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4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urvey - Proportion" sheetId="2" state="visible" r:id="rId4"/>
    <sheet name="Survey - Mean" sheetId="3" state="visible" r:id="rId5"/>
    <sheet name="Two Means" sheetId="4" state="visible" r:id="rId6"/>
    <sheet name="Two Proportions" sheetId="5" state="visible" r:id="rId7"/>
    <sheet name="Paired &amp; One-Sample" sheetId="6" state="visible" r:id="rId8"/>
    <sheet name="ANOVA" sheetId="7" state="visible" r:id="rId9"/>
    <sheet name="Regression &amp; Correlation" sheetId="8" state="visible" r:id="rId10"/>
    <sheet name="Lists" sheetId="9" state="hidden" r:id="rId11"/>
  </sheets>
  <definedNames>
    <definedName function="false" hidden="false" localSheetId="6" name="_xlnm.Print_Area" vbProcedure="false">ANOVA!$A$1:$C$24</definedName>
    <definedName function="false" hidden="false" localSheetId="5" name="_xlnm.Print_Area" vbProcedure="false">'Paired &amp; One-Sample'!$A$1:$C$27</definedName>
    <definedName function="false" hidden="false" localSheetId="7" name="_xlnm.Print_Area" vbProcedure="false">'Regression &amp; Correlation'!$A$1:$C$30</definedName>
    <definedName function="false" hidden="false" localSheetId="2" name="_xlnm.Print_Area" vbProcedure="false">'Survey - Mean'!$A$1:$C$27</definedName>
    <definedName function="false" hidden="false" localSheetId="1" name="_xlnm.Print_Area" vbProcedure="false">'Survey - Proportion'!$A$1:$H$30</definedName>
    <definedName function="false" hidden="false" localSheetId="3" name="_xlnm.Print_Area" vbProcedure="false">'Two Means'!$A$1:$R$36</definedName>
    <definedName function="false" hidden="false" localSheetId="4" name="_xlnm.Print_Area" vbProcedure="false">'Two Proportions'!$A$1:$K$31</definedName>
    <definedName function="false" hidden="false" name="L_Conf" vbProcedure="false">Lists!$A$1:$A$3</definedName>
    <definedName function="false" hidden="false" name="L_Design" vbProcedure="false">Lists!$D$1:$D$2</definedName>
    <definedName function="false" hidden="false" name="L_J" vbProcedure="false">Lists!$E$1:$E$150</definedName>
    <definedName function="false" hidden="false" name="L_Tails" vbProcedure="false">Lists!$B$1:$B$2</definedName>
    <definedName function="false" hidden="false" name="L_YN" vbProcedure="false">Lists!$C$1:$C$2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<sst xmlns="http://schemas.openxmlformats.org/spreadsheetml/2006/main" count="300" uniqueCount="224">
  <si>
    <t xml:space="preserve">SAMPLE SIZE AND STATISTICAL POWER CALCULATOR</t>
  </si>
  <si>
    <t xml:space="preserve">For researchers planning surveys, trials and evaluations. All calculations are live Excel formulas – no add-ins or macros.</t>
  </si>
  <si>
    <t xml:space="preserve">WHICH SHEET SHOULD I USE?</t>
  </si>
  <si>
    <t xml:space="preserve">Survey - Proportion</t>
  </si>
  <si>
    <t xml:space="preserve">Descriptive survey estimating a percentage (coverage, prevalence, adoption rate). Includes Yamane comparison, MoE table and stratum allocation.</t>
  </si>
  <si>
    <t xml:space="preserve">Survey - Mean</t>
  </si>
  <si>
    <t xml:space="preserve">Descriptive survey estimating an average (income, yield, score) to a stated precision.</t>
  </si>
  <si>
    <t xml:space="preserve">Two Means</t>
  </si>
  <si>
    <t xml:space="preserve">Comparing the average of two independent groups (treatment vs control). Includes a power curve.</t>
  </si>
  <si>
    <t xml:space="preserve">Two Proportions</t>
  </si>
  <si>
    <t xml:space="preserve">Comparing two percentages (intervention vs comparison area, baseline vs endline with different samples).</t>
  </si>
  <si>
    <t xml:space="preserve">Paired &amp; One-Sample</t>
  </si>
  <si>
    <t xml:space="preserve">Same people measured twice (pre/post), or one mean against a benchmark/target.</t>
  </si>
  <si>
    <t xml:space="preserve">ANOVA</t>
  </si>
  <si>
    <t xml:space="preserve">Comparing means of three or more groups.</t>
  </si>
  <si>
    <t xml:space="preserve">Regression &amp; Correlation</t>
  </si>
  <si>
    <t xml:space="preserve">Testing a multiple regression model (R²) or a single correlation.</t>
  </si>
  <si>
    <t xml:space="preserve">HOW TO USE</t>
  </si>
  <si>
    <t xml:space="preserve">1. Pick the sheet</t>
  </si>
  <si>
    <t xml:space="preserve">Match it to your main research question or primary outcome (see table above).</t>
  </si>
  <si>
    <t xml:space="preserve">2. Enter assumptions</t>
  </si>
  <si>
    <t xml:space="preserve">Change only the blue cells: expected values from a baseline, pilot or published study; α (usually 0.05); power (usually 80%).</t>
  </si>
  <si>
    <t xml:space="preserve">3. Read the result</t>
  </si>
  <si>
    <t xml:space="preserve">The yellow 'TOTAL TO RECRUIT' / 'FINAL SAMPLE SIZE' cell is the number to plan for – already adjusted for attrition or non-response.</t>
  </si>
  <si>
    <t xml:space="preserve">4. Check feasibility</t>
  </si>
  <si>
    <t xml:space="preserve">Use 'Power for a given sample size' or 'Margin of error for a fixed sample' to see what an affordable budget can deliver.</t>
  </si>
  <si>
    <t xml:space="preserve">5. Clustered samples</t>
  </si>
  <si>
    <t xml:space="preserve">For multi-stage/cluster surveys enter cluster size and ICC (survey sheets); for comparison designs multiply the result by DEFF = 1 + (m − 1) × ICC.</t>
  </si>
  <si>
    <t xml:space="preserve">6. Report it</t>
  </si>
  <si>
    <t xml:space="preserve">State the formula, every assumption and its source, e.g. 'Assuming p = 50%, 95% confidence, ±5% margin, DEFF 1.5 and 90% response, 577 households were required.'</t>
  </si>
  <si>
    <t xml:space="preserve">EFFECT SIZE CONVENTIONS (Cohen, 1988)</t>
  </si>
  <si>
    <t xml:space="preserve">Cohen's d (means)</t>
  </si>
  <si>
    <t xml:space="preserve">0.2 small · 0.5 medium · 0.8 large   —   d = difference in means ÷ SD</t>
  </si>
  <si>
    <t xml:space="preserve">Cohen's h (proportions)</t>
  </si>
  <si>
    <t xml:space="preserve">0.2 small · 0.5 medium · 0.8 large   —   calculated automatically from p₁ and p₂</t>
  </si>
  <si>
    <t xml:space="preserve">Cohen's f (ANOVA)</t>
  </si>
  <si>
    <t xml:space="preserve">0.10 small · 0.25 medium · 0.40 large   —   f = √(η² / (1 − η²))</t>
  </si>
  <si>
    <t xml:space="preserve">Cohen's f² (regression)</t>
  </si>
  <si>
    <t xml:space="preserve">0.02 small · 0.15 medium · 0.35 large   —   f² = R² / (1 − R²)</t>
  </si>
  <si>
    <t xml:space="preserve">Correlation r</t>
  </si>
  <si>
    <t xml:space="preserve">0.10 small · 0.30 medium · 0.50 large</t>
  </si>
  <si>
    <t xml:space="preserve">Tip</t>
  </si>
  <si>
    <t xml:space="preserve">Prefer a 'minimum important difference' from programme targets or literature over generic conventions.</t>
  </si>
  <si>
    <t xml:space="preserve">COLOUR KEY</t>
  </si>
  <si>
    <t xml:space="preserve">Blue text, cream fill</t>
  </si>
  <si>
    <t xml:space="preserve">Inputs you can change.</t>
  </si>
  <si>
    <t xml:space="preserve">Yellow fill</t>
  </si>
  <si>
    <t xml:space="preserve">Key settings (α, power, confidence) and the final answers.</t>
  </si>
  <si>
    <t xml:space="preserve">Black text</t>
  </si>
  <si>
    <t xml:space="preserve">Calculations – do not overwrite.</t>
  </si>
  <si>
    <t xml:space="preserve">Red text</t>
  </si>
  <si>
    <t xml:space="preserve">Warnings when inputs are missing or unrealistic.</t>
  </si>
  <si>
    <t xml:space="preserve">Technical notes: t-test sample sizes use an exact search (n = 2–1,001) with a non-central t approximation; ANOVA and regression use the exact non-central F distribution. Results agree with exact methods (G*Power) to within +1 participant (never under-sized). Survey formulas follow Cochran (1977); two proportions follow Fleiss (1981); correlation uses Fisher's z.</t>
  </si>
  <si>
    <t xml:space="preserve">SURVEY SAMPLE SIZE – ESTIMATING A PROPORTION</t>
  </si>
  <si>
    <t xml:space="preserve">For surveys estimating a percentage (e.g. % of households with access to safe water). Cochran's formula with finite-population, design-effect and non-response adjustments.</t>
  </si>
  <si>
    <t xml:space="preserve">INPUTS</t>
  </si>
  <si>
    <t xml:space="preserve">SAMPLE SIZE BY MARGIN OF ERROR AND CONFIDENCE</t>
  </si>
  <si>
    <t xml:space="preserve">Confidence level</t>
  </si>
  <si>
    <t xml:space="preserve">90%, 95% (standard) or 99%.</t>
  </si>
  <si>
    <t xml:space="preserve">Margin of error</t>
  </si>
  <si>
    <t xml:space="preserve">90%</t>
  </si>
  <si>
    <t xml:space="preserve">95%</t>
  </si>
  <si>
    <t xml:space="preserve">99%</t>
  </si>
  <si>
    <t xml:space="preserve">Expected proportion (p)</t>
  </si>
  <si>
    <t xml:space="preserve">From a previous survey/baseline. Use 50% if unknown – gives the largest, safest sample.</t>
  </si>
  <si>
    <t xml:space="preserve">Margin of error (e)</t>
  </si>
  <si>
    <t xml:space="preserve">Precision required, ± percentage points (5% is common; 3% for high precision).</t>
  </si>
  <si>
    <t xml:space="preserve">Population size (N)</t>
  </si>
  <si>
    <t xml:space="preserve">Total units in the sampling frame. Leave blank if very large or unknown.</t>
  </si>
  <si>
    <t xml:space="preserve">Average cluster size (m)</t>
  </si>
  <si>
    <t xml:space="preserve">Interviews per cluster (e.g. per community). Use 1 for simple random sampling.</t>
  </si>
  <si>
    <t xml:space="preserve">Intra-cluster correlation (ICC)</t>
  </si>
  <si>
    <t xml:space="preserve">Similarity within clusters; typically 0.01–0.10. Use 0 for simple random sampling.</t>
  </si>
  <si>
    <t xml:space="preserve">Expected response rate</t>
  </si>
  <si>
    <t xml:space="preserve">Share of selected units expected to respond.</t>
  </si>
  <si>
    <t xml:space="preserve">RESULTS</t>
  </si>
  <si>
    <t xml:space="preserve">z-value for confidence level</t>
  </si>
  <si>
    <t xml:space="preserve">Initial sample size n₀ (infinite population)</t>
  </si>
  <si>
    <t xml:space="preserve">n₀ = z²·p(1−p) / e²</t>
  </si>
  <si>
    <t xml:space="preserve">Uses p, N, DEFF and response rate from the inputs.</t>
  </si>
  <si>
    <t xml:space="preserve">After finite population correction</t>
  </si>
  <si>
    <t xml:space="preserve">n = n₀ / [1 + (n₀−1)/N]</t>
  </si>
  <si>
    <t xml:space="preserve">Design effect (DEFF)</t>
  </si>
  <si>
    <t xml:space="preserve">DEFF = 1 + (m − 1) × ICC</t>
  </si>
  <si>
    <t xml:space="preserve">PROPORTIONAL ALLOCATION TO STRATA (optional)</t>
  </si>
  <si>
    <t xml:space="preserve">Completed interviews needed</t>
  </si>
  <si>
    <t xml:space="preserve">Stratum (e.g. district, zone)</t>
  </si>
  <si>
    <t xml:space="preserve">Population (Nₕ)</t>
  </si>
  <si>
    <t xml:space="preserve">Share</t>
  </si>
  <si>
    <t xml:space="preserve">Sample (nₕ)</t>
  </si>
  <si>
    <t xml:space="preserve">FINAL SAMPLE SIZE (to select / issue)</t>
  </si>
  <si>
    <t xml:space="preserve">Adjusted for design effect and non-response.</t>
  </si>
  <si>
    <t xml:space="preserve">Urban</t>
  </si>
  <si>
    <t xml:space="preserve">Number of clusters needed</t>
  </si>
  <si>
    <t xml:space="preserve">Peri-urban</t>
  </si>
  <si>
    <t xml:space="preserve">Yamane (1967) formula – for comparison</t>
  </si>
  <si>
    <t xml:space="preserve">n = N / (1 + N·e²). Assumes 95% confidence and p = 50%; no DEFF or non-response adjustment.</t>
  </si>
  <si>
    <t xml:space="preserve">Rural</t>
  </si>
  <si>
    <t xml:space="preserve">MARGIN OF ERROR FOR A FIXED SAMPLE (budget check)</t>
  </si>
  <si>
    <t xml:space="preserve">Sample you can afford (questionnaires issued)</t>
  </si>
  <si>
    <t xml:space="preserve">Effective sample size</t>
  </si>
  <si>
    <t xml:space="preserve">After non-response and design effect.</t>
  </si>
  <si>
    <t xml:space="preserve">Achieved margin of error (±)</t>
  </si>
  <si>
    <t xml:space="preserve">Total</t>
  </si>
  <si>
    <t xml:space="preserve">Shares the final sample in proportion to stratum size; totals may differ by ±1–2 due to rounding.</t>
  </si>
  <si>
    <t xml:space="preserve">SURVEY SAMPLE SIZE – ESTIMATING A MEAN</t>
  </si>
  <si>
    <t xml:space="preserve">For surveys estimating an average (e.g. mean household income, mean test score) to a required precision.</t>
  </si>
  <si>
    <t xml:space="preserve">Estimated standard deviation (σ)</t>
  </si>
  <si>
    <t xml:space="preserve">From a pilot or past study. Rough guide: σ ≈ (maximum − minimum) ÷ 4.</t>
  </si>
  <si>
    <t xml:space="preserve">Margin of error (E), in the outcome's units</t>
  </si>
  <si>
    <t xml:space="preserve">e.g. ± GH₵15 on mean monthly income.</t>
  </si>
  <si>
    <t xml:space="preserve">Leave blank if very large or unknown.</t>
  </si>
  <si>
    <t xml:space="preserve">Use 1 for simple random sampling.</t>
  </si>
  <si>
    <t xml:space="preserve">Typically 0.01–0.10 for cluster surveys.</t>
  </si>
  <si>
    <t xml:space="preserve">n₀ = (z·σ / E)²</t>
  </si>
  <si>
    <t xml:space="preserve">MARGIN OF ERROR FOR A FIXED SAMPLE</t>
  </si>
  <si>
    <t xml:space="preserve">Achieved margin of error (±, outcome units)</t>
  </si>
  <si>
    <t xml:space="preserve">Margin as % of an expected mean of …</t>
  </si>
  <si>
    <t xml:space="preserve">TWO INDEPENDENT MEANS – t-TEST</t>
  </si>
  <si>
    <t xml:space="preserve">Sample size and power for comparing two groups (e.g. treatment vs control, programme vs comparison district).</t>
  </si>
  <si>
    <t xml:space="preserve">POWER CURVE (uses α, test and ratio above)</t>
  </si>
  <si>
    <t xml:space="preserve">Expected mean – group 1 (control)</t>
  </si>
  <si>
    <t xml:space="preserve">n per group (group 1)</t>
  </si>
  <si>
    <t xml:space="preserve">d = 0.2</t>
  </si>
  <si>
    <t xml:space="preserve">d = 0.5</t>
  </si>
  <si>
    <t xml:space="preserve">d = 0.8</t>
  </si>
  <si>
    <t xml:space="preserve">Your d</t>
  </si>
  <si>
    <t xml:space="preserve">n1</t>
  </si>
  <si>
    <t xml:space="preserve">n2</t>
  </si>
  <si>
    <t xml:space="preserve">power</t>
  </si>
  <si>
    <t xml:space="preserve">Expected mean – group 2 (treatment)</t>
  </si>
  <si>
    <t xml:space="preserve">Pooled standard deviation (SD)</t>
  </si>
  <si>
    <t xml:space="preserve">From pilot data or literature.</t>
  </si>
  <si>
    <t xml:space="preserve">Cohen's d – optional override</t>
  </si>
  <si>
    <t xml:space="preserve">Leave blank to calculate d from rows 5–7. Conventions: 0.2 small, 0.5 medium, 0.8 large.</t>
  </si>
  <si>
    <t xml:space="preserve">Significance level (α)</t>
  </si>
  <si>
    <t xml:space="preserve">Desired power (1 − β)</t>
  </si>
  <si>
    <t xml:space="preserve">80% is standard; 90% for confirmatory studies.</t>
  </si>
  <si>
    <t xml:space="preserve">Test</t>
  </si>
  <si>
    <t xml:space="preserve">Two-tailed</t>
  </si>
  <si>
    <t xml:space="preserve">Two-tailed unless the direction is fixed in advance.</t>
  </si>
  <si>
    <t xml:space="preserve">Allocation ratio (n₂ ÷ n₁)</t>
  </si>
  <si>
    <t xml:space="preserve">1 = equal groups; 2 = twice as many in group 2.</t>
  </si>
  <si>
    <t xml:space="preserve">Expected attrition / dropout</t>
  </si>
  <si>
    <t xml:space="preserve">RESULTS – REQUIRED SAMPLE SIZE</t>
  </si>
  <si>
    <t xml:space="preserve">Effect size used (Cohen's d)</t>
  </si>
  <si>
    <t xml:space="preserve">Magnitude</t>
  </si>
  <si>
    <t xml:space="preserve">Normal-approximation n (group 1) – for reference</t>
  </si>
  <si>
    <t xml:space="preserve">Required sample – group 1</t>
  </si>
  <si>
    <t xml:space="preserve">Exact search using the t-distribution.</t>
  </si>
  <si>
    <t xml:space="preserve">Required sample – group 2</t>
  </si>
  <si>
    <t xml:space="preserve">Total analysed sample</t>
  </si>
  <si>
    <t xml:space="preserve">TOTAL TO RECRUIT (incl. attrition)</t>
  </si>
  <si>
    <t xml:space="preserve">Actual power at this sample size</t>
  </si>
  <si>
    <t xml:space="preserve">POWER FOR A GIVEN SAMPLE SIZE</t>
  </si>
  <si>
    <t xml:space="preserve">Available sample – group 1 (analysed)</t>
  </si>
  <si>
    <t xml:space="preserve">Group 2 (from allocation ratio)</t>
  </si>
  <si>
    <t xml:space="preserve">Statistical power</t>
  </si>
  <si>
    <t xml:space="preserve">Minimum detectable effect (d) at desired power</t>
  </si>
  <si>
    <t xml:space="preserve">Smallest effect this sample can reliably detect (normal approximation).</t>
  </si>
  <si>
    <t xml:space="preserve">TWO INDEPENDENT PROPORTIONS</t>
  </si>
  <si>
    <t xml:space="preserve">Sample size and power for comparing two percentages (e.g. % of facility deliveries in intervention vs comparison communities).</t>
  </si>
  <si>
    <t xml:space="preserve">SAMPLE PER GROUP BY BASELINE AND CHANGE (α, power, test from inputs; equal groups, no correction)</t>
  </si>
  <si>
    <t xml:space="preserve">Expected proportion – group 1 (p₁, control/baseline)</t>
  </si>
  <si>
    <t xml:space="preserve">Baseline p₁ ↓ / increase →</t>
  </si>
  <si>
    <t xml:space="preserve">Expected proportion – group 2 (p₂, treatment/target)</t>
  </si>
  <si>
    <t xml:space="preserve">Expected attrition / non-response</t>
  </si>
  <si>
    <t xml:space="preserve">Apply continuity correction?</t>
  </si>
  <si>
    <t xml:space="preserve">Yes</t>
  </si>
  <si>
    <t xml:space="preserve">Yes is more conservative (Fleiss); matches Fisher/Yates-corrected tests.</t>
  </si>
  <si>
    <t xml:space="preserve">Quick look-up for planning; the main calculator on the left is authoritative.</t>
  </si>
  <si>
    <t xml:space="preserve">Difference (p₂ − p₁)</t>
  </si>
  <si>
    <t xml:space="preserve">Cohen's h (effect size)</t>
  </si>
  <si>
    <t xml:space="preserve">Pooled proportion (p̄)</t>
  </si>
  <si>
    <t xml:space="preserve">n group 1 – without continuity correction</t>
  </si>
  <si>
    <t xml:space="preserve">n group 1 – with continuity correction</t>
  </si>
  <si>
    <t xml:space="preserve">POWER FOR A GIVEN SAMPLE SIZE (no continuity correction)</t>
  </si>
  <si>
    <t xml:space="preserve">PAIRED (BEFORE–AFTER) AND ONE-SAMPLE t-TEST</t>
  </si>
  <si>
    <t xml:space="preserve">Paired: the same people measured twice (e.g. pre- and post-training test). One-sample: comparing a mean against a benchmark or target.</t>
  </si>
  <si>
    <t xml:space="preserve">Design</t>
  </si>
  <si>
    <t xml:space="preserve">Paired (before–after)</t>
  </si>
  <si>
    <t xml:space="preserve">n</t>
  </si>
  <si>
    <t xml:space="preserve">Expected mean difference (or mean − benchmark)</t>
  </si>
  <si>
    <t xml:space="preserve">Standard deviation (of differences, or of the outcome)</t>
  </si>
  <si>
    <t xml:space="preserve">For paired designs use the SD of the change scores, not of the raw scores.</t>
  </si>
  <si>
    <t xml:space="preserve">Leave blank to calculate from rows 6–7.</t>
  </si>
  <si>
    <t xml:space="preserve">Expected attrition (lost to follow-up)</t>
  </si>
  <si>
    <t xml:space="preserve">Effect size used (d)</t>
  </si>
  <si>
    <t xml:space="preserve">Normal-approximation n – for reference</t>
  </si>
  <si>
    <t xml:space="preserve">Available sample (analysed)</t>
  </si>
  <si>
    <t xml:space="preserve">ONE-WAY ANOVA (k GROUPS)</t>
  </si>
  <si>
    <t xml:space="preserve">Sample size and power for comparing the means of three or more groups. Effect size is Cohen's f.</t>
  </si>
  <si>
    <t xml:space="preserve">Number of groups (k)</t>
  </si>
  <si>
    <t xml:space="preserve">n/group</t>
  </si>
  <si>
    <t xml:space="preserve">Cohen's f</t>
  </si>
  <si>
    <t xml:space="preserve">0.10 small, 0.25 medium, 0.40 large.</t>
  </si>
  <si>
    <t xml:space="preserve">…or expected η² (optional override)</t>
  </si>
  <si>
    <t xml:space="preserve">If entered, f = √(η² / (1 − η²)) is used instead of row 6.</t>
  </si>
  <si>
    <t xml:space="preserve">Effect size used (f)</t>
  </si>
  <si>
    <t xml:space="preserve">Required sample per group</t>
  </si>
  <si>
    <t xml:space="preserve">Equal group sizes assumed.</t>
  </si>
  <si>
    <t xml:space="preserve">Total analysed sample (N)</t>
  </si>
  <si>
    <t xml:space="preserve">Available sample per group (analysed)</t>
  </si>
  <si>
    <t xml:space="preserve">MULTIPLE REGRESSION AND CORRELATION</t>
  </si>
  <si>
    <t xml:space="preserve">Sample size for testing a regression model (overall R²) and for detecting a correlation coefficient.</t>
  </si>
  <si>
    <t xml:space="preserve">A. MULTIPLE REGRESSION (overall F-test of R²)</t>
  </si>
  <si>
    <t xml:space="preserve">Number of predictors (u)</t>
  </si>
  <si>
    <t xml:space="preserve">N</t>
  </si>
  <si>
    <t xml:space="preserve">Expected R²</t>
  </si>
  <si>
    <t xml:space="preserve">Proportion of variance explained by all predictors.</t>
  </si>
  <si>
    <t xml:space="preserve">Cohen's f² – optional override</t>
  </si>
  <si>
    <t xml:space="preserve">0.02 small, 0.15 medium, 0.35 large. Leave blank to use R².</t>
  </si>
  <si>
    <t xml:space="preserve">Expected attrition / missing data</t>
  </si>
  <si>
    <t xml:space="preserve">Effect size used (f²)</t>
  </si>
  <si>
    <t xml:space="preserve">Required sample size (N)</t>
  </si>
  <si>
    <t xml:space="preserve">Rule-of-thumb check: 50 + 8u (Green, 1991)</t>
  </si>
  <si>
    <t xml:space="preserve">Use the larger of the two for a conservative plan.</t>
  </si>
  <si>
    <t xml:space="preserve">B. CORRELATION (Pearson r, H₀: ρ = 0)</t>
  </si>
  <si>
    <t xml:space="preserve">Expected correlation (r)</t>
  </si>
  <si>
    <t xml:space="preserve">0.10 small, 0.30 medium, 0.50 large.</t>
  </si>
  <si>
    <t xml:space="preserve">Fisher z of r</t>
  </si>
  <si>
    <t xml:space="preserve">One-tailed</t>
  </si>
  <si>
    <t xml:space="preserve">No</t>
  </si>
  <si>
    <t xml:space="preserve">One-sample vs benchmark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</si>
</sst>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0%"/>
    <numFmt numFmtId="166" formatCode="0.0%"/>
    <numFmt numFmtId="167" formatCode="#,##0"/>
    <numFmt numFmtId="168" formatCode="0"/>
    <numFmt numFmtId="169" formatCode="0.00"/>
    <numFmt numFmtId="170" formatCode="0.000"/>
    <numFmt numFmtId="171" formatCode="#,##0.0"/>
    <numFmt numFmtId="172" formatCode="0.00%"/>
    <numFmt numFmtId="173" formatCode="#,##0.00"/>
    <numFmt numFmtId="174" formatCode="General"/>
    <numFmt numFmtId="175" formatCode="\+0%"/>
    <numFmt numFmtId="176" formatCode="\+0.0%;\-0.0%"/>
    <numFmt numFmtId="177" formatCode="0.00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0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203864"/>
      <name val="Arial"/>
      <family val="0"/>
      <charset val="1"/>
    </font>
    <font>
      <b val="true"/>
      <sz val="10"/>
      <color rgb="FF20386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name val="Arial"/>
      <family val="0"/>
      <charset val="1"/>
    </font>
    <font>
      <sz val="8"/>
      <color rgb="FF7F7F7F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203864"/>
        <bgColor rgb="FF333333"/>
      </patternFill>
    </fill>
    <fill>
      <patternFill patternType="solid">
        <fgColor rgb="FFEEF2F8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8DC"/>
        <bgColor rgb="FFFFFFFF"/>
      </patternFill>
    </fill>
    <fill>
      <patternFill patternType="solid">
        <fgColor rgb="FFDDE4F0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7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7F7F7F"/>
      <rgbColor rgb="FFA5A5A5"/>
      <rgbColor rgb="FF7030A0"/>
      <rgbColor rgb="FFFFF8DC"/>
      <rgbColor rgb="FFEEF2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4F0"/>
      <rgbColor rgb="FFCCFFCC"/>
      <rgbColor rgb="FFFFFF99"/>
      <rgbColor rgb="FFB7C3D0"/>
      <rgbColor rgb="FFFF99CC"/>
      <rgbColor rgb="FFCC99FF"/>
      <rgbColor rgb="FFFFCC99"/>
      <rgbColor rgb="FF2E75B6"/>
      <rgbColor rgb="FF33CCCC"/>
      <rgbColor rgb="FF99CC00"/>
      <rgbColor rgb="FFFFCC00"/>
      <rgbColor rgb="FFBF8F00"/>
      <rgbColor rgb="FFC55A11"/>
      <rgbColor rgb="FF595959"/>
      <rgbColor rgb="FF878787"/>
      <rgbColor rgb="FF20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Power by sample size per group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'Two Means'!F5</c:f>
              <c:strCache>
                <c:ptCount val="1"/>
                <c:pt idx="0">
                  <c:v>d = 0.2</c:v>
                </c:pt>
              </c:strCache>
            </c:strRef>
          </c:tx>
          <c:spPr>
            <a:solidFill>
              <a:srgbClr val="a5a5a5"/>
            </a:solidFill>
            <a:ln w="24840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'Two Means'!$E$6:$E$35</c:f>
              <c:strCache>
                <c:ptCount val="3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</c:strCache>
            </c:strRef>
          </c:cat>
          <c:val>
            <c:numRef>
              <c:f>'Two Means'!$F$6:$F$35</c:f>
              <c:numCache>
                <c:formatCode>0%</c:formatCode>
                <c:ptCount val="30"/>
                <c:pt idx="0">
                  <c:v>0.0592864493129956</c:v>
                </c:pt>
                <c:pt idx="1">
                  <c:v>0.0875714934593474</c:v>
                </c:pt>
                <c:pt idx="2">
                  <c:v>0.113819909820888</c:v>
                </c:pt>
                <c:pt idx="3">
                  <c:v>0.139459372052402</c:v>
                </c:pt>
                <c:pt idx="4">
                  <c:v>0.164848621803658</c:v>
                </c:pt>
                <c:pt idx="5">
                  <c:v>0.190089599305472</c:v>
                </c:pt>
                <c:pt idx="6">
                  <c:v>0.215195645707597</c:v>
                </c:pt>
                <c:pt idx="7">
                  <c:v>0.240144560622259</c:v>
                </c:pt>
                <c:pt idx="8">
                  <c:v>0.264899479177792</c:v>
                </c:pt>
                <c:pt idx="9">
                  <c:v>0.289418256411001</c:v>
                </c:pt>
                <c:pt idx="10">
                  <c:v>0.313658046642661</c:v>
                </c:pt>
                <c:pt idx="11">
                  <c:v>0.337577639815847</c:v>
                </c:pt>
                <c:pt idx="12">
                  <c:v>0.361138662721556</c:v>
                </c:pt>
                <c:pt idx="13">
                  <c:v>0.384306170091188</c:v>
                </c:pt>
                <c:pt idx="14">
                  <c:v>0.407048892782901</c:v>
                </c:pt>
                <c:pt idx="15">
                  <c:v>0.429339287161806</c:v>
                </c:pt>
                <c:pt idx="16">
                  <c:v>0.451153467144103</c:v>
                </c:pt>
                <c:pt idx="17">
                  <c:v>0.472471066809318</c:v>
                </c:pt>
                <c:pt idx="18">
                  <c:v>0.493275062682141</c:v>
                </c:pt>
                <c:pt idx="19">
                  <c:v>0.513551573843117</c:v>
                </c:pt>
                <c:pt idx="20">
                  <c:v>0.533289651444222</c:v>
                </c:pt>
                <c:pt idx="21">
                  <c:v>0.552481065126722</c:v>
                </c:pt>
                <c:pt idx="22">
                  <c:v>0.571120091244973</c:v>
                </c:pt>
                <c:pt idx="23">
                  <c:v>0.589203306111465</c:v>
                </c:pt>
                <c:pt idx="24">
                  <c:v>0.606729386355526</c:v>
                </c:pt>
                <c:pt idx="25">
                  <c:v>0.62369891772899</c:v>
                </c:pt>
                <c:pt idx="26">
                  <c:v>0.640114213168589</c:v>
                </c:pt>
                <c:pt idx="27">
                  <c:v>0.655979140560482</c:v>
                </c:pt>
                <c:pt idx="28">
                  <c:v>0.671298960394852</c:v>
                </c:pt>
                <c:pt idx="29">
                  <c:v>0.686080173316135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'Two Means'!G5</c:f>
              <c:strCache>
                <c:ptCount val="1"/>
                <c:pt idx="0">
                  <c:v>d = 0.5</c:v>
                </c:pt>
              </c:strCache>
            </c:strRef>
          </c:tx>
          <c:spPr>
            <a:solidFill>
              <a:srgbClr val="2e75b6"/>
            </a:solidFill>
            <a:ln w="24840">
              <a:solidFill>
                <a:srgbClr val="2e75b6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'Two Means'!$E$6:$E$35</c:f>
              <c:strCache>
                <c:ptCount val="3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</c:strCache>
            </c:strRef>
          </c:cat>
          <c:val>
            <c:numRef>
              <c:f>'Two Means'!$G$6:$G$35</c:f>
              <c:numCache>
                <c:formatCode>0%</c:formatCode>
                <c:ptCount val="30"/>
                <c:pt idx="0">
                  <c:v>0.176791296292096</c:v>
                </c:pt>
                <c:pt idx="1">
                  <c:v>0.332955376331267</c:v>
                </c:pt>
                <c:pt idx="2">
                  <c:v>0.474434287067247</c:v>
                </c:pt>
                <c:pt idx="3">
                  <c:v>0.595673413275915</c:v>
                </c:pt>
                <c:pt idx="4">
                  <c:v>0.695124935321891</c:v>
                </c:pt>
                <c:pt idx="5">
                  <c:v>0.774009807874979</c:v>
                </c:pt>
                <c:pt idx="6">
                  <c:v>0.834937688585891</c:v>
                </c:pt>
                <c:pt idx="7">
                  <c:v>0.880984957034043</c:v>
                </c:pt>
                <c:pt idx="8">
                  <c:v>0.915159683906124</c:v>
                </c:pt>
                <c:pt idx="9">
                  <c:v>0.940133514527173</c:v>
                </c:pt>
                <c:pt idx="10">
                  <c:v>0.958140744791887</c:v>
                </c:pt>
                <c:pt idx="11">
                  <c:v>0.970973093043972</c:v>
                </c:pt>
                <c:pt idx="12">
                  <c:v>0.980022951273033</c:v>
                </c:pt>
                <c:pt idx="13">
                  <c:v>0.986346050845367</c:v>
                </c:pt>
                <c:pt idx="14">
                  <c:v>0.990726999901066</c:v>
                </c:pt>
                <c:pt idx="15">
                  <c:v>0.993739256761639</c:v>
                </c:pt>
                <c:pt idx="16">
                  <c:v>0.995796038027305</c:v>
                </c:pt>
                <c:pt idx="17">
                  <c:v>0.997191454088253</c:v>
                </c:pt>
                <c:pt idx="18">
                  <c:v>0.998132593124469</c:v>
                </c:pt>
                <c:pt idx="19">
                  <c:v>0.998763879847615</c:v>
                </c:pt>
                <c:pt idx="20">
                  <c:v>0.999185176937803</c:v>
                </c:pt>
                <c:pt idx="21">
                  <c:v>0.999465002027816</c:v>
                </c:pt>
                <c:pt idx="22">
                  <c:v>0.999650036579087</c:v>
                </c:pt>
                <c:pt idx="23">
                  <c:v>0.999771880829265</c:v>
                </c:pt>
                <c:pt idx="24">
                  <c:v>0.99985179975767</c:v>
                </c:pt>
                <c:pt idx="25">
                  <c:v>0.999904025297267</c:v>
                </c:pt>
                <c:pt idx="26">
                  <c:v>0.99993803417913</c:v>
                </c:pt>
                <c:pt idx="27">
                  <c:v>0.999960106990683</c:v>
                </c:pt>
                <c:pt idx="28">
                  <c:v>0.999974387766597</c:v>
                </c:pt>
                <c:pt idx="29">
                  <c:v>0.999983599508505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'Two Means'!H5</c:f>
              <c:strCache>
                <c:ptCount val="1"/>
                <c:pt idx="0">
                  <c:v>d = 0.8</c:v>
                </c:pt>
              </c:strCache>
            </c:strRef>
          </c:tx>
          <c:spPr>
            <a:solidFill>
              <a:srgbClr val="203864"/>
            </a:solidFill>
            <a:ln w="24840">
              <a:solidFill>
                <a:srgbClr val="20386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'Two Means'!$E$6:$E$35</c:f>
              <c:strCache>
                <c:ptCount val="3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</c:strCache>
            </c:strRef>
          </c:cat>
          <c:val>
            <c:numRef>
              <c:f>'Two Means'!$H$6:$H$35</c:f>
              <c:numCache>
                <c:formatCode>0%</c:formatCode>
                <c:ptCount val="30"/>
                <c:pt idx="0">
                  <c:v>0.384175114752979</c:v>
                </c:pt>
                <c:pt idx="1">
                  <c:v>0.688756345711993</c:v>
                </c:pt>
                <c:pt idx="2">
                  <c:v>0.859528990821518</c:v>
                </c:pt>
                <c:pt idx="3">
                  <c:v>0.941451917781408</c:v>
                </c:pt>
                <c:pt idx="4">
                  <c:v>0.977010400073913</c:v>
                </c:pt>
                <c:pt idx="5">
                  <c:v>0.99138590277985</c:v>
                </c:pt>
                <c:pt idx="6">
                  <c:v>0.996892791603174</c:v>
                </c:pt>
                <c:pt idx="7">
                  <c:v>0.998914148898105</c:v>
                </c:pt>
                <c:pt idx="8">
                  <c:v>0.999630618844836</c:v>
                </c:pt>
                <c:pt idx="9">
                  <c:v>0.999877234004502</c:v>
                </c:pt>
                <c:pt idx="10">
                  <c:v>0.999960020114995</c:v>
                </c:pt>
                <c:pt idx="11">
                  <c:v>0.99998721257376</c:v>
                </c:pt>
                <c:pt idx="12">
                  <c:v>0.999995975251202</c:v>
                </c:pt>
                <c:pt idx="13">
                  <c:v>0.999998751453265</c:v>
                </c:pt>
                <c:pt idx="14">
                  <c:v>0.999999617731394</c:v>
                </c:pt>
                <c:pt idx="15">
                  <c:v>0.999999884353835</c:v>
                </c:pt>
                <c:pt idx="16">
                  <c:v>0.999999965396185</c:v>
                </c:pt>
                <c:pt idx="17">
                  <c:v>0.999999989750056</c:v>
                </c:pt>
                <c:pt idx="18">
                  <c:v>0.999999996992182</c:v>
                </c:pt>
                <c:pt idx="19">
                  <c:v>0.99999999912501</c:v>
                </c:pt>
                <c:pt idx="20">
                  <c:v>0.999999999747517</c:v>
                </c:pt>
                <c:pt idx="21">
                  <c:v>0.999999999927695</c:v>
                </c:pt>
                <c:pt idx="22">
                  <c:v>0.999999999979441</c:v>
                </c:pt>
                <c:pt idx="23">
                  <c:v>0.999999999994193</c:v>
                </c:pt>
                <c:pt idx="24">
                  <c:v>0.99999999999837</c:v>
                </c:pt>
                <c:pt idx="25">
                  <c:v>0.999999999999545</c:v>
                </c:pt>
                <c:pt idx="26">
                  <c:v>0.999999999999874</c:v>
                </c:pt>
                <c:pt idx="27">
                  <c:v>0.999999999999965</c:v>
                </c:pt>
                <c:pt idx="28">
                  <c:v>0.999999999999991</c:v>
                </c:pt>
                <c:pt idx="29">
                  <c:v>0.999999999999997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'Two Means'!I5</c:f>
              <c:strCache>
                <c:ptCount val="1"/>
                <c:pt idx="0">
                  <c:v>Your d</c:v>
                </c:pt>
              </c:strCache>
            </c:strRef>
          </c:tx>
          <c:spPr>
            <a:solidFill>
              <a:srgbClr val="c00000"/>
            </a:solidFill>
            <a:ln w="24840">
              <a:solidFill>
                <a:srgbClr val="c00000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'Two Means'!$E$6:$E$35</c:f>
              <c:strCache>
                <c:ptCount val="30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  <c:pt idx="19">
                  <c:v>200</c:v>
                </c:pt>
                <c:pt idx="20">
                  <c:v>210</c:v>
                </c:pt>
                <c:pt idx="21">
                  <c:v>220</c:v>
                </c:pt>
                <c:pt idx="22">
                  <c:v>230</c:v>
                </c:pt>
                <c:pt idx="23">
                  <c:v>240</c:v>
                </c:pt>
                <c:pt idx="24">
                  <c:v>250</c:v>
                </c:pt>
                <c:pt idx="25">
                  <c:v>260</c:v>
                </c:pt>
                <c:pt idx="26">
                  <c:v>270</c:v>
                </c:pt>
                <c:pt idx="27">
                  <c:v>280</c:v>
                </c:pt>
                <c:pt idx="28">
                  <c:v>290</c:v>
                </c:pt>
                <c:pt idx="29">
                  <c:v>300</c:v>
                </c:pt>
              </c:strCache>
            </c:strRef>
          </c:cat>
          <c:val>
            <c:numRef>
              <c:f>'Two Means'!$I$6:$I$35</c:f>
              <c:numCache>
                <c:formatCode>0%</c:formatCode>
                <c:ptCount val="30"/>
                <c:pt idx="0">
                  <c:v>0.176791296292096</c:v>
                </c:pt>
                <c:pt idx="1">
                  <c:v>0.332955376331267</c:v>
                </c:pt>
                <c:pt idx="2">
                  <c:v>0.474434287067247</c:v>
                </c:pt>
                <c:pt idx="3">
                  <c:v>0.595673413275915</c:v>
                </c:pt>
                <c:pt idx="4">
                  <c:v>0.695124935321891</c:v>
                </c:pt>
                <c:pt idx="5">
                  <c:v>0.774009807874979</c:v>
                </c:pt>
                <c:pt idx="6">
                  <c:v>0.834937688585891</c:v>
                </c:pt>
                <c:pt idx="7">
                  <c:v>0.880984957034043</c:v>
                </c:pt>
                <c:pt idx="8">
                  <c:v>0.915159683906124</c:v>
                </c:pt>
                <c:pt idx="9">
                  <c:v>0.940133514527173</c:v>
                </c:pt>
                <c:pt idx="10">
                  <c:v>0.958140744791887</c:v>
                </c:pt>
                <c:pt idx="11">
                  <c:v>0.970973093043972</c:v>
                </c:pt>
                <c:pt idx="12">
                  <c:v>0.980022951273033</c:v>
                </c:pt>
                <c:pt idx="13">
                  <c:v>0.986346050845367</c:v>
                </c:pt>
                <c:pt idx="14">
                  <c:v>0.990726999901066</c:v>
                </c:pt>
                <c:pt idx="15">
                  <c:v>0.993739256761639</c:v>
                </c:pt>
                <c:pt idx="16">
                  <c:v>0.995796038027305</c:v>
                </c:pt>
                <c:pt idx="17">
                  <c:v>0.997191454088253</c:v>
                </c:pt>
                <c:pt idx="18">
                  <c:v>0.998132593124469</c:v>
                </c:pt>
                <c:pt idx="19">
                  <c:v>0.998763879847615</c:v>
                </c:pt>
                <c:pt idx="20">
                  <c:v>0.999185176937803</c:v>
                </c:pt>
                <c:pt idx="21">
                  <c:v>0.999465002027816</c:v>
                </c:pt>
                <c:pt idx="22">
                  <c:v>0.999650036579087</c:v>
                </c:pt>
                <c:pt idx="23">
                  <c:v>0.999771880829265</c:v>
                </c:pt>
                <c:pt idx="24">
                  <c:v>0.99985179975767</c:v>
                </c:pt>
                <c:pt idx="25">
                  <c:v>0.999904025297267</c:v>
                </c:pt>
                <c:pt idx="26">
                  <c:v>0.99993803417913</c:v>
                </c:pt>
                <c:pt idx="27">
                  <c:v>0.999960106990683</c:v>
                </c:pt>
                <c:pt idx="28">
                  <c:v>0.999974387766597</c:v>
                </c:pt>
                <c:pt idx="29">
                  <c:v>0.999983599508505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48839900"/>
        <c:axId val="33909095"/>
      </c:lineChart>
      <c:catAx>
        <c:axId val="4883990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 per group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3909095"/>
        <c:crosses val="autoZero"/>
        <c:auto val="1"/>
        <c:lblAlgn val="ctr"/>
        <c:lblOffset val="100"/>
        <c:noMultiLvlLbl val="0"/>
      </c:catAx>
      <c:valAx>
        <c:axId val="33909095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Power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83990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3</xdr:row>
      <xdr:rowOff>160920</xdr:rowOff>
    </xdr:from>
    <xdr:to>
      <xdr:col>23</xdr:col>
      <xdr:colOff>4680</xdr:colOff>
      <xdr:row>17</xdr:row>
      <xdr:rowOff>89640</xdr:rowOff>
    </xdr:to>
    <xdr:graphicFrame>
      <xdr:nvGraphicFramePr>
        <xdr:cNvPr id="0" name="Chart 1"/>
        <xdr:cNvGraphicFramePr/>
      </xdr:nvGraphicFramePr>
      <xdr:xfrm>
        <a:off x="12805560" y="76212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F7F7F"/>
    <pageSetUpPr fitToPage="true"/>
  </sheetPr>
  <dimension ref="B1:C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0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  <c r="C4" s="4"/>
    </row>
    <row r="5" customFormat="false" ht="30" hidden="false" customHeight="true" outlineLevel="0" collapsed="false">
      <c r="B5" s="5" t="s">
        <v>3</v>
      </c>
      <c r="C5" s="6" t="s">
        <v>4</v>
      </c>
    </row>
    <row r="6" customFormat="false" ht="15" hidden="false" customHeight="true" outlineLevel="0" collapsed="false">
      <c r="B6" s="5" t="s">
        <v>5</v>
      </c>
      <c r="C6" s="6" t="s">
        <v>6</v>
      </c>
    </row>
    <row r="7" customFormat="false" ht="15" hidden="false" customHeight="true" outlineLevel="0" collapsed="false">
      <c r="B7" s="5" t="s">
        <v>7</v>
      </c>
      <c r="C7" s="6" t="s">
        <v>8</v>
      </c>
    </row>
    <row r="8" customFormat="false" ht="15" hidden="false" customHeight="true" outlineLevel="0" collapsed="false">
      <c r="B8" s="5" t="s">
        <v>9</v>
      </c>
      <c r="C8" s="6" t="s">
        <v>10</v>
      </c>
    </row>
    <row r="9" customFormat="false" ht="15" hidden="false" customHeight="true" outlineLevel="0" collapsed="false">
      <c r="B9" s="5" t="s">
        <v>11</v>
      </c>
      <c r="C9" s="6" t="s">
        <v>12</v>
      </c>
    </row>
    <row r="10" customFormat="false" ht="15" hidden="false" customHeight="true" outlineLevel="0" collapsed="false">
      <c r="B10" s="5" t="s">
        <v>13</v>
      </c>
      <c r="C10" s="6" t="s">
        <v>14</v>
      </c>
    </row>
    <row r="11" customFormat="false" ht="15" hidden="false" customHeight="true" outlineLevel="0" collapsed="false">
      <c r="B11" s="5" t="s">
        <v>15</v>
      </c>
      <c r="C11" s="6" t="s">
        <v>16</v>
      </c>
    </row>
    <row r="13" customFormat="false" ht="15" hidden="false" customHeight="false" outlineLevel="0" collapsed="false">
      <c r="B13" s="3" t="s">
        <v>17</v>
      </c>
      <c r="C13" s="4"/>
    </row>
    <row r="14" customFormat="false" ht="15" hidden="false" customHeight="true" outlineLevel="0" collapsed="false">
      <c r="B14" s="5" t="s">
        <v>18</v>
      </c>
      <c r="C14" s="6" t="s">
        <v>19</v>
      </c>
    </row>
    <row r="15" customFormat="false" ht="30" hidden="false" customHeight="true" outlineLevel="0" collapsed="false">
      <c r="B15" s="5" t="s">
        <v>20</v>
      </c>
      <c r="C15" s="6" t="s">
        <v>21</v>
      </c>
    </row>
    <row r="16" customFormat="false" ht="30" hidden="false" customHeight="true" outlineLevel="0" collapsed="false">
      <c r="B16" s="5" t="s">
        <v>22</v>
      </c>
      <c r="C16" s="6" t="s">
        <v>23</v>
      </c>
    </row>
    <row r="17" customFormat="false" ht="30" hidden="false" customHeight="true" outlineLevel="0" collapsed="false">
      <c r="B17" s="5" t="s">
        <v>24</v>
      </c>
      <c r="C17" s="6" t="s">
        <v>25</v>
      </c>
    </row>
    <row r="18" customFormat="false" ht="30" hidden="false" customHeight="true" outlineLevel="0" collapsed="false">
      <c r="B18" s="5" t="s">
        <v>26</v>
      </c>
      <c r="C18" s="6" t="s">
        <v>27</v>
      </c>
    </row>
    <row r="19" customFormat="false" ht="30" hidden="false" customHeight="true" outlineLevel="0" collapsed="false">
      <c r="B19" s="5" t="s">
        <v>28</v>
      </c>
      <c r="C19" s="6" t="s">
        <v>29</v>
      </c>
    </row>
    <row r="21" customFormat="false" ht="15" hidden="false" customHeight="false" outlineLevel="0" collapsed="false">
      <c r="B21" s="3" t="s">
        <v>30</v>
      </c>
      <c r="C21" s="4"/>
    </row>
    <row r="22" customFormat="false" ht="15" hidden="false" customHeight="true" outlineLevel="0" collapsed="false">
      <c r="B22" s="5" t="s">
        <v>31</v>
      </c>
      <c r="C22" s="6" t="s">
        <v>32</v>
      </c>
    </row>
    <row r="23" customFormat="false" ht="15" hidden="false" customHeight="true" outlineLevel="0" collapsed="false">
      <c r="B23" s="5" t="s">
        <v>33</v>
      </c>
      <c r="C23" s="6" t="s">
        <v>34</v>
      </c>
    </row>
    <row r="24" customFormat="false" ht="15" hidden="false" customHeight="true" outlineLevel="0" collapsed="false">
      <c r="B24" s="5" t="s">
        <v>35</v>
      </c>
      <c r="C24" s="6" t="s">
        <v>36</v>
      </c>
    </row>
    <row r="25" customFormat="false" ht="15" hidden="false" customHeight="true" outlineLevel="0" collapsed="false">
      <c r="B25" s="5" t="s">
        <v>37</v>
      </c>
      <c r="C25" s="6" t="s">
        <v>38</v>
      </c>
    </row>
    <row r="26" customFormat="false" ht="15" hidden="false" customHeight="true" outlineLevel="0" collapsed="false">
      <c r="B26" s="5" t="s">
        <v>39</v>
      </c>
      <c r="C26" s="6" t="s">
        <v>40</v>
      </c>
    </row>
    <row r="27" customFormat="false" ht="15" hidden="false" customHeight="true" outlineLevel="0" collapsed="false">
      <c r="B27" s="5" t="s">
        <v>41</v>
      </c>
      <c r="C27" s="6" t="s">
        <v>42</v>
      </c>
    </row>
    <row r="29" customFormat="false" ht="15" hidden="false" customHeight="false" outlineLevel="0" collapsed="false">
      <c r="B29" s="3" t="s">
        <v>43</v>
      </c>
      <c r="C29" s="4"/>
    </row>
    <row r="30" customFormat="false" ht="15" hidden="false" customHeight="true" outlineLevel="0" collapsed="false">
      <c r="B30" s="5" t="s">
        <v>44</v>
      </c>
      <c r="C30" s="6" t="s">
        <v>45</v>
      </c>
    </row>
    <row r="31" customFormat="false" ht="15" hidden="false" customHeight="true" outlineLevel="0" collapsed="false">
      <c r="B31" s="5" t="s">
        <v>46</v>
      </c>
      <c r="C31" s="6" t="s">
        <v>47</v>
      </c>
    </row>
    <row r="32" customFormat="false" ht="15" hidden="false" customHeight="true" outlineLevel="0" collapsed="false">
      <c r="B32" s="5" t="s">
        <v>48</v>
      </c>
      <c r="C32" s="6" t="s">
        <v>49</v>
      </c>
    </row>
    <row r="33" customFormat="false" ht="15" hidden="false" customHeight="true" outlineLevel="0" collapsed="false">
      <c r="B33" s="5" t="s">
        <v>50</v>
      </c>
      <c r="C33" s="6" t="s">
        <v>51</v>
      </c>
    </row>
    <row r="35" customFormat="false" ht="30" hidden="false" customHeight="true" outlineLevel="0" collapsed="false">
      <c r="B35" s="7" t="s">
        <v>52</v>
      </c>
      <c r="C35" s="7"/>
    </row>
    <row r="36" customFormat="false" ht="15" hidden="false" customHeight="false" outlineLevel="0" collapsed="false">
      <c r="B36" s="7"/>
      <c r="C36" s="7"/>
    </row>
  </sheetData>
  <mergeCells count="1">
    <mergeCell ref="B35:C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03864"/>
    <pageSetUpPr fitToPage="tru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48"/>
    <col collapsed="false" customWidth="true" hidden="false" outlineLevel="0" max="4" min="4" style="0" width="3"/>
    <col collapsed="false" customWidth="true" hidden="false" outlineLevel="0" max="5" min="5" style="0" width="18"/>
    <col collapsed="false" customWidth="true" hidden="false" outlineLevel="0" max="8" min="6" style="0" width="12"/>
  </cols>
  <sheetData>
    <row r="1" customFormat="false" ht="17.35" hidden="false" customHeight="false" outlineLevel="0" collapsed="false">
      <c r="A1" s="8" t="s">
        <v>53</v>
      </c>
    </row>
    <row r="2" customFormat="false" ht="15" hidden="false" customHeight="false" outlineLevel="0" collapsed="false">
      <c r="A2" s="2" t="s">
        <v>54</v>
      </c>
    </row>
    <row r="4" customFormat="false" ht="15" hidden="false" customHeight="false" outlineLevel="0" collapsed="false">
      <c r="A4" s="9" t="s">
        <v>55</v>
      </c>
      <c r="B4" s="10"/>
      <c r="C4" s="10"/>
      <c r="E4" s="9" t="s">
        <v>56</v>
      </c>
      <c r="F4" s="10"/>
      <c r="G4" s="10"/>
      <c r="H4" s="10"/>
    </row>
    <row r="5" customFormat="false" ht="15" hidden="false" customHeight="false" outlineLevel="0" collapsed="false">
      <c r="A5" s="11" t="s">
        <v>57</v>
      </c>
      <c r="B5" s="12" t="n">
        <v>0.95</v>
      </c>
      <c r="C5" s="13" t="s">
        <v>58</v>
      </c>
      <c r="E5" s="14" t="s">
        <v>59</v>
      </c>
      <c r="F5" s="14" t="s">
        <v>60</v>
      </c>
      <c r="G5" s="14" t="s">
        <v>61</v>
      </c>
      <c r="H5" s="14" t="s">
        <v>62</v>
      </c>
    </row>
    <row r="6" customFormat="false" ht="22.35" hidden="false" customHeight="false" outlineLevel="0" collapsed="false">
      <c r="A6" s="11" t="s">
        <v>63</v>
      </c>
      <c r="B6" s="15" t="n">
        <v>0.5</v>
      </c>
      <c r="C6" s="13" t="s">
        <v>64</v>
      </c>
      <c r="E6" s="16" t="n">
        <v>0.01</v>
      </c>
      <c r="F6" s="17" t="n">
        <f aca="false">ROUNDUP(IF($B$8&gt;0,(NORMSINV(1-(1-0.9)/2)^2*$B$6*(1-$B$6)/$E6^2)/(1+((NORMSINV(1-(1-0.9)/2)^2*$B$6*(1-$B$6)/$E6^2)-1)/$B$8),(NORMSINV(1-(1-0.9)/2)^2*$B$6*(1-$B$6)/$E6^2))*$B$17/$B$11,0)</f>
        <v>5916</v>
      </c>
      <c r="G6" s="17" t="n">
        <f aca="false">ROUNDUP(IF($B$8&gt;0,(NORMSINV(1-(1-0.95)/2)^2*$B$6*(1-$B$6)/$E6^2)/(1+((NORMSINV(1-(1-0.95)/2)^2*$B$6*(1-$B$6)/$E6^2)-1)/$B$8),(NORMSINV(1-(1-0.95)/2)^2*$B$6*(1-$B$6)/$E6^2))*$B$17/$B$11,0)</f>
        <v>7710</v>
      </c>
      <c r="H6" s="17" t="n">
        <f aca="false">ROUNDUP(IF($B$8&gt;0,(NORMSINV(1-(1-0.99)/2)^2*$B$6*(1-$B$6)/$E6^2)/(1+((NORMSINV(1-(1-0.99)/2)^2*$B$6*(1-$B$6)/$E6^2)-1)/$B$8),(NORMSINV(1-(1-0.99)/2)^2*$B$6*(1-$B$6)/$E6^2))*$B$17/$B$11,0)</f>
        <v>11080</v>
      </c>
    </row>
    <row r="7" customFormat="false" ht="22.35" hidden="false" customHeight="false" outlineLevel="0" collapsed="false">
      <c r="A7" s="11" t="s">
        <v>65</v>
      </c>
      <c r="B7" s="15" t="n">
        <v>0.05</v>
      </c>
      <c r="C7" s="13" t="s">
        <v>66</v>
      </c>
      <c r="E7" s="16" t="n">
        <v>0.02</v>
      </c>
      <c r="F7" s="17" t="n">
        <f aca="false">ROUNDUP(IF($B$8&gt;0,(NORMSINV(1-(1-0.9)/2)^2*$B$6*(1-$B$6)/$E7^2)/(1+((NORMSINV(1-(1-0.9)/2)^2*$B$6*(1-$B$6)/$E7^2)-1)/$B$8),(NORMSINV(1-(1-0.9)/2)^2*$B$6*(1-$B$6)/$E7^2))*$B$17/$B$11,0)</f>
        <v>1760</v>
      </c>
      <c r="G7" s="17" t="n">
        <f aca="false">ROUNDUP(IF($B$8&gt;0,(NORMSINV(1-(1-0.95)/2)^2*$B$6*(1-$B$6)/$E7^2)/(1+((NORMSINV(1-(1-0.95)/2)^2*$B$6*(1-$B$6)/$E7^2)-1)/$B$8),(NORMSINV(1-(1-0.95)/2)^2*$B$6*(1-$B$6)/$E7^2))*$B$17/$B$11,0)</f>
        <v>2435</v>
      </c>
      <c r="H7" s="17" t="n">
        <f aca="false">ROUNDUP(IF($B$8&gt;0,(NORMSINV(1-(1-0.99)/2)^2*$B$6*(1-$B$6)/$E7^2)/(1+((NORMSINV(1-(1-0.99)/2)^2*$B$6*(1-$B$6)/$E7^2)-1)/$B$8),(NORMSINV(1-(1-0.99)/2)^2*$B$6*(1-$B$6)/$E7^2))*$B$17/$B$11,0)</f>
        <v>3953</v>
      </c>
    </row>
    <row r="8" customFormat="false" ht="22.35" hidden="false" customHeight="false" outlineLevel="0" collapsed="false">
      <c r="A8" s="11" t="s">
        <v>67</v>
      </c>
      <c r="B8" s="18" t="n">
        <v>25000</v>
      </c>
      <c r="C8" s="13" t="s">
        <v>68</v>
      </c>
      <c r="E8" s="16" t="n">
        <v>0.03</v>
      </c>
      <c r="F8" s="17" t="n">
        <f aca="false">ROUNDUP(IF($B$8&gt;0,(NORMSINV(1-(1-0.9)/2)^2*$B$6*(1-$B$6)/$E8^2)/(1+((NORMSINV(1-(1-0.9)/2)^2*$B$6*(1-$B$6)/$E8^2)-1)/$B$8),(NORMSINV(1-(1-0.9)/2)^2*$B$6*(1-$B$6)/$E8^2))*$B$17/$B$11,0)</f>
        <v>811</v>
      </c>
      <c r="G8" s="17" t="n">
        <f aca="false">ROUNDUP(IF($B$8&gt;0,(NORMSINV(1-(1-0.95)/2)^2*$B$6*(1-$B$6)/$E8^2)/(1+((NORMSINV(1-(1-0.95)/2)^2*$B$6*(1-$B$6)/$E8^2)-1)/$B$8),(NORMSINV(1-(1-0.95)/2)^2*$B$6*(1-$B$6)/$E8^2))*$B$17/$B$11,0)</f>
        <v>1138</v>
      </c>
      <c r="H8" s="17" t="n">
        <f aca="false">ROUNDUP(IF($B$8&gt;0,(NORMSINV(1-(1-0.99)/2)^2*$B$6*(1-$B$6)/$E8^2)/(1+((NORMSINV(1-(1-0.99)/2)^2*$B$6*(1-$B$6)/$E8^2)-1)/$B$8),(NORMSINV(1-(1-0.99)/2)^2*$B$6*(1-$B$6)/$E8^2))*$B$17/$B$11,0)</f>
        <v>1908</v>
      </c>
    </row>
    <row r="9" customFormat="false" ht="22.35" hidden="false" customHeight="false" outlineLevel="0" collapsed="false">
      <c r="A9" s="11" t="s">
        <v>69</v>
      </c>
      <c r="B9" s="19" t="n">
        <v>1</v>
      </c>
      <c r="C9" s="13" t="s">
        <v>70</v>
      </c>
      <c r="E9" s="16" t="n">
        <v>0.04</v>
      </c>
      <c r="F9" s="17" t="n">
        <f aca="false">ROUNDUP(IF($B$8&gt;0,(NORMSINV(1-(1-0.9)/2)^2*$B$6*(1-$B$6)/$E9^2)/(1+((NORMSINV(1-(1-0.9)/2)^2*$B$6*(1-$B$6)/$E9^2)-1)/$B$8),(NORMSINV(1-(1-0.9)/2)^2*$B$6*(1-$B$6)/$E9^2))*$B$17/$B$11,0)</f>
        <v>462</v>
      </c>
      <c r="G9" s="17" t="n">
        <f aca="false">ROUNDUP(IF($B$8&gt;0,(NORMSINV(1-(1-0.95)/2)^2*$B$6*(1-$B$6)/$E9^2)/(1+((NORMSINV(1-(1-0.95)/2)^2*$B$6*(1-$B$6)/$E9^2)-1)/$B$8),(NORMSINV(1-(1-0.95)/2)^2*$B$6*(1-$B$6)/$E9^2))*$B$17/$B$11,0)</f>
        <v>652</v>
      </c>
      <c r="H9" s="17" t="n">
        <f aca="false">ROUNDUP(IF($B$8&gt;0,(NORMSINV(1-(1-0.99)/2)^2*$B$6*(1-$B$6)/$E9^2)/(1+((NORMSINV(1-(1-0.99)/2)^2*$B$6*(1-$B$6)/$E9^2)-1)/$B$8),(NORMSINV(1-(1-0.99)/2)^2*$B$6*(1-$B$6)/$E9^2))*$B$17/$B$11,0)</f>
        <v>1107</v>
      </c>
    </row>
    <row r="10" customFormat="false" ht="22.35" hidden="false" customHeight="false" outlineLevel="0" collapsed="false">
      <c r="A10" s="11" t="s">
        <v>71</v>
      </c>
      <c r="B10" s="20" t="n">
        <v>0</v>
      </c>
      <c r="C10" s="13" t="s">
        <v>72</v>
      </c>
      <c r="E10" s="16" t="n">
        <v>0.05</v>
      </c>
      <c r="F10" s="17" t="n">
        <f aca="false">ROUNDUP(IF($B$8&gt;0,(NORMSINV(1-(1-0.9)/2)^2*$B$6*(1-$B$6)/$E10^2)/(1+((NORMSINV(1-(1-0.9)/2)^2*$B$6*(1-$B$6)/$E10^2)-1)/$B$8),(NORMSINV(1-(1-0.9)/2)^2*$B$6*(1-$B$6)/$E10^2))*$B$17/$B$11,0)</f>
        <v>298</v>
      </c>
      <c r="G10" s="17" t="n">
        <f aca="false">ROUNDUP(IF($B$8&gt;0,(NORMSINV(1-(1-0.95)/2)^2*$B$6*(1-$B$6)/$E10^2)/(1+((NORMSINV(1-(1-0.95)/2)^2*$B$6*(1-$B$6)/$E10^2)-1)/$B$8),(NORMSINV(1-(1-0.95)/2)^2*$B$6*(1-$B$6)/$E10^2))*$B$17/$B$11,0)</f>
        <v>421</v>
      </c>
      <c r="H10" s="17" t="n">
        <f aca="false">ROUNDUP(IF($B$8&gt;0,(NORMSINV(1-(1-0.99)/2)^2*$B$6*(1-$B$6)/$E10^2)/(1+((NORMSINV(1-(1-0.99)/2)^2*$B$6*(1-$B$6)/$E10^2)-1)/$B$8),(NORMSINV(1-(1-0.99)/2)^2*$B$6*(1-$B$6)/$E10^2))*$B$17/$B$11,0)</f>
        <v>719</v>
      </c>
    </row>
    <row r="11" customFormat="false" ht="15" hidden="false" customHeight="false" outlineLevel="0" collapsed="false">
      <c r="A11" s="11" t="s">
        <v>73</v>
      </c>
      <c r="B11" s="21" t="n">
        <v>0.9</v>
      </c>
      <c r="C11" s="13" t="s">
        <v>74</v>
      </c>
      <c r="E11" s="16" t="n">
        <v>0.06</v>
      </c>
      <c r="F11" s="17" t="n">
        <f aca="false">ROUNDUP(IF($B$8&gt;0,(NORMSINV(1-(1-0.9)/2)^2*$B$6*(1-$B$6)/$E11^2)/(1+((NORMSINV(1-(1-0.9)/2)^2*$B$6*(1-$B$6)/$E11^2)-1)/$B$8),(NORMSINV(1-(1-0.9)/2)^2*$B$6*(1-$B$6)/$E11^2))*$B$17/$B$11,0)</f>
        <v>208</v>
      </c>
      <c r="G11" s="17" t="n">
        <f aca="false">ROUNDUP(IF($B$8&gt;0,(NORMSINV(1-(1-0.95)/2)^2*$B$6*(1-$B$6)/$E11^2)/(1+((NORMSINV(1-(1-0.95)/2)^2*$B$6*(1-$B$6)/$E11^2)-1)/$B$8),(NORMSINV(1-(1-0.95)/2)^2*$B$6*(1-$B$6)/$E11^2))*$B$17/$B$11,0)</f>
        <v>294</v>
      </c>
      <c r="H11" s="17" t="n">
        <f aca="false">ROUNDUP(IF($B$8&gt;0,(NORMSINV(1-(1-0.99)/2)^2*$B$6*(1-$B$6)/$E11^2)/(1+((NORMSINV(1-(1-0.99)/2)^2*$B$6*(1-$B$6)/$E11^2)-1)/$B$8),(NORMSINV(1-(1-0.99)/2)^2*$B$6*(1-$B$6)/$E11^2))*$B$17/$B$11,0)</f>
        <v>503</v>
      </c>
    </row>
    <row r="12" customFormat="false" ht="15" hidden="false" customHeight="false" outlineLevel="0" collapsed="false">
      <c r="E12" s="16" t="n">
        <v>0.07</v>
      </c>
      <c r="F12" s="17" t="n">
        <f aca="false">ROUNDUP(IF($B$8&gt;0,(NORMSINV(1-(1-0.9)/2)^2*$B$6*(1-$B$6)/$E12^2)/(1+((NORMSINV(1-(1-0.9)/2)^2*$B$6*(1-$B$6)/$E12^2)-1)/$B$8),(NORMSINV(1-(1-0.9)/2)^2*$B$6*(1-$B$6)/$E12^2))*$B$17/$B$11,0)</f>
        <v>153</v>
      </c>
      <c r="G12" s="17" t="n">
        <f aca="false">ROUNDUP(IF($B$8&gt;0,(NORMSINV(1-(1-0.95)/2)^2*$B$6*(1-$B$6)/$E12^2)/(1+((NORMSINV(1-(1-0.95)/2)^2*$B$6*(1-$B$6)/$E12^2)-1)/$B$8),(NORMSINV(1-(1-0.95)/2)^2*$B$6*(1-$B$6)/$E12^2))*$B$17/$B$11,0)</f>
        <v>217</v>
      </c>
      <c r="H12" s="17" t="n">
        <f aca="false">ROUNDUP(IF($B$8&gt;0,(NORMSINV(1-(1-0.99)/2)^2*$B$6*(1-$B$6)/$E12^2)/(1+((NORMSINV(1-(1-0.99)/2)^2*$B$6*(1-$B$6)/$E12^2)-1)/$B$8),(NORMSINV(1-(1-0.99)/2)^2*$B$6*(1-$B$6)/$E12^2))*$B$17/$B$11,0)</f>
        <v>372</v>
      </c>
    </row>
    <row r="13" customFormat="false" ht="15" hidden="false" customHeight="false" outlineLevel="0" collapsed="false">
      <c r="A13" s="9" t="s">
        <v>75</v>
      </c>
      <c r="B13" s="10"/>
      <c r="C13" s="10"/>
      <c r="E13" s="16" t="n">
        <v>0.08</v>
      </c>
      <c r="F13" s="17" t="n">
        <f aca="false">ROUNDUP(IF($B$8&gt;0,(NORMSINV(1-(1-0.9)/2)^2*$B$6*(1-$B$6)/$E13^2)/(1+((NORMSINV(1-(1-0.9)/2)^2*$B$6*(1-$B$6)/$E13^2)-1)/$B$8),(NORMSINV(1-(1-0.9)/2)^2*$B$6*(1-$B$6)/$E13^2))*$B$17/$B$11,0)</f>
        <v>117</v>
      </c>
      <c r="G13" s="17" t="n">
        <f aca="false">ROUNDUP(IF($B$8&gt;0,(NORMSINV(1-(1-0.95)/2)^2*$B$6*(1-$B$6)/$E13^2)/(1+((NORMSINV(1-(1-0.95)/2)^2*$B$6*(1-$B$6)/$E13^2)-1)/$B$8),(NORMSINV(1-(1-0.95)/2)^2*$B$6*(1-$B$6)/$E13^2))*$B$17/$B$11,0)</f>
        <v>166</v>
      </c>
      <c r="H13" s="17" t="n">
        <f aca="false">ROUNDUP(IF($B$8&gt;0,(NORMSINV(1-(1-0.99)/2)^2*$B$6*(1-$B$6)/$E13^2)/(1+((NORMSINV(1-(1-0.99)/2)^2*$B$6*(1-$B$6)/$E13^2)-1)/$B$8),(NORMSINV(1-(1-0.99)/2)^2*$B$6*(1-$B$6)/$E13^2))*$B$17/$B$11,0)</f>
        <v>286</v>
      </c>
    </row>
    <row r="14" customFormat="false" ht="15" hidden="false" customHeight="false" outlineLevel="0" collapsed="false">
      <c r="A14" s="11" t="s">
        <v>76</v>
      </c>
      <c r="B14" s="22" t="n">
        <f aca="false">NORMSINV(1-(1-B5)/2)</f>
        <v>1.95996398454005</v>
      </c>
      <c r="E14" s="16" t="n">
        <v>0.1</v>
      </c>
      <c r="F14" s="17" t="n">
        <f aca="false">ROUNDUP(IF($B$8&gt;0,(NORMSINV(1-(1-0.9)/2)^2*$B$6*(1-$B$6)/$E14^2)/(1+((NORMSINV(1-(1-0.9)/2)^2*$B$6*(1-$B$6)/$E14^2)-1)/$B$8),(NORMSINV(1-(1-0.9)/2)^2*$B$6*(1-$B$6)/$E14^2))*$B$17/$B$11,0)</f>
        <v>75</v>
      </c>
      <c r="G14" s="17" t="n">
        <f aca="false">ROUNDUP(IF($B$8&gt;0,(NORMSINV(1-(1-0.95)/2)^2*$B$6*(1-$B$6)/$E14^2)/(1+((NORMSINV(1-(1-0.95)/2)^2*$B$6*(1-$B$6)/$E14^2)-1)/$B$8),(NORMSINV(1-(1-0.95)/2)^2*$B$6*(1-$B$6)/$E14^2))*$B$17/$B$11,0)</f>
        <v>107</v>
      </c>
      <c r="H14" s="17" t="n">
        <f aca="false">ROUNDUP(IF($B$8&gt;0,(NORMSINV(1-(1-0.99)/2)^2*$B$6*(1-$B$6)/$E14^2)/(1+((NORMSINV(1-(1-0.99)/2)^2*$B$6*(1-$B$6)/$E14^2)-1)/$B$8),(NORMSINV(1-(1-0.99)/2)^2*$B$6*(1-$B$6)/$E14^2))*$B$17/$B$11,0)</f>
        <v>184</v>
      </c>
    </row>
    <row r="15" customFormat="false" ht="15" hidden="false" customHeight="false" outlineLevel="0" collapsed="false">
      <c r="A15" s="11" t="s">
        <v>77</v>
      </c>
      <c r="B15" s="23" t="n">
        <f aca="false">B14^2*B6*(1-B6)/B7^2</f>
        <v>384.145882069412</v>
      </c>
      <c r="C15" s="13" t="s">
        <v>78</v>
      </c>
      <c r="E15" s="2" t="s">
        <v>79</v>
      </c>
    </row>
    <row r="16" customFormat="false" ht="15" hidden="false" customHeight="false" outlineLevel="0" collapsed="false">
      <c r="A16" s="11" t="s">
        <v>80</v>
      </c>
      <c r="B16" s="23" t="n">
        <f aca="false">IF(B8&gt;0,B15/(1+(B15-1)/B8),B15)</f>
        <v>378.347392256028</v>
      </c>
      <c r="C16" s="13" t="s">
        <v>81</v>
      </c>
    </row>
    <row r="17" customFormat="false" ht="15" hidden="false" customHeight="false" outlineLevel="0" collapsed="false">
      <c r="A17" s="11" t="s">
        <v>82</v>
      </c>
      <c r="B17" s="24" t="n">
        <f aca="false">1+(MAX(B9,1)-1)*B10</f>
        <v>1</v>
      </c>
      <c r="C17" s="13" t="s">
        <v>83</v>
      </c>
      <c r="E17" s="9" t="s">
        <v>84</v>
      </c>
      <c r="F17" s="10"/>
      <c r="G17" s="10"/>
      <c r="H17" s="10"/>
    </row>
    <row r="18" customFormat="false" ht="30" hidden="false" customHeight="true" outlineLevel="0" collapsed="false">
      <c r="A18" s="11" t="s">
        <v>85</v>
      </c>
      <c r="B18" s="17" t="n">
        <f aca="false">ROUNDUP(B16*B17,0)</f>
        <v>379</v>
      </c>
      <c r="E18" s="14" t="s">
        <v>86</v>
      </c>
      <c r="F18" s="14" t="s">
        <v>87</v>
      </c>
      <c r="G18" s="14" t="s">
        <v>88</v>
      </c>
      <c r="H18" s="14" t="s">
        <v>89</v>
      </c>
    </row>
    <row r="19" customFormat="false" ht="21.75" hidden="false" customHeight="true" outlineLevel="0" collapsed="false">
      <c r="A19" s="25" t="s">
        <v>90</v>
      </c>
      <c r="B19" s="26" t="n">
        <f aca="false">ROUNDUP(B16*B17/B11,0)</f>
        <v>421</v>
      </c>
      <c r="C19" s="13" t="s">
        <v>91</v>
      </c>
      <c r="E19" s="27" t="s">
        <v>92</v>
      </c>
      <c r="F19" s="18" t="n">
        <v>9000</v>
      </c>
      <c r="G19" s="28" t="n">
        <f aca="false">IF(F19&gt;0,F19/$F$27,"")</f>
        <v>0.36</v>
      </c>
      <c r="H19" s="17" t="n">
        <f aca="false">IF(F19&gt;0,ROUND($B$19*G19,0),"")</f>
        <v>152</v>
      </c>
    </row>
    <row r="20" customFormat="false" ht="23.85" hidden="false" customHeight="false" outlineLevel="0" collapsed="false">
      <c r="A20" s="11" t="s">
        <v>93</v>
      </c>
      <c r="B20" s="17" t="str">
        <f aca="false">IF(B9&gt;1,ROUNDUP(B19/B9,0),"n/a – simple random sampling")</f>
        <v>n/a – simple random sampling</v>
      </c>
      <c r="E20" s="27" t="s">
        <v>94</v>
      </c>
      <c r="F20" s="18" t="n">
        <v>6500</v>
      </c>
      <c r="G20" s="28" t="n">
        <f aca="false">IF(F20&gt;0,F20/$F$27,"")</f>
        <v>0.26</v>
      </c>
      <c r="H20" s="17" t="n">
        <f aca="false">IF(F20&gt;0,ROUND($B$19*G20,0),"")</f>
        <v>109</v>
      </c>
    </row>
    <row r="21" customFormat="false" ht="22.35" hidden="false" customHeight="false" outlineLevel="0" collapsed="false">
      <c r="A21" s="11" t="s">
        <v>95</v>
      </c>
      <c r="B21" s="17" t="n">
        <f aca="false">IF(B8&gt;0,ROUNDUP(B8/(1+B8*B7^2),0),"Needs N")</f>
        <v>394</v>
      </c>
      <c r="C21" s="13" t="s">
        <v>96</v>
      </c>
      <c r="E21" s="27" t="s">
        <v>97</v>
      </c>
      <c r="F21" s="18" t="n">
        <v>9500</v>
      </c>
      <c r="G21" s="28" t="n">
        <f aca="false">IF(F21&gt;0,F21/$F$27,"")</f>
        <v>0.38</v>
      </c>
      <c r="H21" s="17" t="n">
        <f aca="false">IF(F21&gt;0,ROUND($B$19*G21,0),"")</f>
        <v>160</v>
      </c>
    </row>
    <row r="22" customFormat="false" ht="15" hidden="false" customHeight="false" outlineLevel="0" collapsed="false">
      <c r="E22" s="27"/>
      <c r="F22" s="18"/>
      <c r="G22" s="28" t="str">
        <f aca="false">IF(F22&gt;0,F22/$F$27,"")</f>
        <v/>
      </c>
      <c r="H22" s="17" t="str">
        <f aca="false">IF(F22&gt;0,ROUND($B$19*G22,0),"")</f>
        <v/>
      </c>
    </row>
    <row r="23" customFormat="false" ht="15" hidden="false" customHeight="false" outlineLevel="0" collapsed="false">
      <c r="A23" s="9" t="s">
        <v>98</v>
      </c>
      <c r="B23" s="10"/>
      <c r="C23" s="10"/>
      <c r="E23" s="27"/>
      <c r="F23" s="18"/>
      <c r="G23" s="28" t="str">
        <f aca="false">IF(F23&gt;0,F23/$F$27,"")</f>
        <v/>
      </c>
      <c r="H23" s="17" t="str">
        <f aca="false">IF(F23&gt;0,ROUND($B$19*G23,0),"")</f>
        <v/>
      </c>
    </row>
    <row r="24" customFormat="false" ht="15" hidden="false" customHeight="false" outlineLevel="0" collapsed="false">
      <c r="A24" s="11" t="s">
        <v>99</v>
      </c>
      <c r="B24" s="18" t="n">
        <v>400</v>
      </c>
      <c r="E24" s="27"/>
      <c r="F24" s="18"/>
      <c r="G24" s="28" t="str">
        <f aca="false">IF(F24&gt;0,F24/$F$27,"")</f>
        <v/>
      </c>
      <c r="H24" s="17" t="str">
        <f aca="false">IF(F24&gt;0,ROUND($B$19*G24,0),"")</f>
        <v/>
      </c>
    </row>
    <row r="25" customFormat="false" ht="15" hidden="false" customHeight="false" outlineLevel="0" collapsed="false">
      <c r="A25" s="11" t="s">
        <v>100</v>
      </c>
      <c r="B25" s="23" t="n">
        <f aca="false">B24*B11/B17</f>
        <v>360</v>
      </c>
      <c r="C25" s="13" t="s">
        <v>101</v>
      </c>
      <c r="E25" s="27"/>
      <c r="F25" s="18"/>
      <c r="G25" s="28" t="str">
        <f aca="false">IF(F25&gt;0,F25/$F$27,"")</f>
        <v/>
      </c>
      <c r="H25" s="17" t="str">
        <f aca="false">IF(F25&gt;0,ROUND($B$19*G25,0),"")</f>
        <v/>
      </c>
    </row>
    <row r="26" customFormat="false" ht="21.75" hidden="false" customHeight="true" outlineLevel="0" collapsed="false">
      <c r="A26" s="25" t="s">
        <v>102</v>
      </c>
      <c r="B26" s="29" t="n">
        <f aca="false">IF(B25&gt;0,B14*SQRT(B6*(1-B6)/B25)*IF(B8&gt;B25,SQRT((B8-B25)/(B8-1)),1),"")</f>
        <v>0.0512773860800171</v>
      </c>
      <c r="E26" s="27"/>
      <c r="F26" s="18"/>
      <c r="G26" s="28" t="str">
        <f aca="false">IF(F26&gt;0,F26/$F$27,"")</f>
        <v/>
      </c>
      <c r="H26" s="17" t="str">
        <f aca="false">IF(F26&gt;0,ROUND($B$19*G26,0),"")</f>
        <v/>
      </c>
    </row>
    <row r="27" customFormat="false" ht="15" hidden="false" customHeight="false" outlineLevel="0" collapsed="false">
      <c r="E27" s="30" t="s">
        <v>103</v>
      </c>
      <c r="F27" s="31" t="n">
        <f aca="false">SUM(F19:F26)</f>
        <v>25000</v>
      </c>
      <c r="G27" s="16" t="n">
        <f aca="false">IF(F27&gt;0,SUM(G19:G26),"")</f>
        <v>1</v>
      </c>
      <c r="H27" s="31" t="n">
        <f aca="false">SUM(H19:H26)</f>
        <v>421</v>
      </c>
    </row>
    <row r="28" customFormat="false" ht="15" hidden="false" customHeight="false" outlineLevel="0" collapsed="false">
      <c r="E28" s="2" t="s">
        <v>104</v>
      </c>
    </row>
  </sheetData>
  <dataValidations count="5">
    <dataValidation allowBlank="false" errorStyle="stop" operator="between" showDropDown="false" showErrorMessage="false" showInputMessage="false" sqref="B5" type="list">
      <formula1>L_Conf</formula1>
      <formula2>0</formula2>
    </dataValidation>
    <dataValidation allowBlank="true" error="Enter a proportion between 0 and 1." errorStyle="stop" operator="between" showDropDown="false" showErrorMessage="false" showInputMessage="false" sqref="B6" type="decimal">
      <formula1>0.001</formula1>
      <formula2>0.999</formula2>
    </dataValidation>
    <dataValidation allowBlank="true" error="Enter a margin such as 0.05." errorStyle="stop" operator="between" showDropDown="false" showErrorMessage="false" showInputMessage="false" sqref="B7" type="decimal">
      <formula1>0.001</formula1>
      <formula2>0.5</formula2>
    </dataValidation>
    <dataValidation allowBlank="true" error="ICC must be 0–1." errorStyle="stop" operator="between" showDropDown="false" showErrorMessage="false" showInputMessage="false" sqref="B10" type="decimal">
      <formula1>0</formula1>
      <formula2>1</formula2>
    </dataValidation>
    <dataValidation allowBlank="true" error="Enter a response rate such as 0.9." errorStyle="stop" operator="between" showDropDown="false" showErrorMessage="false" showInputMessage="false" sqref="B11" type="decimal">
      <formula1>0.05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true"/>
  </sheetPr>
  <dimension ref="A1:C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48"/>
    <col collapsed="false" customWidth="true" hidden="false" outlineLevel="0" max="4" min="4" style="0" width="3"/>
  </cols>
  <sheetData>
    <row r="1" customFormat="false" ht="17.35" hidden="false" customHeight="false" outlineLevel="0" collapsed="false">
      <c r="A1" s="8" t="s">
        <v>105</v>
      </c>
    </row>
    <row r="2" customFormat="false" ht="15" hidden="false" customHeight="false" outlineLevel="0" collapsed="false">
      <c r="A2" s="2" t="s">
        <v>106</v>
      </c>
    </row>
    <row r="4" customFormat="false" ht="15" hidden="false" customHeight="false" outlineLevel="0" collapsed="false">
      <c r="A4" s="9" t="s">
        <v>55</v>
      </c>
      <c r="B4" s="10"/>
      <c r="C4" s="10"/>
    </row>
    <row r="5" customFormat="false" ht="15" hidden="false" customHeight="false" outlineLevel="0" collapsed="false">
      <c r="A5" s="11" t="s">
        <v>57</v>
      </c>
      <c r="B5" s="12" t="n">
        <v>0.95</v>
      </c>
      <c r="C5" s="13" t="s">
        <v>58</v>
      </c>
    </row>
    <row r="6" customFormat="false" ht="22.35" hidden="false" customHeight="false" outlineLevel="0" collapsed="false">
      <c r="A6" s="11" t="s">
        <v>107</v>
      </c>
      <c r="B6" s="32" t="n">
        <v>120</v>
      </c>
      <c r="C6" s="13" t="s">
        <v>108</v>
      </c>
    </row>
    <row r="7" customFormat="false" ht="15" hidden="false" customHeight="false" outlineLevel="0" collapsed="false">
      <c r="A7" s="11" t="s">
        <v>109</v>
      </c>
      <c r="B7" s="32" t="n">
        <v>15</v>
      </c>
      <c r="C7" s="13" t="s">
        <v>110</v>
      </c>
    </row>
    <row r="8" customFormat="false" ht="15" hidden="false" customHeight="false" outlineLevel="0" collapsed="false">
      <c r="A8" s="11" t="s">
        <v>67</v>
      </c>
      <c r="B8" s="18" t="n">
        <v>5000</v>
      </c>
      <c r="C8" s="13" t="s">
        <v>111</v>
      </c>
    </row>
    <row r="9" customFormat="false" ht="15" hidden="false" customHeight="false" outlineLevel="0" collapsed="false">
      <c r="A9" s="11" t="s">
        <v>69</v>
      </c>
      <c r="B9" s="19" t="n">
        <v>1</v>
      </c>
      <c r="C9" s="13" t="s">
        <v>112</v>
      </c>
    </row>
    <row r="10" customFormat="false" ht="15" hidden="false" customHeight="false" outlineLevel="0" collapsed="false">
      <c r="A10" s="11" t="s">
        <v>71</v>
      </c>
      <c r="B10" s="20" t="n">
        <v>0</v>
      </c>
      <c r="C10" s="13" t="s">
        <v>113</v>
      </c>
    </row>
    <row r="11" customFormat="false" ht="15" hidden="false" customHeight="false" outlineLevel="0" collapsed="false">
      <c r="A11" s="11" t="s">
        <v>73</v>
      </c>
      <c r="B11" s="21" t="n">
        <v>0.9</v>
      </c>
    </row>
    <row r="13" customFormat="false" ht="15" hidden="false" customHeight="false" outlineLevel="0" collapsed="false">
      <c r="A13" s="9" t="s">
        <v>75</v>
      </c>
      <c r="B13" s="10"/>
      <c r="C13" s="10"/>
    </row>
    <row r="14" customFormat="false" ht="15" hidden="false" customHeight="false" outlineLevel="0" collapsed="false">
      <c r="A14" s="11" t="s">
        <v>76</v>
      </c>
      <c r="B14" s="22" t="n">
        <f aca="false">NORMSINV(1-(1-B5)/2)</f>
        <v>1.95996398454005</v>
      </c>
    </row>
    <row r="15" customFormat="false" ht="15" hidden="false" customHeight="false" outlineLevel="0" collapsed="false">
      <c r="A15" s="11" t="s">
        <v>77</v>
      </c>
      <c r="B15" s="23" t="n">
        <f aca="false">IF(B7&gt;0,(B14*B6/B7)^2,"")</f>
        <v>245.853364524424</v>
      </c>
      <c r="C15" s="13" t="s">
        <v>114</v>
      </c>
    </row>
    <row r="16" customFormat="false" ht="15" hidden="false" customHeight="false" outlineLevel="0" collapsed="false">
      <c r="A16" s="11" t="s">
        <v>80</v>
      </c>
      <c r="B16" s="23" t="n">
        <f aca="false">IF(B15="","",IF(B8&gt;0,B15/(1+(B15-1)/B8),B15))</f>
        <v>234.375822770706</v>
      </c>
    </row>
    <row r="17" customFormat="false" ht="15" hidden="false" customHeight="false" outlineLevel="0" collapsed="false">
      <c r="A17" s="11" t="s">
        <v>82</v>
      </c>
      <c r="B17" s="24" t="n">
        <f aca="false">1+(MAX(B9,1)-1)*B10</f>
        <v>1</v>
      </c>
    </row>
    <row r="18" customFormat="false" ht="15" hidden="false" customHeight="false" outlineLevel="0" collapsed="false">
      <c r="A18" s="11" t="s">
        <v>85</v>
      </c>
      <c r="B18" s="17" t="n">
        <f aca="false">IF(B16="","",ROUNDUP(B16*B17,0))</f>
        <v>235</v>
      </c>
    </row>
    <row r="19" customFormat="false" ht="21.75" hidden="false" customHeight="true" outlineLevel="0" collapsed="false">
      <c r="A19" s="25" t="s">
        <v>90</v>
      </c>
      <c r="B19" s="26" t="n">
        <f aca="false">IF(B16="","",ROUNDUP(B16*B17/B11,0))</f>
        <v>261</v>
      </c>
      <c r="C19" s="13" t="s">
        <v>91</v>
      </c>
    </row>
    <row r="20" customFormat="false" ht="23.85" hidden="false" customHeight="false" outlineLevel="0" collapsed="false">
      <c r="A20" s="11" t="s">
        <v>93</v>
      </c>
      <c r="B20" s="17" t="str">
        <f aca="false">IF(B19="","",IF(B9&gt;1,ROUNDUP(B19/B9,0),"n/a – simple random sampling"))</f>
        <v>n/a – simple random sampling</v>
      </c>
    </row>
    <row r="22" customFormat="false" ht="15" hidden="false" customHeight="false" outlineLevel="0" collapsed="false">
      <c r="A22" s="9" t="s">
        <v>115</v>
      </c>
      <c r="B22" s="10"/>
      <c r="C22" s="10"/>
    </row>
    <row r="23" customFormat="false" ht="15" hidden="false" customHeight="false" outlineLevel="0" collapsed="false">
      <c r="A23" s="11" t="s">
        <v>99</v>
      </c>
      <c r="B23" s="18" t="n">
        <v>300</v>
      </c>
    </row>
    <row r="24" customFormat="false" ht="15" hidden="false" customHeight="false" outlineLevel="0" collapsed="false">
      <c r="A24" s="11" t="s">
        <v>100</v>
      </c>
      <c r="B24" s="23" t="n">
        <f aca="false">B23*B11/B17</f>
        <v>270</v>
      </c>
    </row>
    <row r="25" customFormat="false" ht="21.75" hidden="false" customHeight="true" outlineLevel="0" collapsed="false">
      <c r="A25" s="25" t="s">
        <v>116</v>
      </c>
      <c r="B25" s="33" t="n">
        <f aca="false">IF(B24&gt;0,B14*B6/SQRT(B24)*IF(B8&gt;B24,SQRT((B8-B24)/(B8-1)),1),"")</f>
        <v>13.9231164974425</v>
      </c>
    </row>
    <row r="26" customFormat="false" ht="15" hidden="false" customHeight="false" outlineLevel="0" collapsed="false">
      <c r="A26" s="11" t="s">
        <v>117</v>
      </c>
      <c r="B26" s="32" t="n">
        <v>850</v>
      </c>
      <c r="C26" s="2" t="str">
        <f aca="false">IF(AND(B26&gt;0,B25&lt;&gt;""),"± "&amp;TEXT(B25/B26,"0.0%")&amp;" of the mean","")</f>
        <v>± 1.6% of the mean</v>
      </c>
    </row>
  </sheetData>
  <dataValidations count="3">
    <dataValidation allowBlank="true" error="ICC must be 0–1." errorStyle="stop" operator="between" showDropDown="false" showErrorMessage="false" showInputMessage="false" sqref="B10" type="decimal">
      <formula1>0</formula1>
      <formula2>1</formula2>
    </dataValidation>
    <dataValidation allowBlank="true" error="Enter a response rate such as 0.9." errorStyle="stop" operator="between" showDropDown="false" showErrorMessage="false" showInputMessage="false" sqref="B11" type="decimal">
      <formula1>0.05</formula1>
      <formula2>1</formula2>
    </dataValidation>
    <dataValidation allowBlank="false" errorStyle="stop" operator="between" showDropDown="false" showErrorMessage="false" showInputMessage="false" sqref="B5" type="list">
      <formula1>L_Conf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true"/>
  </sheetPr>
  <dimension ref="A1:V1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48"/>
    <col collapsed="false" customWidth="true" hidden="false" outlineLevel="0" max="4" min="4" style="0" width="3"/>
    <col collapsed="false" customWidth="true" hidden="false" outlineLevel="0" max="5" min="5" style="0" width="14"/>
    <col collapsed="false" customWidth="true" hidden="false" outlineLevel="0" max="9" min="6" style="0" width="12"/>
    <col collapsed="false" customWidth="true" hidden="true" outlineLevel="0" max="22" min="20" style="0" width="13"/>
  </cols>
  <sheetData>
    <row r="1" customFormat="false" ht="17.35" hidden="false" customHeight="false" outlineLevel="0" collapsed="false">
      <c r="A1" s="8" t="s">
        <v>118</v>
      </c>
    </row>
    <row r="2" customFormat="false" ht="15" hidden="false" customHeight="false" outlineLevel="0" collapsed="false">
      <c r="A2" s="2" t="s">
        <v>119</v>
      </c>
    </row>
    <row r="4" customFormat="false" ht="15" hidden="false" customHeight="false" outlineLevel="0" collapsed="false">
      <c r="A4" s="9" t="s">
        <v>55</v>
      </c>
      <c r="B4" s="10"/>
      <c r="C4" s="10"/>
      <c r="E4" s="9" t="s">
        <v>120</v>
      </c>
      <c r="F4" s="10"/>
      <c r="G4" s="10"/>
      <c r="H4" s="10"/>
      <c r="I4" s="10"/>
    </row>
    <row r="5" customFormat="false" ht="30" hidden="false" customHeight="true" outlineLevel="0" collapsed="false">
      <c r="A5" s="11" t="s">
        <v>121</v>
      </c>
      <c r="B5" s="32" t="n">
        <v>60</v>
      </c>
      <c r="E5" s="14" t="s">
        <v>122</v>
      </c>
      <c r="F5" s="14" t="s">
        <v>123</v>
      </c>
      <c r="G5" s="14" t="s">
        <v>124</v>
      </c>
      <c r="H5" s="14" t="s">
        <v>125</v>
      </c>
      <c r="I5" s="14" t="s">
        <v>126</v>
      </c>
      <c r="T5" s="34" t="s">
        <v>127</v>
      </c>
      <c r="U5" s="34" t="s">
        <v>128</v>
      </c>
      <c r="V5" s="34" t="s">
        <v>129</v>
      </c>
    </row>
    <row r="6" customFormat="false" ht="15" hidden="false" customHeight="false" outlineLevel="0" collapsed="false">
      <c r="A6" s="11" t="s">
        <v>130</v>
      </c>
      <c r="B6" s="32" t="n">
        <v>66</v>
      </c>
      <c r="E6" s="35" t="n">
        <v>10</v>
      </c>
      <c r="F6" s="36" t="n">
        <f aca="false">NORMSDIST((0.2*SQRT($E6*MAX(2,ROUNDUP($B$12*$E6,0))/($E6+MAX(2,ROUNDUP($B$12*$E6,0))))-IF($B$11="Two-tailed",TINV($B$9,($E6+MAX(2,ROUNDUP($B$12*$E6,0))-2)),TINV(2*$B$9,($E6+MAX(2,ROUNDUP($B$12*$E6,0))-2))))/SQRT(1+IF($B$11="Two-tailed",TINV($B$9,($E6+MAX(2,ROUNDUP($B$12*$E6,0))-2)),TINV(2*$B$9,($E6+MAX(2,ROUNDUP($B$12*$E6,0))-2)))^2/(2*($E6+MAX(2,ROUNDUP($B$12*$E6,0))-2))))</f>
        <v>0.0592864493129956</v>
      </c>
      <c r="G6" s="36" t="n">
        <f aca="false">NORMSDIST((0.5*SQRT($E6*MAX(2,ROUNDUP($B$12*$E6,0))/($E6+MAX(2,ROUNDUP($B$12*$E6,0))))-IF($B$11="Two-tailed",TINV($B$9,($E6+MAX(2,ROUNDUP($B$12*$E6,0))-2)),TINV(2*$B$9,($E6+MAX(2,ROUNDUP($B$12*$E6,0))-2))))/SQRT(1+IF($B$11="Two-tailed",TINV($B$9,($E6+MAX(2,ROUNDUP($B$12*$E6,0))-2)),TINV(2*$B$9,($E6+MAX(2,ROUNDUP($B$12*$E6,0))-2)))^2/(2*($E6+MAX(2,ROUNDUP($B$12*$E6,0))-2))))</f>
        <v>0.176791296292096</v>
      </c>
      <c r="H6" s="36" t="n">
        <f aca="false">NORMSDIST((0.8*SQRT($E6*MAX(2,ROUNDUP($B$12*$E6,0))/($E6+MAX(2,ROUNDUP($B$12*$E6,0))))-IF($B$11="Two-tailed",TINV($B$9,($E6+MAX(2,ROUNDUP($B$12*$E6,0))-2)),TINV(2*$B$9,($E6+MAX(2,ROUNDUP($B$12*$E6,0))-2))))/SQRT(1+IF($B$11="Two-tailed",TINV($B$9,($E6+MAX(2,ROUNDUP($B$12*$E6,0))-2)),TINV(2*$B$9,($E6+MAX(2,ROUNDUP($B$12*$E6,0))-2)))^2/(2*($E6+MAX(2,ROUNDUP($B$12*$E6,0))-2))))</f>
        <v>0.384175114752979</v>
      </c>
      <c r="I6" s="36" t="n">
        <f aca="false">NORMSDIST((N($B$16)*SQRT($E6*MAX(2,ROUNDUP($B$12*$E6,0))/($E6+MAX(2,ROUNDUP($B$12*$E6,0))))-IF($B$11="Two-tailed",TINV($B$9,($E6+MAX(2,ROUNDUP($B$12*$E6,0))-2)),TINV(2*$B$9,($E6+MAX(2,ROUNDUP($B$12*$E6,0))-2))))/SQRT(1+IF($B$11="Two-tailed",TINV($B$9,($E6+MAX(2,ROUNDUP($B$12*$E6,0))-2)),TINV(2*$B$9,($E6+MAX(2,ROUNDUP($B$12*$E6,0))-2)))^2/(2*($E6+MAX(2,ROUNDUP($B$12*$E6,0))-2))))</f>
        <v>0.176791296292096</v>
      </c>
      <c r="T6" s="0" t="n">
        <v>2</v>
      </c>
      <c r="U6" s="37" t="n">
        <f aca="false">MAX(2,ROUNDUP($B$12*T6,0))</f>
        <v>2</v>
      </c>
      <c r="V6" s="37" t="n">
        <f aca="false">IF(N($B$16)&gt;0,NORMSDIST(($B$16*SQRT(T6*U6/(T6+U6))-IF($B$11="Two-tailed",TINV($B$9,(T6+U6-2)),TINV(2*$B$9,(T6+U6-2))))/SQRT(1+IF($B$11="Two-tailed",TINV($B$9,(T6+U6-2)),TINV(2*$B$9,(T6+U6-2)))^2/(2*(T6+U6-2)))),0)</f>
        <v>0.0544802908774423</v>
      </c>
    </row>
    <row r="7" customFormat="false" ht="15" hidden="false" customHeight="false" outlineLevel="0" collapsed="false">
      <c r="A7" s="11" t="s">
        <v>131</v>
      </c>
      <c r="B7" s="32" t="n">
        <v>12</v>
      </c>
      <c r="C7" s="13" t="s">
        <v>132</v>
      </c>
      <c r="E7" s="35" t="n">
        <v>20</v>
      </c>
      <c r="F7" s="36" t="n">
        <f aca="false">NORMSDIST((0.2*SQRT($E7*MAX(2,ROUNDUP($B$12*$E7,0))/($E7+MAX(2,ROUNDUP($B$12*$E7,0))))-IF($B$11="Two-tailed",TINV($B$9,($E7+MAX(2,ROUNDUP($B$12*$E7,0))-2)),TINV(2*$B$9,($E7+MAX(2,ROUNDUP($B$12*$E7,0))-2))))/SQRT(1+IF($B$11="Two-tailed",TINV($B$9,($E7+MAX(2,ROUNDUP($B$12*$E7,0))-2)),TINV(2*$B$9,($E7+MAX(2,ROUNDUP($B$12*$E7,0))-2)))^2/(2*($E7+MAX(2,ROUNDUP($B$12*$E7,0))-2))))</f>
        <v>0.0875714934593474</v>
      </c>
      <c r="G7" s="36" t="n">
        <f aca="false">NORMSDIST((0.5*SQRT($E7*MAX(2,ROUNDUP($B$12*$E7,0))/($E7+MAX(2,ROUNDUP($B$12*$E7,0))))-IF($B$11="Two-tailed",TINV($B$9,($E7+MAX(2,ROUNDUP($B$12*$E7,0))-2)),TINV(2*$B$9,($E7+MAX(2,ROUNDUP($B$12*$E7,0))-2))))/SQRT(1+IF($B$11="Two-tailed",TINV($B$9,($E7+MAX(2,ROUNDUP($B$12*$E7,0))-2)),TINV(2*$B$9,($E7+MAX(2,ROUNDUP($B$12*$E7,0))-2)))^2/(2*($E7+MAX(2,ROUNDUP($B$12*$E7,0))-2))))</f>
        <v>0.332955376331267</v>
      </c>
      <c r="H7" s="36" t="n">
        <f aca="false">NORMSDIST((0.8*SQRT($E7*MAX(2,ROUNDUP($B$12*$E7,0))/($E7+MAX(2,ROUNDUP($B$12*$E7,0))))-IF($B$11="Two-tailed",TINV($B$9,($E7+MAX(2,ROUNDUP($B$12*$E7,0))-2)),TINV(2*$B$9,($E7+MAX(2,ROUNDUP($B$12*$E7,0))-2))))/SQRT(1+IF($B$11="Two-tailed",TINV($B$9,($E7+MAX(2,ROUNDUP($B$12*$E7,0))-2)),TINV(2*$B$9,($E7+MAX(2,ROUNDUP($B$12*$E7,0))-2)))^2/(2*($E7+MAX(2,ROUNDUP($B$12*$E7,0))-2))))</f>
        <v>0.688756345711993</v>
      </c>
      <c r="I7" s="36" t="n">
        <f aca="false">NORMSDIST((N($B$16)*SQRT($E7*MAX(2,ROUNDUP($B$12*$E7,0))/($E7+MAX(2,ROUNDUP($B$12*$E7,0))))-IF($B$11="Two-tailed",TINV($B$9,($E7+MAX(2,ROUNDUP($B$12*$E7,0))-2)),TINV(2*$B$9,($E7+MAX(2,ROUNDUP($B$12*$E7,0))-2))))/SQRT(1+IF($B$11="Two-tailed",TINV($B$9,($E7+MAX(2,ROUNDUP($B$12*$E7,0))-2)),TINV(2*$B$9,($E7+MAX(2,ROUNDUP($B$12*$E7,0))-2)))^2/(2*($E7+MAX(2,ROUNDUP($B$12*$E7,0))-2))))</f>
        <v>0.332955376331267</v>
      </c>
      <c r="T7" s="0" t="n">
        <v>3</v>
      </c>
      <c r="U7" s="37" t="n">
        <f aca="false">MAX(2,ROUNDUP($B$12*T7,0))</f>
        <v>3</v>
      </c>
      <c r="V7" s="37" t="n">
        <f aca="false">IF(N($B$16)&gt;0,NORMSDIST(($B$16*SQRT(T7*U7/(T7+U7))-IF($B$11="Two-tailed",TINV($B$9,(T7+U7-2)),TINV(2*$B$9,(T7+U7-2))))/SQRT(1+IF($B$11="Two-tailed",TINV($B$9,(T7+U7-2)),TINV(2*$B$9,(T7+U7-2)))^2/(2*(T7+U7-2)))),0)</f>
        <v>0.0612510488104059</v>
      </c>
    </row>
    <row r="8" customFormat="false" ht="22.35" hidden="false" customHeight="false" outlineLevel="0" collapsed="false">
      <c r="A8" s="11" t="s">
        <v>133</v>
      </c>
      <c r="B8" s="20"/>
      <c r="C8" s="13" t="s">
        <v>134</v>
      </c>
      <c r="E8" s="35" t="n">
        <v>30</v>
      </c>
      <c r="F8" s="36" t="n">
        <f aca="false">NORMSDIST((0.2*SQRT($E8*MAX(2,ROUNDUP($B$12*$E8,0))/($E8+MAX(2,ROUNDUP($B$12*$E8,0))))-IF($B$11="Two-tailed",TINV($B$9,($E8+MAX(2,ROUNDUP($B$12*$E8,0))-2)),TINV(2*$B$9,($E8+MAX(2,ROUNDUP($B$12*$E8,0))-2))))/SQRT(1+IF($B$11="Two-tailed",TINV($B$9,($E8+MAX(2,ROUNDUP($B$12*$E8,0))-2)),TINV(2*$B$9,($E8+MAX(2,ROUNDUP($B$12*$E8,0))-2)))^2/(2*($E8+MAX(2,ROUNDUP($B$12*$E8,0))-2))))</f>
        <v>0.113819909820888</v>
      </c>
      <c r="G8" s="36" t="n">
        <f aca="false">NORMSDIST((0.5*SQRT($E8*MAX(2,ROUNDUP($B$12*$E8,0))/($E8+MAX(2,ROUNDUP($B$12*$E8,0))))-IF($B$11="Two-tailed",TINV($B$9,($E8+MAX(2,ROUNDUP($B$12*$E8,0))-2)),TINV(2*$B$9,($E8+MAX(2,ROUNDUP($B$12*$E8,0))-2))))/SQRT(1+IF($B$11="Two-tailed",TINV($B$9,($E8+MAX(2,ROUNDUP($B$12*$E8,0))-2)),TINV(2*$B$9,($E8+MAX(2,ROUNDUP($B$12*$E8,0))-2)))^2/(2*($E8+MAX(2,ROUNDUP($B$12*$E8,0))-2))))</f>
        <v>0.474434287067247</v>
      </c>
      <c r="H8" s="36" t="n">
        <f aca="false">NORMSDIST((0.8*SQRT($E8*MAX(2,ROUNDUP($B$12*$E8,0))/($E8+MAX(2,ROUNDUP($B$12*$E8,0))))-IF($B$11="Two-tailed",TINV($B$9,($E8+MAX(2,ROUNDUP($B$12*$E8,0))-2)),TINV(2*$B$9,($E8+MAX(2,ROUNDUP($B$12*$E8,0))-2))))/SQRT(1+IF($B$11="Two-tailed",TINV($B$9,($E8+MAX(2,ROUNDUP($B$12*$E8,0))-2)),TINV(2*$B$9,($E8+MAX(2,ROUNDUP($B$12*$E8,0))-2)))^2/(2*($E8+MAX(2,ROUNDUP($B$12*$E8,0))-2))))</f>
        <v>0.859528990821518</v>
      </c>
      <c r="I8" s="36" t="n">
        <f aca="false">NORMSDIST((N($B$16)*SQRT($E8*MAX(2,ROUNDUP($B$12*$E8,0))/($E8+MAX(2,ROUNDUP($B$12*$E8,0))))-IF($B$11="Two-tailed",TINV($B$9,($E8+MAX(2,ROUNDUP($B$12*$E8,0))-2)),TINV(2*$B$9,($E8+MAX(2,ROUNDUP($B$12*$E8,0))-2))))/SQRT(1+IF($B$11="Two-tailed",TINV($B$9,($E8+MAX(2,ROUNDUP($B$12*$E8,0))-2)),TINV(2*$B$9,($E8+MAX(2,ROUNDUP($B$12*$E8,0))-2)))^2/(2*($E8+MAX(2,ROUNDUP($B$12*$E8,0))-2))))</f>
        <v>0.474434287067247</v>
      </c>
      <c r="T8" s="0" t="n">
        <v>4</v>
      </c>
      <c r="U8" s="37" t="n">
        <f aca="false">MAX(2,ROUNDUP($B$12*T8,0))</f>
        <v>4</v>
      </c>
      <c r="V8" s="37" t="n">
        <f aca="false">IF(N($B$16)&gt;0,NORMSDIST(($B$16*SQRT(T8*U8/(T8+U8))-IF($B$11="Two-tailed",TINV($B$9,(T8+U8-2)),TINV(2*$B$9,(T8+U8-2))))/SQRT(1+IF($B$11="Two-tailed",TINV($B$9,(T8+U8-2)),TINV(2*$B$9,(T8+U8-2)))^2/(2*(T8+U8-2)))),0)</f>
        <v>0.0776520964698048</v>
      </c>
    </row>
    <row r="9" customFormat="false" ht="15" hidden="false" customHeight="false" outlineLevel="0" collapsed="false">
      <c r="A9" s="11" t="s">
        <v>135</v>
      </c>
      <c r="B9" s="38" t="n">
        <v>0.05</v>
      </c>
      <c r="E9" s="35" t="n">
        <v>40</v>
      </c>
      <c r="F9" s="36" t="n">
        <f aca="false">NORMSDIST((0.2*SQRT($E9*MAX(2,ROUNDUP($B$12*$E9,0))/($E9+MAX(2,ROUNDUP($B$12*$E9,0))))-IF($B$11="Two-tailed",TINV($B$9,($E9+MAX(2,ROUNDUP($B$12*$E9,0))-2)),TINV(2*$B$9,($E9+MAX(2,ROUNDUP($B$12*$E9,0))-2))))/SQRT(1+IF($B$11="Two-tailed",TINV($B$9,($E9+MAX(2,ROUNDUP($B$12*$E9,0))-2)),TINV(2*$B$9,($E9+MAX(2,ROUNDUP($B$12*$E9,0))-2)))^2/(2*($E9+MAX(2,ROUNDUP($B$12*$E9,0))-2))))</f>
        <v>0.139459372052402</v>
      </c>
      <c r="G9" s="36" t="n">
        <f aca="false">NORMSDIST((0.5*SQRT($E9*MAX(2,ROUNDUP($B$12*$E9,0))/($E9+MAX(2,ROUNDUP($B$12*$E9,0))))-IF($B$11="Two-tailed",TINV($B$9,($E9+MAX(2,ROUNDUP($B$12*$E9,0))-2)),TINV(2*$B$9,($E9+MAX(2,ROUNDUP($B$12*$E9,0))-2))))/SQRT(1+IF($B$11="Two-tailed",TINV($B$9,($E9+MAX(2,ROUNDUP($B$12*$E9,0))-2)),TINV(2*$B$9,($E9+MAX(2,ROUNDUP($B$12*$E9,0))-2)))^2/(2*($E9+MAX(2,ROUNDUP($B$12*$E9,0))-2))))</f>
        <v>0.595673413275915</v>
      </c>
      <c r="H9" s="36" t="n">
        <f aca="false">NORMSDIST((0.8*SQRT($E9*MAX(2,ROUNDUP($B$12*$E9,0))/($E9+MAX(2,ROUNDUP($B$12*$E9,0))))-IF($B$11="Two-tailed",TINV($B$9,($E9+MAX(2,ROUNDUP($B$12*$E9,0))-2)),TINV(2*$B$9,($E9+MAX(2,ROUNDUP($B$12*$E9,0))-2))))/SQRT(1+IF($B$11="Two-tailed",TINV($B$9,($E9+MAX(2,ROUNDUP($B$12*$E9,0))-2)),TINV(2*$B$9,($E9+MAX(2,ROUNDUP($B$12*$E9,0))-2)))^2/(2*($E9+MAX(2,ROUNDUP($B$12*$E9,0))-2))))</f>
        <v>0.941451917781408</v>
      </c>
      <c r="I9" s="36" t="n">
        <f aca="false">NORMSDIST((N($B$16)*SQRT($E9*MAX(2,ROUNDUP($B$12*$E9,0))/($E9+MAX(2,ROUNDUP($B$12*$E9,0))))-IF($B$11="Two-tailed",TINV($B$9,($E9+MAX(2,ROUNDUP($B$12*$E9,0))-2)),TINV(2*$B$9,($E9+MAX(2,ROUNDUP($B$12*$E9,0))-2))))/SQRT(1+IF($B$11="Two-tailed",TINV($B$9,($E9+MAX(2,ROUNDUP($B$12*$E9,0))-2)),TINV(2*$B$9,($E9+MAX(2,ROUNDUP($B$12*$E9,0))-2)))^2/(2*($E9+MAX(2,ROUNDUP($B$12*$E9,0))-2))))</f>
        <v>0.595673413275915</v>
      </c>
      <c r="T9" s="0" t="n">
        <v>5</v>
      </c>
      <c r="U9" s="37" t="n">
        <f aca="false">MAX(2,ROUNDUP($B$12*T9,0))</f>
        <v>5</v>
      </c>
      <c r="V9" s="37" t="n">
        <f aca="false">IF(N($B$16)&gt;0,NORMSDIST(($B$16*SQRT(T9*U9/(T9+U9))-IF($B$11="Two-tailed",TINV($B$9,(T9+U9-2)),TINV(2*$B$9,(T9+U9-2))))/SQRT(1+IF($B$11="Two-tailed",TINV($B$9,(T9+U9-2)),TINV(2*$B$9,(T9+U9-2)))^2/(2*(T9+U9-2)))),0)</f>
        <v>0.0946104320037799</v>
      </c>
    </row>
    <row r="10" customFormat="false" ht="15" hidden="false" customHeight="false" outlineLevel="0" collapsed="false">
      <c r="A10" s="11" t="s">
        <v>136</v>
      </c>
      <c r="B10" s="12" t="n">
        <v>0.8</v>
      </c>
      <c r="C10" s="13" t="s">
        <v>137</v>
      </c>
      <c r="E10" s="35" t="n">
        <v>50</v>
      </c>
      <c r="F10" s="36" t="n">
        <f aca="false">NORMSDIST((0.2*SQRT($E10*MAX(2,ROUNDUP($B$12*$E10,0))/($E10+MAX(2,ROUNDUP($B$12*$E10,0))))-IF($B$11="Two-tailed",TINV($B$9,($E10+MAX(2,ROUNDUP($B$12*$E10,0))-2)),TINV(2*$B$9,($E10+MAX(2,ROUNDUP($B$12*$E10,0))-2))))/SQRT(1+IF($B$11="Two-tailed",TINV($B$9,($E10+MAX(2,ROUNDUP($B$12*$E10,0))-2)),TINV(2*$B$9,($E10+MAX(2,ROUNDUP($B$12*$E10,0))-2)))^2/(2*($E10+MAX(2,ROUNDUP($B$12*$E10,0))-2))))</f>
        <v>0.164848621803658</v>
      </c>
      <c r="G10" s="36" t="n">
        <f aca="false">NORMSDIST((0.5*SQRT($E10*MAX(2,ROUNDUP($B$12*$E10,0))/($E10+MAX(2,ROUNDUP($B$12*$E10,0))))-IF($B$11="Two-tailed",TINV($B$9,($E10+MAX(2,ROUNDUP($B$12*$E10,0))-2)),TINV(2*$B$9,($E10+MAX(2,ROUNDUP($B$12*$E10,0))-2))))/SQRT(1+IF($B$11="Two-tailed",TINV($B$9,($E10+MAX(2,ROUNDUP($B$12*$E10,0))-2)),TINV(2*$B$9,($E10+MAX(2,ROUNDUP($B$12*$E10,0))-2)))^2/(2*($E10+MAX(2,ROUNDUP($B$12*$E10,0))-2))))</f>
        <v>0.695124935321891</v>
      </c>
      <c r="H10" s="36" t="n">
        <f aca="false">NORMSDIST((0.8*SQRT($E10*MAX(2,ROUNDUP($B$12*$E10,0))/($E10+MAX(2,ROUNDUP($B$12*$E10,0))))-IF($B$11="Two-tailed",TINV($B$9,($E10+MAX(2,ROUNDUP($B$12*$E10,0))-2)),TINV(2*$B$9,($E10+MAX(2,ROUNDUP($B$12*$E10,0))-2))))/SQRT(1+IF($B$11="Two-tailed",TINV($B$9,($E10+MAX(2,ROUNDUP($B$12*$E10,0))-2)),TINV(2*$B$9,($E10+MAX(2,ROUNDUP($B$12*$E10,0))-2)))^2/(2*($E10+MAX(2,ROUNDUP($B$12*$E10,0))-2))))</f>
        <v>0.977010400073913</v>
      </c>
      <c r="I10" s="36" t="n">
        <f aca="false">NORMSDIST((N($B$16)*SQRT($E10*MAX(2,ROUNDUP($B$12*$E10,0))/($E10+MAX(2,ROUNDUP($B$12*$E10,0))))-IF($B$11="Two-tailed",TINV($B$9,($E10+MAX(2,ROUNDUP($B$12*$E10,0))-2)),TINV(2*$B$9,($E10+MAX(2,ROUNDUP($B$12*$E10,0))-2))))/SQRT(1+IF($B$11="Two-tailed",TINV($B$9,($E10+MAX(2,ROUNDUP($B$12*$E10,0))-2)),TINV(2*$B$9,($E10+MAX(2,ROUNDUP($B$12*$E10,0))-2)))^2/(2*($E10+MAX(2,ROUNDUP($B$12*$E10,0))-2))))</f>
        <v>0.695124935321891</v>
      </c>
      <c r="T10" s="0" t="n">
        <v>6</v>
      </c>
      <c r="U10" s="37" t="n">
        <f aca="false">MAX(2,ROUNDUP($B$12*T10,0))</f>
        <v>6</v>
      </c>
      <c r="V10" s="37" t="n">
        <f aca="false">IF(N($B$16)&gt;0,NORMSDIST(($B$16*SQRT(T10*U10/(T10+U10))-IF($B$11="Two-tailed",TINV($B$9,(T10+U10-2)),TINV(2*$B$9,(T10+U10-2))))/SQRT(1+IF($B$11="Two-tailed",TINV($B$9,(T10+U10-2)),TINV(2*$B$9,(T10+U10-2)))^2/(2*(T10+U10-2)))),0)</f>
        <v>0.111388942414154</v>
      </c>
    </row>
    <row r="11" customFormat="false" ht="15" hidden="false" customHeight="false" outlineLevel="0" collapsed="false">
      <c r="A11" s="11" t="s">
        <v>138</v>
      </c>
      <c r="B11" s="39" t="s">
        <v>139</v>
      </c>
      <c r="C11" s="13" t="s">
        <v>140</v>
      </c>
      <c r="E11" s="35" t="n">
        <v>60</v>
      </c>
      <c r="F11" s="36" t="n">
        <f aca="false">NORMSDIST((0.2*SQRT($E11*MAX(2,ROUNDUP($B$12*$E11,0))/($E11+MAX(2,ROUNDUP($B$12*$E11,0))))-IF($B$11="Two-tailed",TINV($B$9,($E11+MAX(2,ROUNDUP($B$12*$E11,0))-2)),TINV(2*$B$9,($E11+MAX(2,ROUNDUP($B$12*$E11,0))-2))))/SQRT(1+IF($B$11="Two-tailed",TINV($B$9,($E11+MAX(2,ROUNDUP($B$12*$E11,0))-2)),TINV(2*$B$9,($E11+MAX(2,ROUNDUP($B$12*$E11,0))-2)))^2/(2*($E11+MAX(2,ROUNDUP($B$12*$E11,0))-2))))</f>
        <v>0.190089599305472</v>
      </c>
      <c r="G11" s="36" t="n">
        <f aca="false">NORMSDIST((0.5*SQRT($E11*MAX(2,ROUNDUP($B$12*$E11,0))/($E11+MAX(2,ROUNDUP($B$12*$E11,0))))-IF($B$11="Two-tailed",TINV($B$9,($E11+MAX(2,ROUNDUP($B$12*$E11,0))-2)),TINV(2*$B$9,($E11+MAX(2,ROUNDUP($B$12*$E11,0))-2))))/SQRT(1+IF($B$11="Two-tailed",TINV($B$9,($E11+MAX(2,ROUNDUP($B$12*$E11,0))-2)),TINV(2*$B$9,($E11+MAX(2,ROUNDUP($B$12*$E11,0))-2)))^2/(2*($E11+MAX(2,ROUNDUP($B$12*$E11,0))-2))))</f>
        <v>0.774009807874979</v>
      </c>
      <c r="H11" s="36" t="n">
        <f aca="false">NORMSDIST((0.8*SQRT($E11*MAX(2,ROUNDUP($B$12*$E11,0))/($E11+MAX(2,ROUNDUP($B$12*$E11,0))))-IF($B$11="Two-tailed",TINV($B$9,($E11+MAX(2,ROUNDUP($B$12*$E11,0))-2)),TINV(2*$B$9,($E11+MAX(2,ROUNDUP($B$12*$E11,0))-2))))/SQRT(1+IF($B$11="Two-tailed",TINV($B$9,($E11+MAX(2,ROUNDUP($B$12*$E11,0))-2)),TINV(2*$B$9,($E11+MAX(2,ROUNDUP($B$12*$E11,0))-2)))^2/(2*($E11+MAX(2,ROUNDUP($B$12*$E11,0))-2))))</f>
        <v>0.99138590277985</v>
      </c>
      <c r="I11" s="36" t="n">
        <f aca="false">NORMSDIST((N($B$16)*SQRT($E11*MAX(2,ROUNDUP($B$12*$E11,0))/($E11+MAX(2,ROUNDUP($B$12*$E11,0))))-IF($B$11="Two-tailed",TINV($B$9,($E11+MAX(2,ROUNDUP($B$12*$E11,0))-2)),TINV(2*$B$9,($E11+MAX(2,ROUNDUP($B$12*$E11,0))-2))))/SQRT(1+IF($B$11="Two-tailed",TINV($B$9,($E11+MAX(2,ROUNDUP($B$12*$E11,0))-2)),TINV(2*$B$9,($E11+MAX(2,ROUNDUP($B$12*$E11,0))-2)))^2/(2*($E11+MAX(2,ROUNDUP($B$12*$E11,0))-2))))</f>
        <v>0.774009807874979</v>
      </c>
      <c r="T11" s="0" t="n">
        <v>7</v>
      </c>
      <c r="U11" s="37" t="n">
        <f aca="false">MAX(2,ROUNDUP($B$12*T11,0))</f>
        <v>7</v>
      </c>
      <c r="V11" s="37" t="n">
        <f aca="false">IF(N($B$16)&gt;0,NORMSDIST(($B$16*SQRT(T11*U11/(T11+U11))-IF($B$11="Two-tailed",TINV($B$9,(T11+U11-2)),TINV(2*$B$9,(T11+U11-2))))/SQRT(1+IF($B$11="Two-tailed",TINV($B$9,(T11+U11-2)),TINV(2*$B$9,(T11+U11-2)))^2/(2*(T11+U11-2)))),0)</f>
        <v>0.127956576186704</v>
      </c>
    </row>
    <row r="12" customFormat="false" ht="15" hidden="false" customHeight="false" outlineLevel="0" collapsed="false">
      <c r="A12" s="11" t="s">
        <v>141</v>
      </c>
      <c r="B12" s="20" t="n">
        <v>1</v>
      </c>
      <c r="C12" s="13" t="s">
        <v>142</v>
      </c>
      <c r="E12" s="35" t="n">
        <v>70</v>
      </c>
      <c r="F12" s="36" t="n">
        <f aca="false">NORMSDIST((0.2*SQRT($E12*MAX(2,ROUNDUP($B$12*$E12,0))/($E12+MAX(2,ROUNDUP($B$12*$E12,0))))-IF($B$11="Two-tailed",TINV($B$9,($E12+MAX(2,ROUNDUP($B$12*$E12,0))-2)),TINV(2*$B$9,($E12+MAX(2,ROUNDUP($B$12*$E12,0))-2))))/SQRT(1+IF($B$11="Two-tailed",TINV($B$9,($E12+MAX(2,ROUNDUP($B$12*$E12,0))-2)),TINV(2*$B$9,($E12+MAX(2,ROUNDUP($B$12*$E12,0))-2)))^2/(2*($E12+MAX(2,ROUNDUP($B$12*$E12,0))-2))))</f>
        <v>0.215195645707597</v>
      </c>
      <c r="G12" s="36" t="n">
        <f aca="false">NORMSDIST((0.5*SQRT($E12*MAX(2,ROUNDUP($B$12*$E12,0))/($E12+MAX(2,ROUNDUP($B$12*$E12,0))))-IF($B$11="Two-tailed",TINV($B$9,($E12+MAX(2,ROUNDUP($B$12*$E12,0))-2)),TINV(2*$B$9,($E12+MAX(2,ROUNDUP($B$12*$E12,0))-2))))/SQRT(1+IF($B$11="Two-tailed",TINV($B$9,($E12+MAX(2,ROUNDUP($B$12*$E12,0))-2)),TINV(2*$B$9,($E12+MAX(2,ROUNDUP($B$12*$E12,0))-2)))^2/(2*($E12+MAX(2,ROUNDUP($B$12*$E12,0))-2))))</f>
        <v>0.834937688585891</v>
      </c>
      <c r="H12" s="36" t="n">
        <f aca="false">NORMSDIST((0.8*SQRT($E12*MAX(2,ROUNDUP($B$12*$E12,0))/($E12+MAX(2,ROUNDUP($B$12*$E12,0))))-IF($B$11="Two-tailed",TINV($B$9,($E12+MAX(2,ROUNDUP($B$12*$E12,0))-2)),TINV(2*$B$9,($E12+MAX(2,ROUNDUP($B$12*$E12,0))-2))))/SQRT(1+IF($B$11="Two-tailed",TINV($B$9,($E12+MAX(2,ROUNDUP($B$12*$E12,0))-2)),TINV(2*$B$9,($E12+MAX(2,ROUNDUP($B$12*$E12,0))-2)))^2/(2*($E12+MAX(2,ROUNDUP($B$12*$E12,0))-2))))</f>
        <v>0.996892791603174</v>
      </c>
      <c r="I12" s="36" t="n">
        <f aca="false">NORMSDIST((N($B$16)*SQRT($E12*MAX(2,ROUNDUP($B$12*$E12,0))/($E12+MAX(2,ROUNDUP($B$12*$E12,0))))-IF($B$11="Two-tailed",TINV($B$9,($E12+MAX(2,ROUNDUP($B$12*$E12,0))-2)),TINV(2*$B$9,($E12+MAX(2,ROUNDUP($B$12*$E12,0))-2))))/SQRT(1+IF($B$11="Two-tailed",TINV($B$9,($E12+MAX(2,ROUNDUP($B$12*$E12,0))-2)),TINV(2*$B$9,($E12+MAX(2,ROUNDUP($B$12*$E12,0))-2)))^2/(2*($E12+MAX(2,ROUNDUP($B$12*$E12,0))-2))))</f>
        <v>0.834937688585891</v>
      </c>
      <c r="T12" s="0" t="n">
        <v>8</v>
      </c>
      <c r="U12" s="37" t="n">
        <f aca="false">MAX(2,ROUNDUP($B$12*T12,0))</f>
        <v>8</v>
      </c>
      <c r="V12" s="37" t="n">
        <f aca="false">IF(N($B$16)&gt;0,NORMSDIST(($B$16*SQRT(T12*U12/(T12+U12))-IF($B$11="Two-tailed",TINV($B$9,(T12+U12-2)),TINV(2*$B$9,(T12+U12-2))))/SQRT(1+IF($B$11="Two-tailed",TINV($B$9,(T12+U12-2)),TINV(2*$B$9,(T12+U12-2)))^2/(2*(T12+U12-2)))),0)</f>
        <v>0.144356791486591</v>
      </c>
    </row>
    <row r="13" customFormat="false" ht="15" hidden="false" customHeight="false" outlineLevel="0" collapsed="false">
      <c r="A13" s="11" t="s">
        <v>143</v>
      </c>
      <c r="B13" s="21" t="n">
        <v>0.1</v>
      </c>
      <c r="E13" s="35" t="n">
        <v>80</v>
      </c>
      <c r="F13" s="36" t="n">
        <f aca="false">NORMSDIST((0.2*SQRT($E13*MAX(2,ROUNDUP($B$12*$E13,0))/($E13+MAX(2,ROUNDUP($B$12*$E13,0))))-IF($B$11="Two-tailed",TINV($B$9,($E13+MAX(2,ROUNDUP($B$12*$E13,0))-2)),TINV(2*$B$9,($E13+MAX(2,ROUNDUP($B$12*$E13,0))-2))))/SQRT(1+IF($B$11="Two-tailed",TINV($B$9,($E13+MAX(2,ROUNDUP($B$12*$E13,0))-2)),TINV(2*$B$9,($E13+MAX(2,ROUNDUP($B$12*$E13,0))-2)))^2/(2*($E13+MAX(2,ROUNDUP($B$12*$E13,0))-2))))</f>
        <v>0.240144560622259</v>
      </c>
      <c r="G13" s="36" t="n">
        <f aca="false">NORMSDIST((0.5*SQRT($E13*MAX(2,ROUNDUP($B$12*$E13,0))/($E13+MAX(2,ROUNDUP($B$12*$E13,0))))-IF($B$11="Two-tailed",TINV($B$9,($E13+MAX(2,ROUNDUP($B$12*$E13,0))-2)),TINV(2*$B$9,($E13+MAX(2,ROUNDUP($B$12*$E13,0))-2))))/SQRT(1+IF($B$11="Two-tailed",TINV($B$9,($E13+MAX(2,ROUNDUP($B$12*$E13,0))-2)),TINV(2*$B$9,($E13+MAX(2,ROUNDUP($B$12*$E13,0))-2)))^2/(2*($E13+MAX(2,ROUNDUP($B$12*$E13,0))-2))))</f>
        <v>0.880984957034043</v>
      </c>
      <c r="H13" s="36" t="n">
        <f aca="false">NORMSDIST((0.8*SQRT($E13*MAX(2,ROUNDUP($B$12*$E13,0))/($E13+MAX(2,ROUNDUP($B$12*$E13,0))))-IF($B$11="Two-tailed",TINV($B$9,($E13+MAX(2,ROUNDUP($B$12*$E13,0))-2)),TINV(2*$B$9,($E13+MAX(2,ROUNDUP($B$12*$E13,0))-2))))/SQRT(1+IF($B$11="Two-tailed",TINV($B$9,($E13+MAX(2,ROUNDUP($B$12*$E13,0))-2)),TINV(2*$B$9,($E13+MAX(2,ROUNDUP($B$12*$E13,0))-2)))^2/(2*($E13+MAX(2,ROUNDUP($B$12*$E13,0))-2))))</f>
        <v>0.998914148898105</v>
      </c>
      <c r="I13" s="36" t="n">
        <f aca="false">NORMSDIST((N($B$16)*SQRT($E13*MAX(2,ROUNDUP($B$12*$E13,0))/($E13+MAX(2,ROUNDUP($B$12*$E13,0))))-IF($B$11="Two-tailed",TINV($B$9,($E13+MAX(2,ROUNDUP($B$12*$E13,0))-2)),TINV(2*$B$9,($E13+MAX(2,ROUNDUP($B$12*$E13,0))-2))))/SQRT(1+IF($B$11="Two-tailed",TINV($B$9,($E13+MAX(2,ROUNDUP($B$12*$E13,0))-2)),TINV(2*$B$9,($E13+MAX(2,ROUNDUP($B$12*$E13,0))-2)))^2/(2*($E13+MAX(2,ROUNDUP($B$12*$E13,0))-2))))</f>
        <v>0.880984957034043</v>
      </c>
      <c r="T13" s="0" t="n">
        <v>9</v>
      </c>
      <c r="U13" s="37" t="n">
        <f aca="false">MAX(2,ROUNDUP($B$12*T13,0))</f>
        <v>9</v>
      </c>
      <c r="V13" s="37" t="n">
        <f aca="false">IF(N($B$16)&gt;0,NORMSDIST(($B$16*SQRT(T13*U13/(T13+U13))-IF($B$11="Two-tailed",TINV($B$9,(T13+U13-2)),TINV(2*$B$9,(T13+U13-2))))/SQRT(1+IF($B$11="Two-tailed",TINV($B$9,(T13+U13-2)),TINV(2*$B$9,(T13+U13-2)))^2/(2*(T13+U13-2)))),0)</f>
        <v>0.160627138532934</v>
      </c>
    </row>
    <row r="14" customFormat="false" ht="15" hidden="false" customHeight="false" outlineLevel="0" collapsed="false">
      <c r="E14" s="35" t="n">
        <v>90</v>
      </c>
      <c r="F14" s="36" t="n">
        <f aca="false">NORMSDIST((0.2*SQRT($E14*MAX(2,ROUNDUP($B$12*$E14,0))/($E14+MAX(2,ROUNDUP($B$12*$E14,0))))-IF($B$11="Two-tailed",TINV($B$9,($E14+MAX(2,ROUNDUP($B$12*$E14,0))-2)),TINV(2*$B$9,($E14+MAX(2,ROUNDUP($B$12*$E14,0))-2))))/SQRT(1+IF($B$11="Two-tailed",TINV($B$9,($E14+MAX(2,ROUNDUP($B$12*$E14,0))-2)),TINV(2*$B$9,($E14+MAX(2,ROUNDUP($B$12*$E14,0))-2)))^2/(2*($E14+MAX(2,ROUNDUP($B$12*$E14,0))-2))))</f>
        <v>0.264899479177792</v>
      </c>
      <c r="G14" s="36" t="n">
        <f aca="false">NORMSDIST((0.5*SQRT($E14*MAX(2,ROUNDUP($B$12*$E14,0))/($E14+MAX(2,ROUNDUP($B$12*$E14,0))))-IF($B$11="Two-tailed",TINV($B$9,($E14+MAX(2,ROUNDUP($B$12*$E14,0))-2)),TINV(2*$B$9,($E14+MAX(2,ROUNDUP($B$12*$E14,0))-2))))/SQRT(1+IF($B$11="Two-tailed",TINV($B$9,($E14+MAX(2,ROUNDUP($B$12*$E14,0))-2)),TINV(2*$B$9,($E14+MAX(2,ROUNDUP($B$12*$E14,0))-2)))^2/(2*($E14+MAX(2,ROUNDUP($B$12*$E14,0))-2))))</f>
        <v>0.915159683906124</v>
      </c>
      <c r="H14" s="36" t="n">
        <f aca="false">NORMSDIST((0.8*SQRT($E14*MAX(2,ROUNDUP($B$12*$E14,0))/($E14+MAX(2,ROUNDUP($B$12*$E14,0))))-IF($B$11="Two-tailed",TINV($B$9,($E14+MAX(2,ROUNDUP($B$12*$E14,0))-2)),TINV(2*$B$9,($E14+MAX(2,ROUNDUP($B$12*$E14,0))-2))))/SQRT(1+IF($B$11="Two-tailed",TINV($B$9,($E14+MAX(2,ROUNDUP($B$12*$E14,0))-2)),TINV(2*$B$9,($E14+MAX(2,ROUNDUP($B$12*$E14,0))-2)))^2/(2*($E14+MAX(2,ROUNDUP($B$12*$E14,0))-2))))</f>
        <v>0.999630618844836</v>
      </c>
      <c r="I14" s="36" t="n">
        <f aca="false">NORMSDIST((N($B$16)*SQRT($E14*MAX(2,ROUNDUP($B$12*$E14,0))/($E14+MAX(2,ROUNDUP($B$12*$E14,0))))-IF($B$11="Two-tailed",TINV($B$9,($E14+MAX(2,ROUNDUP($B$12*$E14,0))-2)),TINV(2*$B$9,($E14+MAX(2,ROUNDUP($B$12*$E14,0))-2))))/SQRT(1+IF($B$11="Two-tailed",TINV($B$9,($E14+MAX(2,ROUNDUP($B$12*$E14,0))-2)),TINV(2*$B$9,($E14+MAX(2,ROUNDUP($B$12*$E14,0))-2)))^2/(2*($E14+MAX(2,ROUNDUP($B$12*$E14,0))-2))))</f>
        <v>0.915159683906124</v>
      </c>
      <c r="T14" s="0" t="n">
        <v>10</v>
      </c>
      <c r="U14" s="37" t="n">
        <f aca="false">MAX(2,ROUNDUP($B$12*T14,0))</f>
        <v>10</v>
      </c>
      <c r="V14" s="37" t="n">
        <f aca="false">IF(N($B$16)&gt;0,NORMSDIST(($B$16*SQRT(T14*U14/(T14+U14))-IF($B$11="Two-tailed",TINV($B$9,(T14+U14-2)),TINV(2*$B$9,(T14+U14-2))))/SQRT(1+IF($B$11="Two-tailed",TINV($B$9,(T14+U14-2)),TINV(2*$B$9,(T14+U14-2)))^2/(2*(T14+U14-2)))),0)</f>
        <v>0.176791296292096</v>
      </c>
    </row>
    <row r="15" customFormat="false" ht="15" hidden="false" customHeight="false" outlineLevel="0" collapsed="false">
      <c r="A15" s="9" t="s">
        <v>144</v>
      </c>
      <c r="B15" s="10"/>
      <c r="C15" s="10"/>
      <c r="E15" s="35" t="n">
        <v>100</v>
      </c>
      <c r="F15" s="36" t="n">
        <f aca="false">NORMSDIST((0.2*SQRT($E15*MAX(2,ROUNDUP($B$12*$E15,0))/($E15+MAX(2,ROUNDUP($B$12*$E15,0))))-IF($B$11="Two-tailed",TINV($B$9,($E15+MAX(2,ROUNDUP($B$12*$E15,0))-2)),TINV(2*$B$9,($E15+MAX(2,ROUNDUP($B$12*$E15,0))-2))))/SQRT(1+IF($B$11="Two-tailed",TINV($B$9,($E15+MAX(2,ROUNDUP($B$12*$E15,0))-2)),TINV(2*$B$9,($E15+MAX(2,ROUNDUP($B$12*$E15,0))-2)))^2/(2*($E15+MAX(2,ROUNDUP($B$12*$E15,0))-2))))</f>
        <v>0.289418256411001</v>
      </c>
      <c r="G15" s="36" t="n">
        <f aca="false">NORMSDIST((0.5*SQRT($E15*MAX(2,ROUNDUP($B$12*$E15,0))/($E15+MAX(2,ROUNDUP($B$12*$E15,0))))-IF($B$11="Two-tailed",TINV($B$9,($E15+MAX(2,ROUNDUP($B$12*$E15,0))-2)),TINV(2*$B$9,($E15+MAX(2,ROUNDUP($B$12*$E15,0))-2))))/SQRT(1+IF($B$11="Two-tailed",TINV($B$9,($E15+MAX(2,ROUNDUP($B$12*$E15,0))-2)),TINV(2*$B$9,($E15+MAX(2,ROUNDUP($B$12*$E15,0))-2)))^2/(2*($E15+MAX(2,ROUNDUP($B$12*$E15,0))-2))))</f>
        <v>0.940133514527173</v>
      </c>
      <c r="H15" s="36" t="n">
        <f aca="false">NORMSDIST((0.8*SQRT($E15*MAX(2,ROUNDUP($B$12*$E15,0))/($E15+MAX(2,ROUNDUP($B$12*$E15,0))))-IF($B$11="Two-tailed",TINV($B$9,($E15+MAX(2,ROUNDUP($B$12*$E15,0))-2)),TINV(2*$B$9,($E15+MAX(2,ROUNDUP($B$12*$E15,0))-2))))/SQRT(1+IF($B$11="Two-tailed",TINV($B$9,($E15+MAX(2,ROUNDUP($B$12*$E15,0))-2)),TINV(2*$B$9,($E15+MAX(2,ROUNDUP($B$12*$E15,0))-2)))^2/(2*($E15+MAX(2,ROUNDUP($B$12*$E15,0))-2))))</f>
        <v>0.999877234004502</v>
      </c>
      <c r="I15" s="36" t="n">
        <f aca="false">NORMSDIST((N($B$16)*SQRT($E15*MAX(2,ROUNDUP($B$12*$E15,0))/($E15+MAX(2,ROUNDUP($B$12*$E15,0))))-IF($B$11="Two-tailed",TINV($B$9,($E15+MAX(2,ROUNDUP($B$12*$E15,0))-2)),TINV(2*$B$9,($E15+MAX(2,ROUNDUP($B$12*$E15,0))-2))))/SQRT(1+IF($B$11="Two-tailed",TINV($B$9,($E15+MAX(2,ROUNDUP($B$12*$E15,0))-2)),TINV(2*$B$9,($E15+MAX(2,ROUNDUP($B$12*$E15,0))-2)))^2/(2*($E15+MAX(2,ROUNDUP($B$12*$E15,0))-2))))</f>
        <v>0.940133514527173</v>
      </c>
      <c r="T15" s="0" t="n">
        <v>11</v>
      </c>
      <c r="U15" s="37" t="n">
        <f aca="false">MAX(2,ROUNDUP($B$12*T15,0))</f>
        <v>11</v>
      </c>
      <c r="V15" s="37" t="n">
        <f aca="false">IF(N($B$16)&gt;0,NORMSDIST(($B$16*SQRT(T15*U15/(T15+U15))-IF($B$11="Two-tailed",TINV($B$9,(T15+U15-2)),TINV(2*$B$9,(T15+U15-2))))/SQRT(1+IF($B$11="Two-tailed",TINV($B$9,(T15+U15-2)),TINV(2*$B$9,(T15+U15-2)))^2/(2*(T15+U15-2)))),0)</f>
        <v>0.192861752068299</v>
      </c>
    </row>
    <row r="16" customFormat="false" ht="15" hidden="false" customHeight="false" outlineLevel="0" collapsed="false">
      <c r="A16" s="11" t="s">
        <v>145</v>
      </c>
      <c r="B16" s="22" t="n">
        <f aca="false">IF(B8&lt;&gt;"",ABS(B8),IF(B7&gt;0,ABS(B6-B5)/B7,""))</f>
        <v>0.5</v>
      </c>
      <c r="E16" s="35" t="n">
        <v>110</v>
      </c>
      <c r="F16" s="36" t="n">
        <f aca="false">NORMSDIST((0.2*SQRT($E16*MAX(2,ROUNDUP($B$12*$E16,0))/($E16+MAX(2,ROUNDUP($B$12*$E16,0))))-IF($B$11="Two-tailed",TINV($B$9,($E16+MAX(2,ROUNDUP($B$12*$E16,0))-2)),TINV(2*$B$9,($E16+MAX(2,ROUNDUP($B$12*$E16,0))-2))))/SQRT(1+IF($B$11="Two-tailed",TINV($B$9,($E16+MAX(2,ROUNDUP($B$12*$E16,0))-2)),TINV(2*$B$9,($E16+MAX(2,ROUNDUP($B$12*$E16,0))-2)))^2/(2*($E16+MAX(2,ROUNDUP($B$12*$E16,0))-2))))</f>
        <v>0.313658046642661</v>
      </c>
      <c r="G16" s="36" t="n">
        <f aca="false">NORMSDIST((0.5*SQRT($E16*MAX(2,ROUNDUP($B$12*$E16,0))/($E16+MAX(2,ROUNDUP($B$12*$E16,0))))-IF($B$11="Two-tailed",TINV($B$9,($E16+MAX(2,ROUNDUP($B$12*$E16,0))-2)),TINV(2*$B$9,($E16+MAX(2,ROUNDUP($B$12*$E16,0))-2))))/SQRT(1+IF($B$11="Two-tailed",TINV($B$9,($E16+MAX(2,ROUNDUP($B$12*$E16,0))-2)),TINV(2*$B$9,($E16+MAX(2,ROUNDUP($B$12*$E16,0))-2)))^2/(2*($E16+MAX(2,ROUNDUP($B$12*$E16,0))-2))))</f>
        <v>0.958140744791887</v>
      </c>
      <c r="H16" s="36" t="n">
        <f aca="false">NORMSDIST((0.8*SQRT($E16*MAX(2,ROUNDUP($B$12*$E16,0))/($E16+MAX(2,ROUNDUP($B$12*$E16,0))))-IF($B$11="Two-tailed",TINV($B$9,($E16+MAX(2,ROUNDUP($B$12*$E16,0))-2)),TINV(2*$B$9,($E16+MAX(2,ROUNDUP($B$12*$E16,0))-2))))/SQRT(1+IF($B$11="Two-tailed",TINV($B$9,($E16+MAX(2,ROUNDUP($B$12*$E16,0))-2)),TINV(2*$B$9,($E16+MAX(2,ROUNDUP($B$12*$E16,0))-2)))^2/(2*($E16+MAX(2,ROUNDUP($B$12*$E16,0))-2))))</f>
        <v>0.999960020114995</v>
      </c>
      <c r="I16" s="36" t="n">
        <f aca="false">NORMSDIST((N($B$16)*SQRT($E16*MAX(2,ROUNDUP($B$12*$E16,0))/($E16+MAX(2,ROUNDUP($B$12*$E16,0))))-IF($B$11="Two-tailed",TINV($B$9,($E16+MAX(2,ROUNDUP($B$12*$E16,0))-2)),TINV(2*$B$9,($E16+MAX(2,ROUNDUP($B$12*$E16,0))-2))))/SQRT(1+IF($B$11="Two-tailed",TINV($B$9,($E16+MAX(2,ROUNDUP($B$12*$E16,0))-2)),TINV(2*$B$9,($E16+MAX(2,ROUNDUP($B$12*$E16,0))-2)))^2/(2*($E16+MAX(2,ROUNDUP($B$12*$E16,0))-2))))</f>
        <v>0.958140744791887</v>
      </c>
      <c r="T16" s="0" t="n">
        <v>12</v>
      </c>
      <c r="U16" s="37" t="n">
        <f aca="false">MAX(2,ROUNDUP($B$12*T16,0))</f>
        <v>12</v>
      </c>
      <c r="V16" s="37" t="n">
        <f aca="false">IF(N($B$16)&gt;0,NORMSDIST(($B$16*SQRT(T16*U16/(T16+U16))-IF($B$11="Two-tailed",TINV($B$9,(T16+U16-2)),TINV(2*$B$9,(T16+U16-2))))/SQRT(1+IF($B$11="Two-tailed",TINV($B$9,(T16+U16-2)),TINV(2*$B$9,(T16+U16-2)))^2/(2*(T16+U16-2)))),0)</f>
        <v>0.208843186299213</v>
      </c>
    </row>
    <row r="17" customFormat="false" ht="15" hidden="false" customHeight="false" outlineLevel="0" collapsed="false">
      <c r="A17" s="11" t="s">
        <v>146</v>
      </c>
      <c r="B17" s="40" t="str">
        <f aca="false">IF(B16="","",IF(B16&lt;0.2,"Very small",IF(B16&lt;0.5,"Small",IF(B16&lt;0.8,"Medium","Large"))))</f>
        <v>Medium</v>
      </c>
      <c r="E17" s="35" t="n">
        <v>120</v>
      </c>
      <c r="F17" s="36" t="n">
        <f aca="false">NORMSDIST((0.2*SQRT($E17*MAX(2,ROUNDUP($B$12*$E17,0))/($E17+MAX(2,ROUNDUP($B$12*$E17,0))))-IF($B$11="Two-tailed",TINV($B$9,($E17+MAX(2,ROUNDUP($B$12*$E17,0))-2)),TINV(2*$B$9,($E17+MAX(2,ROUNDUP($B$12*$E17,0))-2))))/SQRT(1+IF($B$11="Two-tailed",TINV($B$9,($E17+MAX(2,ROUNDUP($B$12*$E17,0))-2)),TINV(2*$B$9,($E17+MAX(2,ROUNDUP($B$12*$E17,0))-2)))^2/(2*($E17+MAX(2,ROUNDUP($B$12*$E17,0))-2))))</f>
        <v>0.337577639815847</v>
      </c>
      <c r="G17" s="36" t="n">
        <f aca="false">NORMSDIST((0.5*SQRT($E17*MAX(2,ROUNDUP($B$12*$E17,0))/($E17+MAX(2,ROUNDUP($B$12*$E17,0))))-IF($B$11="Two-tailed",TINV($B$9,($E17+MAX(2,ROUNDUP($B$12*$E17,0))-2)),TINV(2*$B$9,($E17+MAX(2,ROUNDUP($B$12*$E17,0))-2))))/SQRT(1+IF($B$11="Two-tailed",TINV($B$9,($E17+MAX(2,ROUNDUP($B$12*$E17,0))-2)),TINV(2*$B$9,($E17+MAX(2,ROUNDUP($B$12*$E17,0))-2)))^2/(2*($E17+MAX(2,ROUNDUP($B$12*$E17,0))-2))))</f>
        <v>0.970973093043972</v>
      </c>
      <c r="H17" s="36" t="n">
        <f aca="false">NORMSDIST((0.8*SQRT($E17*MAX(2,ROUNDUP($B$12*$E17,0))/($E17+MAX(2,ROUNDUP($B$12*$E17,0))))-IF($B$11="Two-tailed",TINV($B$9,($E17+MAX(2,ROUNDUP($B$12*$E17,0))-2)),TINV(2*$B$9,($E17+MAX(2,ROUNDUP($B$12*$E17,0))-2))))/SQRT(1+IF($B$11="Two-tailed",TINV($B$9,($E17+MAX(2,ROUNDUP($B$12*$E17,0))-2)),TINV(2*$B$9,($E17+MAX(2,ROUNDUP($B$12*$E17,0))-2)))^2/(2*($E17+MAX(2,ROUNDUP($B$12*$E17,0))-2))))</f>
        <v>0.99998721257376</v>
      </c>
      <c r="I17" s="36" t="n">
        <f aca="false">NORMSDIST((N($B$16)*SQRT($E17*MAX(2,ROUNDUP($B$12*$E17,0))/($E17+MAX(2,ROUNDUP($B$12*$E17,0))))-IF($B$11="Two-tailed",TINV($B$9,($E17+MAX(2,ROUNDUP($B$12*$E17,0))-2)),TINV(2*$B$9,($E17+MAX(2,ROUNDUP($B$12*$E17,0))-2))))/SQRT(1+IF($B$11="Two-tailed",TINV($B$9,($E17+MAX(2,ROUNDUP($B$12*$E17,0))-2)),TINV(2*$B$9,($E17+MAX(2,ROUNDUP($B$12*$E17,0))-2)))^2/(2*($E17+MAX(2,ROUNDUP($B$12*$E17,0))-2))))</f>
        <v>0.970973093043972</v>
      </c>
      <c r="T17" s="0" t="n">
        <v>13</v>
      </c>
      <c r="U17" s="37" t="n">
        <f aca="false">MAX(2,ROUNDUP($B$12*T17,0))</f>
        <v>13</v>
      </c>
      <c r="V17" s="37" t="n">
        <f aca="false">IF(N($B$16)&gt;0,NORMSDIST(($B$16*SQRT(T17*U17/(T17+U17))-IF($B$11="Two-tailed",TINV($B$9,(T17+U17-2)),TINV(2*$B$9,(T17+U17-2))))/SQRT(1+IF($B$11="Two-tailed",TINV($B$9,(T17+U17-2)),TINV(2*$B$9,(T17+U17-2)))^2/(2*(T17+U17-2)))),0)</f>
        <v>0.224735070160427</v>
      </c>
    </row>
    <row r="18" customFormat="false" ht="15" hidden="false" customHeight="false" outlineLevel="0" collapsed="false">
      <c r="A18" s="11" t="s">
        <v>147</v>
      </c>
      <c r="B18" s="17" t="n">
        <f aca="false">IF(N(B16)&gt;0,ROUNDUP((NORMSINV(1-B9/IF(B11="Two-tailed",2,1))+NORMSINV(B10))^2*(1+1/B12)/B16^2,0),"")</f>
        <v>63</v>
      </c>
      <c r="E18" s="35" t="n">
        <v>130</v>
      </c>
      <c r="F18" s="36" t="n">
        <f aca="false">NORMSDIST((0.2*SQRT($E18*MAX(2,ROUNDUP($B$12*$E18,0))/($E18+MAX(2,ROUNDUP($B$12*$E18,0))))-IF($B$11="Two-tailed",TINV($B$9,($E18+MAX(2,ROUNDUP($B$12*$E18,0))-2)),TINV(2*$B$9,($E18+MAX(2,ROUNDUP($B$12*$E18,0))-2))))/SQRT(1+IF($B$11="Two-tailed",TINV($B$9,($E18+MAX(2,ROUNDUP($B$12*$E18,0))-2)),TINV(2*$B$9,($E18+MAX(2,ROUNDUP($B$12*$E18,0))-2)))^2/(2*($E18+MAX(2,ROUNDUP($B$12*$E18,0))-2))))</f>
        <v>0.361138662721556</v>
      </c>
      <c r="G18" s="36" t="n">
        <f aca="false">NORMSDIST((0.5*SQRT($E18*MAX(2,ROUNDUP($B$12*$E18,0))/($E18+MAX(2,ROUNDUP($B$12*$E18,0))))-IF($B$11="Two-tailed",TINV($B$9,($E18+MAX(2,ROUNDUP($B$12*$E18,0))-2)),TINV(2*$B$9,($E18+MAX(2,ROUNDUP($B$12*$E18,0))-2))))/SQRT(1+IF($B$11="Two-tailed",TINV($B$9,($E18+MAX(2,ROUNDUP($B$12*$E18,0))-2)),TINV(2*$B$9,($E18+MAX(2,ROUNDUP($B$12*$E18,0))-2)))^2/(2*($E18+MAX(2,ROUNDUP($B$12*$E18,0))-2))))</f>
        <v>0.980022951273033</v>
      </c>
      <c r="H18" s="36" t="n">
        <f aca="false">NORMSDIST((0.8*SQRT($E18*MAX(2,ROUNDUP($B$12*$E18,0))/($E18+MAX(2,ROUNDUP($B$12*$E18,0))))-IF($B$11="Two-tailed",TINV($B$9,($E18+MAX(2,ROUNDUP($B$12*$E18,0))-2)),TINV(2*$B$9,($E18+MAX(2,ROUNDUP($B$12*$E18,0))-2))))/SQRT(1+IF($B$11="Two-tailed",TINV($B$9,($E18+MAX(2,ROUNDUP($B$12*$E18,0))-2)),TINV(2*$B$9,($E18+MAX(2,ROUNDUP($B$12*$E18,0))-2)))^2/(2*($E18+MAX(2,ROUNDUP($B$12*$E18,0))-2))))</f>
        <v>0.999995975251202</v>
      </c>
      <c r="I18" s="36" t="n">
        <f aca="false">NORMSDIST((N($B$16)*SQRT($E18*MAX(2,ROUNDUP($B$12*$E18,0))/($E18+MAX(2,ROUNDUP($B$12*$E18,0))))-IF($B$11="Two-tailed",TINV($B$9,($E18+MAX(2,ROUNDUP($B$12*$E18,0))-2)),TINV(2*$B$9,($E18+MAX(2,ROUNDUP($B$12*$E18,0))-2))))/SQRT(1+IF($B$11="Two-tailed",TINV($B$9,($E18+MAX(2,ROUNDUP($B$12*$E18,0))-2)),TINV(2*$B$9,($E18+MAX(2,ROUNDUP($B$12*$E18,0))-2)))^2/(2*($E18+MAX(2,ROUNDUP($B$12*$E18,0))-2))))</f>
        <v>0.980022951273033</v>
      </c>
      <c r="T18" s="0" t="n">
        <v>14</v>
      </c>
      <c r="U18" s="37" t="n">
        <f aca="false">MAX(2,ROUNDUP($B$12*T18,0))</f>
        <v>14</v>
      </c>
      <c r="V18" s="37" t="n">
        <f aca="false">IF(N($B$16)&gt;0,NORMSDIST(($B$16*SQRT(T18*U18/(T18+U18))-IF($B$11="Two-tailed",TINV($B$9,(T18+U18-2)),TINV(2*$B$9,(T18+U18-2))))/SQRT(1+IF($B$11="Two-tailed",TINV($B$9,(T18+U18-2)),TINV(2*$B$9,(T18+U18-2)))^2/(2*(T18+U18-2)))),0)</f>
        <v>0.240533477365454</v>
      </c>
    </row>
    <row r="19" customFormat="false" ht="15" hidden="false" customHeight="false" outlineLevel="0" collapsed="false">
      <c r="A19" s="11" t="s">
        <v>148</v>
      </c>
      <c r="B19" s="17" t="n">
        <f aca="false">IF(NOT(N(B16)&gt;0),"",IF(COUNTIF($V$6:$V$1005,"&lt;"&amp;$B$10)&gt;=1000,"",INDEX($T$6:$T$1005,COUNTIF($V$6:$V$1005,"&lt;"&amp;$B$10)+1)))</f>
        <v>64</v>
      </c>
      <c r="C19" s="13" t="s">
        <v>149</v>
      </c>
      <c r="E19" s="35" t="n">
        <v>140</v>
      </c>
      <c r="F19" s="36" t="n">
        <f aca="false">NORMSDIST((0.2*SQRT($E19*MAX(2,ROUNDUP($B$12*$E19,0))/($E19+MAX(2,ROUNDUP($B$12*$E19,0))))-IF($B$11="Two-tailed",TINV($B$9,($E19+MAX(2,ROUNDUP($B$12*$E19,0))-2)),TINV(2*$B$9,($E19+MAX(2,ROUNDUP($B$12*$E19,0))-2))))/SQRT(1+IF($B$11="Two-tailed",TINV($B$9,($E19+MAX(2,ROUNDUP($B$12*$E19,0))-2)),TINV(2*$B$9,($E19+MAX(2,ROUNDUP($B$12*$E19,0))-2)))^2/(2*($E19+MAX(2,ROUNDUP($B$12*$E19,0))-2))))</f>
        <v>0.384306170091188</v>
      </c>
      <c r="G19" s="36" t="n">
        <f aca="false">NORMSDIST((0.5*SQRT($E19*MAX(2,ROUNDUP($B$12*$E19,0))/($E19+MAX(2,ROUNDUP($B$12*$E19,0))))-IF($B$11="Two-tailed",TINV($B$9,($E19+MAX(2,ROUNDUP($B$12*$E19,0))-2)),TINV(2*$B$9,($E19+MAX(2,ROUNDUP($B$12*$E19,0))-2))))/SQRT(1+IF($B$11="Two-tailed",TINV($B$9,($E19+MAX(2,ROUNDUP($B$12*$E19,0))-2)),TINV(2*$B$9,($E19+MAX(2,ROUNDUP($B$12*$E19,0))-2)))^2/(2*($E19+MAX(2,ROUNDUP($B$12*$E19,0))-2))))</f>
        <v>0.986346050845367</v>
      </c>
      <c r="H19" s="36" t="n">
        <f aca="false">NORMSDIST((0.8*SQRT($E19*MAX(2,ROUNDUP($B$12*$E19,0))/($E19+MAX(2,ROUNDUP($B$12*$E19,0))))-IF($B$11="Two-tailed",TINV($B$9,($E19+MAX(2,ROUNDUP($B$12*$E19,0))-2)),TINV(2*$B$9,($E19+MAX(2,ROUNDUP($B$12*$E19,0))-2))))/SQRT(1+IF($B$11="Two-tailed",TINV($B$9,($E19+MAX(2,ROUNDUP($B$12*$E19,0))-2)),TINV(2*$B$9,($E19+MAX(2,ROUNDUP($B$12*$E19,0))-2)))^2/(2*($E19+MAX(2,ROUNDUP($B$12*$E19,0))-2))))</f>
        <v>0.999998751453265</v>
      </c>
      <c r="I19" s="36" t="n">
        <f aca="false">NORMSDIST((N($B$16)*SQRT($E19*MAX(2,ROUNDUP($B$12*$E19,0))/($E19+MAX(2,ROUNDUP($B$12*$E19,0))))-IF($B$11="Two-tailed",TINV($B$9,($E19+MAX(2,ROUNDUP($B$12*$E19,0))-2)),TINV(2*$B$9,($E19+MAX(2,ROUNDUP($B$12*$E19,0))-2))))/SQRT(1+IF($B$11="Two-tailed",TINV($B$9,($E19+MAX(2,ROUNDUP($B$12*$E19,0))-2)),TINV(2*$B$9,($E19+MAX(2,ROUNDUP($B$12*$E19,0))-2)))^2/(2*($E19+MAX(2,ROUNDUP($B$12*$E19,0))-2))))</f>
        <v>0.986346050845367</v>
      </c>
      <c r="T19" s="0" t="n">
        <v>15</v>
      </c>
      <c r="U19" s="37" t="n">
        <f aca="false">MAX(2,ROUNDUP($B$12*T19,0))</f>
        <v>15</v>
      </c>
      <c r="V19" s="37" t="n">
        <f aca="false">IF(N($B$16)&gt;0,NORMSDIST(($B$16*SQRT(T19*U19/(T19+U19))-IF($B$11="Two-tailed",TINV($B$9,(T19+U19-2)),TINV(2*$B$9,(T19+U19-2))))/SQRT(1+IF($B$11="Two-tailed",TINV($B$9,(T19+U19-2)),TINV(2*$B$9,(T19+U19-2)))^2/(2*(T19+U19-2)))),0)</f>
        <v>0.256232319846308</v>
      </c>
    </row>
    <row r="20" customFormat="false" ht="15" hidden="false" customHeight="false" outlineLevel="0" collapsed="false">
      <c r="A20" s="11" t="s">
        <v>150</v>
      </c>
      <c r="B20" s="17" t="n">
        <f aca="false">IF(B19="","",MAX(2,ROUNDUP(B12*B19,0)))</f>
        <v>64</v>
      </c>
      <c r="E20" s="35" t="n">
        <v>150</v>
      </c>
      <c r="F20" s="36" t="n">
        <f aca="false">NORMSDIST((0.2*SQRT($E20*MAX(2,ROUNDUP($B$12*$E20,0))/($E20+MAX(2,ROUNDUP($B$12*$E20,0))))-IF($B$11="Two-tailed",TINV($B$9,($E20+MAX(2,ROUNDUP($B$12*$E20,0))-2)),TINV(2*$B$9,($E20+MAX(2,ROUNDUP($B$12*$E20,0))-2))))/SQRT(1+IF($B$11="Two-tailed",TINV($B$9,($E20+MAX(2,ROUNDUP($B$12*$E20,0))-2)),TINV(2*$B$9,($E20+MAX(2,ROUNDUP($B$12*$E20,0))-2)))^2/(2*($E20+MAX(2,ROUNDUP($B$12*$E20,0))-2))))</f>
        <v>0.407048892782901</v>
      </c>
      <c r="G20" s="36" t="n">
        <f aca="false">NORMSDIST((0.5*SQRT($E20*MAX(2,ROUNDUP($B$12*$E20,0))/($E20+MAX(2,ROUNDUP($B$12*$E20,0))))-IF($B$11="Two-tailed",TINV($B$9,($E20+MAX(2,ROUNDUP($B$12*$E20,0))-2)),TINV(2*$B$9,($E20+MAX(2,ROUNDUP($B$12*$E20,0))-2))))/SQRT(1+IF($B$11="Two-tailed",TINV($B$9,($E20+MAX(2,ROUNDUP($B$12*$E20,0))-2)),TINV(2*$B$9,($E20+MAX(2,ROUNDUP($B$12*$E20,0))-2)))^2/(2*($E20+MAX(2,ROUNDUP($B$12*$E20,0))-2))))</f>
        <v>0.990726999901066</v>
      </c>
      <c r="H20" s="36" t="n">
        <f aca="false">NORMSDIST((0.8*SQRT($E20*MAX(2,ROUNDUP($B$12*$E20,0))/($E20+MAX(2,ROUNDUP($B$12*$E20,0))))-IF($B$11="Two-tailed",TINV($B$9,($E20+MAX(2,ROUNDUP($B$12*$E20,0))-2)),TINV(2*$B$9,($E20+MAX(2,ROUNDUP($B$12*$E20,0))-2))))/SQRT(1+IF($B$11="Two-tailed",TINV($B$9,($E20+MAX(2,ROUNDUP($B$12*$E20,0))-2)),TINV(2*$B$9,($E20+MAX(2,ROUNDUP($B$12*$E20,0))-2)))^2/(2*($E20+MAX(2,ROUNDUP($B$12*$E20,0))-2))))</f>
        <v>0.999999617731394</v>
      </c>
      <c r="I20" s="36" t="n">
        <f aca="false">NORMSDIST((N($B$16)*SQRT($E20*MAX(2,ROUNDUP($B$12*$E20,0))/($E20+MAX(2,ROUNDUP($B$12*$E20,0))))-IF($B$11="Two-tailed",TINV($B$9,($E20+MAX(2,ROUNDUP($B$12*$E20,0))-2)),TINV(2*$B$9,($E20+MAX(2,ROUNDUP($B$12*$E20,0))-2))))/SQRT(1+IF($B$11="Two-tailed",TINV($B$9,($E20+MAX(2,ROUNDUP($B$12*$E20,0))-2)),TINV(2*$B$9,($E20+MAX(2,ROUNDUP($B$12*$E20,0))-2)))^2/(2*($E20+MAX(2,ROUNDUP($B$12*$E20,0))-2))))</f>
        <v>0.990726999901066</v>
      </c>
      <c r="T20" s="0" t="n">
        <v>16</v>
      </c>
      <c r="U20" s="37" t="n">
        <f aca="false">MAX(2,ROUNDUP($B$12*T20,0))</f>
        <v>16</v>
      </c>
      <c r="V20" s="37" t="n">
        <f aca="false">IF(N($B$16)&gt;0,NORMSDIST(($B$16*SQRT(T20*U20/(T20+U20))-IF($B$11="Two-tailed",TINV($B$9,(T20+U20-2)),TINV(2*$B$9,(T20+U20-2))))/SQRT(1+IF($B$11="Two-tailed",TINV($B$9,(T20+U20-2)),TINV(2*$B$9,(T20+U20-2)))^2/(2*(T20+U20-2)))),0)</f>
        <v>0.271824189921035</v>
      </c>
    </row>
    <row r="21" customFormat="false" ht="15" hidden="false" customHeight="false" outlineLevel="0" collapsed="false">
      <c r="A21" s="11" t="s">
        <v>151</v>
      </c>
      <c r="B21" s="17" t="n">
        <f aca="false">IF(B19="","",B19+B20)</f>
        <v>128</v>
      </c>
      <c r="E21" s="35" t="n">
        <v>160</v>
      </c>
      <c r="F21" s="36" t="n">
        <f aca="false">NORMSDIST((0.2*SQRT($E21*MAX(2,ROUNDUP($B$12*$E21,0))/($E21+MAX(2,ROUNDUP($B$12*$E21,0))))-IF($B$11="Two-tailed",TINV($B$9,($E21+MAX(2,ROUNDUP($B$12*$E21,0))-2)),TINV(2*$B$9,($E21+MAX(2,ROUNDUP($B$12*$E21,0))-2))))/SQRT(1+IF($B$11="Two-tailed",TINV($B$9,($E21+MAX(2,ROUNDUP($B$12*$E21,0))-2)),TINV(2*$B$9,($E21+MAX(2,ROUNDUP($B$12*$E21,0))-2)))^2/(2*($E21+MAX(2,ROUNDUP($B$12*$E21,0))-2))))</f>
        <v>0.429339287161806</v>
      </c>
      <c r="G21" s="36" t="n">
        <f aca="false">NORMSDIST((0.5*SQRT($E21*MAX(2,ROUNDUP($B$12*$E21,0))/($E21+MAX(2,ROUNDUP($B$12*$E21,0))))-IF($B$11="Two-tailed",TINV($B$9,($E21+MAX(2,ROUNDUP($B$12*$E21,0))-2)),TINV(2*$B$9,($E21+MAX(2,ROUNDUP($B$12*$E21,0))-2))))/SQRT(1+IF($B$11="Two-tailed",TINV($B$9,($E21+MAX(2,ROUNDUP($B$12*$E21,0))-2)),TINV(2*$B$9,($E21+MAX(2,ROUNDUP($B$12*$E21,0))-2)))^2/(2*($E21+MAX(2,ROUNDUP($B$12*$E21,0))-2))))</f>
        <v>0.993739256761639</v>
      </c>
      <c r="H21" s="36" t="n">
        <f aca="false">NORMSDIST((0.8*SQRT($E21*MAX(2,ROUNDUP($B$12*$E21,0))/($E21+MAX(2,ROUNDUP($B$12*$E21,0))))-IF($B$11="Two-tailed",TINV($B$9,($E21+MAX(2,ROUNDUP($B$12*$E21,0))-2)),TINV(2*$B$9,($E21+MAX(2,ROUNDUP($B$12*$E21,0))-2))))/SQRT(1+IF($B$11="Two-tailed",TINV($B$9,($E21+MAX(2,ROUNDUP($B$12*$E21,0))-2)),TINV(2*$B$9,($E21+MAX(2,ROUNDUP($B$12*$E21,0))-2)))^2/(2*($E21+MAX(2,ROUNDUP($B$12*$E21,0))-2))))</f>
        <v>0.999999884353835</v>
      </c>
      <c r="I21" s="36" t="n">
        <f aca="false">NORMSDIST((N($B$16)*SQRT($E21*MAX(2,ROUNDUP($B$12*$E21,0))/($E21+MAX(2,ROUNDUP($B$12*$E21,0))))-IF($B$11="Two-tailed",TINV($B$9,($E21+MAX(2,ROUNDUP($B$12*$E21,0))-2)),TINV(2*$B$9,($E21+MAX(2,ROUNDUP($B$12*$E21,0))-2))))/SQRT(1+IF($B$11="Two-tailed",TINV($B$9,($E21+MAX(2,ROUNDUP($B$12*$E21,0))-2)),TINV(2*$B$9,($E21+MAX(2,ROUNDUP($B$12*$E21,0))-2)))^2/(2*($E21+MAX(2,ROUNDUP($B$12*$E21,0))-2))))</f>
        <v>0.993739256761639</v>
      </c>
      <c r="T21" s="0" t="n">
        <v>17</v>
      </c>
      <c r="U21" s="37" t="n">
        <f aca="false">MAX(2,ROUNDUP($B$12*T21,0))</f>
        <v>17</v>
      </c>
      <c r="V21" s="37" t="n">
        <f aca="false">IF(N($B$16)&gt;0,NORMSDIST(($B$16*SQRT(T21*U21/(T21+U21))-IF($B$11="Two-tailed",TINV($B$9,(T21+U21-2)),TINV(2*$B$9,(T21+U21-2))))/SQRT(1+IF($B$11="Two-tailed",TINV($B$9,(T21+U21-2)),TINV(2*$B$9,(T21+U21-2)))^2/(2*(T21+U21-2)))),0)</f>
        <v>0.287300937757509</v>
      </c>
    </row>
    <row r="22" customFormat="false" ht="21.75" hidden="false" customHeight="true" outlineLevel="0" collapsed="false">
      <c r="A22" s="25" t="s">
        <v>152</v>
      </c>
      <c r="B22" s="26" t="n">
        <f aca="false">IF(B19="","",ROUNDUP(B19/(1-B13),0)+ROUNDUP(B20/(1-B13),0))</f>
        <v>144</v>
      </c>
      <c r="C22" s="2" t="str">
        <f aca="false">IF(B19="","","Recruit "&amp;ROUNDUP(B19/(1-B13),0)&amp;" in group 1 and "&amp;ROUNDUP(B20/(1-B13),0)&amp;" in group 2.")</f>
        <v>Recruit 72 in group 1 and 72 in group 2.</v>
      </c>
      <c r="E22" s="35" t="n">
        <v>170</v>
      </c>
      <c r="F22" s="36" t="n">
        <f aca="false">NORMSDIST((0.2*SQRT($E22*MAX(2,ROUNDUP($B$12*$E22,0))/($E22+MAX(2,ROUNDUP($B$12*$E22,0))))-IF($B$11="Two-tailed",TINV($B$9,($E22+MAX(2,ROUNDUP($B$12*$E22,0))-2)),TINV(2*$B$9,($E22+MAX(2,ROUNDUP($B$12*$E22,0))-2))))/SQRT(1+IF($B$11="Two-tailed",TINV($B$9,($E22+MAX(2,ROUNDUP($B$12*$E22,0))-2)),TINV(2*$B$9,($E22+MAX(2,ROUNDUP($B$12*$E22,0))-2)))^2/(2*($E22+MAX(2,ROUNDUP($B$12*$E22,0))-2))))</f>
        <v>0.451153467144103</v>
      </c>
      <c r="G22" s="36" t="n">
        <f aca="false">NORMSDIST((0.5*SQRT($E22*MAX(2,ROUNDUP($B$12*$E22,0))/($E22+MAX(2,ROUNDUP($B$12*$E22,0))))-IF($B$11="Two-tailed",TINV($B$9,($E22+MAX(2,ROUNDUP($B$12*$E22,0))-2)),TINV(2*$B$9,($E22+MAX(2,ROUNDUP($B$12*$E22,0))-2))))/SQRT(1+IF($B$11="Two-tailed",TINV($B$9,($E22+MAX(2,ROUNDUP($B$12*$E22,0))-2)),TINV(2*$B$9,($E22+MAX(2,ROUNDUP($B$12*$E22,0))-2)))^2/(2*($E22+MAX(2,ROUNDUP($B$12*$E22,0))-2))))</f>
        <v>0.995796038027305</v>
      </c>
      <c r="H22" s="36" t="n">
        <f aca="false">NORMSDIST((0.8*SQRT($E22*MAX(2,ROUNDUP($B$12*$E22,0))/($E22+MAX(2,ROUNDUP($B$12*$E22,0))))-IF($B$11="Two-tailed",TINV($B$9,($E22+MAX(2,ROUNDUP($B$12*$E22,0))-2)),TINV(2*$B$9,($E22+MAX(2,ROUNDUP($B$12*$E22,0))-2))))/SQRT(1+IF($B$11="Two-tailed",TINV($B$9,($E22+MAX(2,ROUNDUP($B$12*$E22,0))-2)),TINV(2*$B$9,($E22+MAX(2,ROUNDUP($B$12*$E22,0))-2)))^2/(2*($E22+MAX(2,ROUNDUP($B$12*$E22,0))-2))))</f>
        <v>0.999999965396185</v>
      </c>
      <c r="I22" s="36" t="n">
        <f aca="false">NORMSDIST((N($B$16)*SQRT($E22*MAX(2,ROUNDUP($B$12*$E22,0))/($E22+MAX(2,ROUNDUP($B$12*$E22,0))))-IF($B$11="Two-tailed",TINV($B$9,($E22+MAX(2,ROUNDUP($B$12*$E22,0))-2)),TINV(2*$B$9,($E22+MAX(2,ROUNDUP($B$12*$E22,0))-2))))/SQRT(1+IF($B$11="Two-tailed",TINV($B$9,($E22+MAX(2,ROUNDUP($B$12*$E22,0))-2)),TINV(2*$B$9,($E22+MAX(2,ROUNDUP($B$12*$E22,0))-2)))^2/(2*($E22+MAX(2,ROUNDUP($B$12*$E22,0))-2))))</f>
        <v>0.995796038027305</v>
      </c>
      <c r="T22" s="0" t="n">
        <v>18</v>
      </c>
      <c r="U22" s="37" t="n">
        <f aca="false">MAX(2,ROUNDUP($B$12*T22,0))</f>
        <v>18</v>
      </c>
      <c r="V22" s="37" t="n">
        <f aca="false">IF(N($B$16)&gt;0,NORMSDIST(($B$16*SQRT(T22*U22/(T22+U22))-IF($B$11="Two-tailed",TINV($B$9,(T22+U22-2)),TINV(2*$B$9,(T22+U22-2))))/SQRT(1+IF($B$11="Two-tailed",TINV($B$9,(T22+U22-2)),TINV(2*$B$9,(T22+U22-2)))^2/(2*(T22+U22-2)))),0)</f>
        <v>0.302654070161703</v>
      </c>
    </row>
    <row r="23" customFormat="false" ht="15" hidden="false" customHeight="false" outlineLevel="0" collapsed="false">
      <c r="A23" s="11" t="s">
        <v>153</v>
      </c>
      <c r="B23" s="28" t="n">
        <f aca="false">IF(B19="","",INDEX($V$6:$V$1005,B19-1))</f>
        <v>0.80036670241665</v>
      </c>
      <c r="E23" s="35" t="n">
        <v>180</v>
      </c>
      <c r="F23" s="36" t="n">
        <f aca="false">NORMSDIST((0.2*SQRT($E23*MAX(2,ROUNDUP($B$12*$E23,0))/($E23+MAX(2,ROUNDUP($B$12*$E23,0))))-IF($B$11="Two-tailed",TINV($B$9,($E23+MAX(2,ROUNDUP($B$12*$E23,0))-2)),TINV(2*$B$9,($E23+MAX(2,ROUNDUP($B$12*$E23,0))-2))))/SQRT(1+IF($B$11="Two-tailed",TINV($B$9,($E23+MAX(2,ROUNDUP($B$12*$E23,0))-2)),TINV(2*$B$9,($E23+MAX(2,ROUNDUP($B$12*$E23,0))-2)))^2/(2*($E23+MAX(2,ROUNDUP($B$12*$E23,0))-2))))</f>
        <v>0.472471066809318</v>
      </c>
      <c r="G23" s="36" t="n">
        <f aca="false">NORMSDIST((0.5*SQRT($E23*MAX(2,ROUNDUP($B$12*$E23,0))/($E23+MAX(2,ROUNDUP($B$12*$E23,0))))-IF($B$11="Two-tailed",TINV($B$9,($E23+MAX(2,ROUNDUP($B$12*$E23,0))-2)),TINV(2*$B$9,($E23+MAX(2,ROUNDUP($B$12*$E23,0))-2))))/SQRT(1+IF($B$11="Two-tailed",TINV($B$9,($E23+MAX(2,ROUNDUP($B$12*$E23,0))-2)),TINV(2*$B$9,($E23+MAX(2,ROUNDUP($B$12*$E23,0))-2)))^2/(2*($E23+MAX(2,ROUNDUP($B$12*$E23,0))-2))))</f>
        <v>0.997191454088253</v>
      </c>
      <c r="H23" s="36" t="n">
        <f aca="false">NORMSDIST((0.8*SQRT($E23*MAX(2,ROUNDUP($B$12*$E23,0))/($E23+MAX(2,ROUNDUP($B$12*$E23,0))))-IF($B$11="Two-tailed",TINV($B$9,($E23+MAX(2,ROUNDUP($B$12*$E23,0))-2)),TINV(2*$B$9,($E23+MAX(2,ROUNDUP($B$12*$E23,0))-2))))/SQRT(1+IF($B$11="Two-tailed",TINV($B$9,($E23+MAX(2,ROUNDUP($B$12*$E23,0))-2)),TINV(2*$B$9,($E23+MAX(2,ROUNDUP($B$12*$E23,0))-2)))^2/(2*($E23+MAX(2,ROUNDUP($B$12*$E23,0))-2))))</f>
        <v>0.999999989750056</v>
      </c>
      <c r="I23" s="36" t="n">
        <f aca="false">NORMSDIST((N($B$16)*SQRT($E23*MAX(2,ROUNDUP($B$12*$E23,0))/($E23+MAX(2,ROUNDUP($B$12*$E23,0))))-IF($B$11="Two-tailed",TINV($B$9,($E23+MAX(2,ROUNDUP($B$12*$E23,0))-2)),TINV(2*$B$9,($E23+MAX(2,ROUNDUP($B$12*$E23,0))-2))))/SQRT(1+IF($B$11="Two-tailed",TINV($B$9,($E23+MAX(2,ROUNDUP($B$12*$E23,0))-2)),TINV(2*$B$9,($E23+MAX(2,ROUNDUP($B$12*$E23,0))-2)))^2/(2*($E23+MAX(2,ROUNDUP($B$12*$E23,0))-2))))</f>
        <v>0.997191454088253</v>
      </c>
      <c r="T23" s="0" t="n">
        <v>19</v>
      </c>
      <c r="U23" s="37" t="n">
        <f aca="false">MAX(2,ROUNDUP($B$12*T23,0))</f>
        <v>19</v>
      </c>
      <c r="V23" s="37" t="n">
        <f aca="false">IF(N($B$16)&gt;0,NORMSDIST(($B$16*SQRT(T23*U23/(T23+U23))-IF($B$11="Two-tailed",TINV($B$9,(T23+U23-2)),TINV(2*$B$9,(T23+U23-2))))/SQRT(1+IF($B$11="Two-tailed",TINV($B$9,(T23+U23-2)),TINV(2*$B$9,(T23+U23-2)))^2/(2*(T23+U23-2)))),0)</f>
        <v>0.317875027487551</v>
      </c>
    </row>
    <row r="24" customFormat="false" ht="15" hidden="false" customHeight="false" outlineLevel="0" collapsed="false">
      <c r="A24" s="41" t="str">
        <f aca="false">IF(N(B16)=0,"⚠ Enter means and SD (or d) – the effect size cannot be zero.",IF(B19="","⚠ More than 1001 per group needed – the effect is too small to detect practically.",""))</f>
        <v/>
      </c>
      <c r="E24" s="35" t="n">
        <v>190</v>
      </c>
      <c r="F24" s="36" t="n">
        <f aca="false">NORMSDIST((0.2*SQRT($E24*MAX(2,ROUNDUP($B$12*$E24,0))/($E24+MAX(2,ROUNDUP($B$12*$E24,0))))-IF($B$11="Two-tailed",TINV($B$9,($E24+MAX(2,ROUNDUP($B$12*$E24,0))-2)),TINV(2*$B$9,($E24+MAX(2,ROUNDUP($B$12*$E24,0))-2))))/SQRT(1+IF($B$11="Two-tailed",TINV($B$9,($E24+MAX(2,ROUNDUP($B$12*$E24,0))-2)),TINV(2*$B$9,($E24+MAX(2,ROUNDUP($B$12*$E24,0))-2)))^2/(2*($E24+MAX(2,ROUNDUP($B$12*$E24,0))-2))))</f>
        <v>0.493275062682141</v>
      </c>
      <c r="G24" s="36" t="n">
        <f aca="false">NORMSDIST((0.5*SQRT($E24*MAX(2,ROUNDUP($B$12*$E24,0))/($E24+MAX(2,ROUNDUP($B$12*$E24,0))))-IF($B$11="Two-tailed",TINV($B$9,($E24+MAX(2,ROUNDUP($B$12*$E24,0))-2)),TINV(2*$B$9,($E24+MAX(2,ROUNDUP($B$12*$E24,0))-2))))/SQRT(1+IF($B$11="Two-tailed",TINV($B$9,($E24+MAX(2,ROUNDUP($B$12*$E24,0))-2)),TINV(2*$B$9,($E24+MAX(2,ROUNDUP($B$12*$E24,0))-2)))^2/(2*($E24+MAX(2,ROUNDUP($B$12*$E24,0))-2))))</f>
        <v>0.998132593124469</v>
      </c>
      <c r="H24" s="36" t="n">
        <f aca="false">NORMSDIST((0.8*SQRT($E24*MAX(2,ROUNDUP($B$12*$E24,0))/($E24+MAX(2,ROUNDUP($B$12*$E24,0))))-IF($B$11="Two-tailed",TINV($B$9,($E24+MAX(2,ROUNDUP($B$12*$E24,0))-2)),TINV(2*$B$9,($E24+MAX(2,ROUNDUP($B$12*$E24,0))-2))))/SQRT(1+IF($B$11="Two-tailed",TINV($B$9,($E24+MAX(2,ROUNDUP($B$12*$E24,0))-2)),TINV(2*$B$9,($E24+MAX(2,ROUNDUP($B$12*$E24,0))-2)))^2/(2*($E24+MAX(2,ROUNDUP($B$12*$E24,0))-2))))</f>
        <v>0.999999996992182</v>
      </c>
      <c r="I24" s="36" t="n">
        <f aca="false">NORMSDIST((N($B$16)*SQRT($E24*MAX(2,ROUNDUP($B$12*$E24,0))/($E24+MAX(2,ROUNDUP($B$12*$E24,0))))-IF($B$11="Two-tailed",TINV($B$9,($E24+MAX(2,ROUNDUP($B$12*$E24,0))-2)),TINV(2*$B$9,($E24+MAX(2,ROUNDUP($B$12*$E24,0))-2))))/SQRT(1+IF($B$11="Two-tailed",TINV($B$9,($E24+MAX(2,ROUNDUP($B$12*$E24,0))-2)),TINV(2*$B$9,($E24+MAX(2,ROUNDUP($B$12*$E24,0))-2)))^2/(2*($E24+MAX(2,ROUNDUP($B$12*$E24,0))-2))))</f>
        <v>0.998132593124469</v>
      </c>
      <c r="T24" s="0" t="n">
        <v>20</v>
      </c>
      <c r="U24" s="37" t="n">
        <f aca="false">MAX(2,ROUNDUP($B$12*T24,0))</f>
        <v>20</v>
      </c>
      <c r="V24" s="37" t="n">
        <f aca="false">IF(N($B$16)&gt;0,NORMSDIST(($B$16*SQRT(T24*U24/(T24+U24))-IF($B$11="Two-tailed",TINV($B$9,(T24+U24-2)),TINV(2*$B$9,(T24+U24-2))))/SQRT(1+IF($B$11="Two-tailed",TINV($B$9,(T24+U24-2)),TINV(2*$B$9,(T24+U24-2)))^2/(2*(T24+U24-2)))),0)</f>
        <v>0.332955376331267</v>
      </c>
    </row>
    <row r="25" customFormat="false" ht="15" hidden="false" customHeight="false" outlineLevel="0" collapsed="false">
      <c r="E25" s="35" t="n">
        <v>200</v>
      </c>
      <c r="F25" s="36" t="n">
        <f aca="false">NORMSDIST((0.2*SQRT($E25*MAX(2,ROUNDUP($B$12*$E25,0))/($E25+MAX(2,ROUNDUP($B$12*$E25,0))))-IF($B$11="Two-tailed",TINV($B$9,($E25+MAX(2,ROUNDUP($B$12*$E25,0))-2)),TINV(2*$B$9,($E25+MAX(2,ROUNDUP($B$12*$E25,0))-2))))/SQRT(1+IF($B$11="Two-tailed",TINV($B$9,($E25+MAX(2,ROUNDUP($B$12*$E25,0))-2)),TINV(2*$B$9,($E25+MAX(2,ROUNDUP($B$12*$E25,0))-2)))^2/(2*($E25+MAX(2,ROUNDUP($B$12*$E25,0))-2))))</f>
        <v>0.513551573843117</v>
      </c>
      <c r="G25" s="36" t="n">
        <f aca="false">NORMSDIST((0.5*SQRT($E25*MAX(2,ROUNDUP($B$12*$E25,0))/($E25+MAX(2,ROUNDUP($B$12*$E25,0))))-IF($B$11="Two-tailed",TINV($B$9,($E25+MAX(2,ROUNDUP($B$12*$E25,0))-2)),TINV(2*$B$9,($E25+MAX(2,ROUNDUP($B$12*$E25,0))-2))))/SQRT(1+IF($B$11="Two-tailed",TINV($B$9,($E25+MAX(2,ROUNDUP($B$12*$E25,0))-2)),TINV(2*$B$9,($E25+MAX(2,ROUNDUP($B$12*$E25,0))-2)))^2/(2*($E25+MAX(2,ROUNDUP($B$12*$E25,0))-2))))</f>
        <v>0.998763879847615</v>
      </c>
      <c r="H25" s="36" t="n">
        <f aca="false">NORMSDIST((0.8*SQRT($E25*MAX(2,ROUNDUP($B$12*$E25,0))/($E25+MAX(2,ROUNDUP($B$12*$E25,0))))-IF($B$11="Two-tailed",TINV($B$9,($E25+MAX(2,ROUNDUP($B$12*$E25,0))-2)),TINV(2*$B$9,($E25+MAX(2,ROUNDUP($B$12*$E25,0))-2))))/SQRT(1+IF($B$11="Two-tailed",TINV($B$9,($E25+MAX(2,ROUNDUP($B$12*$E25,0))-2)),TINV(2*$B$9,($E25+MAX(2,ROUNDUP($B$12*$E25,0))-2)))^2/(2*($E25+MAX(2,ROUNDUP($B$12*$E25,0))-2))))</f>
        <v>0.99999999912501</v>
      </c>
      <c r="I25" s="36" t="n">
        <f aca="false">NORMSDIST((N($B$16)*SQRT($E25*MAX(2,ROUNDUP($B$12*$E25,0))/($E25+MAX(2,ROUNDUP($B$12*$E25,0))))-IF($B$11="Two-tailed",TINV($B$9,($E25+MAX(2,ROUNDUP($B$12*$E25,0))-2)),TINV(2*$B$9,($E25+MAX(2,ROUNDUP($B$12*$E25,0))-2))))/SQRT(1+IF($B$11="Two-tailed",TINV($B$9,($E25+MAX(2,ROUNDUP($B$12*$E25,0))-2)),TINV(2*$B$9,($E25+MAX(2,ROUNDUP($B$12*$E25,0))-2)))^2/(2*($E25+MAX(2,ROUNDUP($B$12*$E25,0))-2))))</f>
        <v>0.998763879847615</v>
      </c>
      <c r="T25" s="0" t="n">
        <v>21</v>
      </c>
      <c r="U25" s="37" t="n">
        <f aca="false">MAX(2,ROUNDUP($B$12*T25,0))</f>
        <v>21</v>
      </c>
      <c r="V25" s="37" t="n">
        <f aca="false">IF(N($B$16)&gt;0,NORMSDIST(($B$16*SQRT(T25*U25/(T25+U25))-IF($B$11="Two-tailed",TINV($B$9,(T25+U25-2)),TINV(2*$B$9,(T25+U25-2))))/SQRT(1+IF($B$11="Two-tailed",TINV($B$9,(T25+U25-2)),TINV(2*$B$9,(T25+U25-2)))^2/(2*(T25+U25-2)))),0)</f>
        <v>0.347886943257007</v>
      </c>
    </row>
    <row r="26" customFormat="false" ht="15" hidden="false" customHeight="false" outlineLevel="0" collapsed="false">
      <c r="A26" s="9" t="s">
        <v>154</v>
      </c>
      <c r="B26" s="10"/>
      <c r="C26" s="10"/>
      <c r="E26" s="35" t="n">
        <v>210</v>
      </c>
      <c r="F26" s="36" t="n">
        <f aca="false">NORMSDIST((0.2*SQRT($E26*MAX(2,ROUNDUP($B$12*$E26,0))/($E26+MAX(2,ROUNDUP($B$12*$E26,0))))-IF($B$11="Two-tailed",TINV($B$9,($E26+MAX(2,ROUNDUP($B$12*$E26,0))-2)),TINV(2*$B$9,($E26+MAX(2,ROUNDUP($B$12*$E26,0))-2))))/SQRT(1+IF($B$11="Two-tailed",TINV($B$9,($E26+MAX(2,ROUNDUP($B$12*$E26,0))-2)),TINV(2*$B$9,($E26+MAX(2,ROUNDUP($B$12*$E26,0))-2)))^2/(2*($E26+MAX(2,ROUNDUP($B$12*$E26,0))-2))))</f>
        <v>0.533289651444222</v>
      </c>
      <c r="G26" s="36" t="n">
        <f aca="false">NORMSDIST((0.5*SQRT($E26*MAX(2,ROUNDUP($B$12*$E26,0))/($E26+MAX(2,ROUNDUP($B$12*$E26,0))))-IF($B$11="Two-tailed",TINV($B$9,($E26+MAX(2,ROUNDUP($B$12*$E26,0))-2)),TINV(2*$B$9,($E26+MAX(2,ROUNDUP($B$12*$E26,0))-2))))/SQRT(1+IF($B$11="Two-tailed",TINV($B$9,($E26+MAX(2,ROUNDUP($B$12*$E26,0))-2)),TINV(2*$B$9,($E26+MAX(2,ROUNDUP($B$12*$E26,0))-2)))^2/(2*($E26+MAX(2,ROUNDUP($B$12*$E26,0))-2))))</f>
        <v>0.999185176937803</v>
      </c>
      <c r="H26" s="36" t="n">
        <f aca="false">NORMSDIST((0.8*SQRT($E26*MAX(2,ROUNDUP($B$12*$E26,0))/($E26+MAX(2,ROUNDUP($B$12*$E26,0))))-IF($B$11="Two-tailed",TINV($B$9,($E26+MAX(2,ROUNDUP($B$12*$E26,0))-2)),TINV(2*$B$9,($E26+MAX(2,ROUNDUP($B$12*$E26,0))-2))))/SQRT(1+IF($B$11="Two-tailed",TINV($B$9,($E26+MAX(2,ROUNDUP($B$12*$E26,0))-2)),TINV(2*$B$9,($E26+MAX(2,ROUNDUP($B$12*$E26,0))-2)))^2/(2*($E26+MAX(2,ROUNDUP($B$12*$E26,0))-2))))</f>
        <v>0.999999999747517</v>
      </c>
      <c r="I26" s="36" t="n">
        <f aca="false">NORMSDIST((N($B$16)*SQRT($E26*MAX(2,ROUNDUP($B$12*$E26,0))/($E26+MAX(2,ROUNDUP($B$12*$E26,0))))-IF($B$11="Two-tailed",TINV($B$9,($E26+MAX(2,ROUNDUP($B$12*$E26,0))-2)),TINV(2*$B$9,($E26+MAX(2,ROUNDUP($B$12*$E26,0))-2))))/SQRT(1+IF($B$11="Two-tailed",TINV($B$9,($E26+MAX(2,ROUNDUP($B$12*$E26,0))-2)),TINV(2*$B$9,($E26+MAX(2,ROUNDUP($B$12*$E26,0))-2)))^2/(2*($E26+MAX(2,ROUNDUP($B$12*$E26,0))-2))))</f>
        <v>0.999185176937803</v>
      </c>
      <c r="T26" s="0" t="n">
        <v>22</v>
      </c>
      <c r="U26" s="37" t="n">
        <f aca="false">MAX(2,ROUNDUP($B$12*T26,0))</f>
        <v>22</v>
      </c>
      <c r="V26" s="37" t="n">
        <f aca="false">IF(N($B$16)&gt;0,NORMSDIST(($B$16*SQRT(T26*U26/(T26+U26))-IF($B$11="Two-tailed",TINV($B$9,(T26+U26-2)),TINV(2*$B$9,(T26+U26-2))))/SQRT(1+IF($B$11="Two-tailed",TINV($B$9,(T26+U26-2)),TINV(2*$B$9,(T26+U26-2)))^2/(2*(T26+U26-2)))),0)</f>
        <v>0.362661906706158</v>
      </c>
    </row>
    <row r="27" customFormat="false" ht="15" hidden="false" customHeight="false" outlineLevel="0" collapsed="false">
      <c r="A27" s="11" t="s">
        <v>155</v>
      </c>
      <c r="B27" s="18" t="n">
        <v>50</v>
      </c>
      <c r="E27" s="35" t="n">
        <v>220</v>
      </c>
      <c r="F27" s="36" t="n">
        <f aca="false">NORMSDIST((0.2*SQRT($E27*MAX(2,ROUNDUP($B$12*$E27,0))/($E27+MAX(2,ROUNDUP($B$12*$E27,0))))-IF($B$11="Two-tailed",TINV($B$9,($E27+MAX(2,ROUNDUP($B$12*$E27,0))-2)),TINV(2*$B$9,($E27+MAX(2,ROUNDUP($B$12*$E27,0))-2))))/SQRT(1+IF($B$11="Two-tailed",TINV($B$9,($E27+MAX(2,ROUNDUP($B$12*$E27,0))-2)),TINV(2*$B$9,($E27+MAX(2,ROUNDUP($B$12*$E27,0))-2)))^2/(2*($E27+MAX(2,ROUNDUP($B$12*$E27,0))-2))))</f>
        <v>0.552481065126722</v>
      </c>
      <c r="G27" s="36" t="n">
        <f aca="false">NORMSDIST((0.5*SQRT($E27*MAX(2,ROUNDUP($B$12*$E27,0))/($E27+MAX(2,ROUNDUP($B$12*$E27,0))))-IF($B$11="Two-tailed",TINV($B$9,($E27+MAX(2,ROUNDUP($B$12*$E27,0))-2)),TINV(2*$B$9,($E27+MAX(2,ROUNDUP($B$12*$E27,0))-2))))/SQRT(1+IF($B$11="Two-tailed",TINV($B$9,($E27+MAX(2,ROUNDUP($B$12*$E27,0))-2)),TINV(2*$B$9,($E27+MAX(2,ROUNDUP($B$12*$E27,0))-2)))^2/(2*($E27+MAX(2,ROUNDUP($B$12*$E27,0))-2))))</f>
        <v>0.999465002027816</v>
      </c>
      <c r="H27" s="36" t="n">
        <f aca="false">NORMSDIST((0.8*SQRT($E27*MAX(2,ROUNDUP($B$12*$E27,0))/($E27+MAX(2,ROUNDUP($B$12*$E27,0))))-IF($B$11="Two-tailed",TINV($B$9,($E27+MAX(2,ROUNDUP($B$12*$E27,0))-2)),TINV(2*$B$9,($E27+MAX(2,ROUNDUP($B$12*$E27,0))-2))))/SQRT(1+IF($B$11="Two-tailed",TINV($B$9,($E27+MAX(2,ROUNDUP($B$12*$E27,0))-2)),TINV(2*$B$9,($E27+MAX(2,ROUNDUP($B$12*$E27,0))-2)))^2/(2*($E27+MAX(2,ROUNDUP($B$12*$E27,0))-2))))</f>
        <v>0.999999999927695</v>
      </c>
      <c r="I27" s="36" t="n">
        <f aca="false">NORMSDIST((N($B$16)*SQRT($E27*MAX(2,ROUNDUP($B$12*$E27,0))/($E27+MAX(2,ROUNDUP($B$12*$E27,0))))-IF($B$11="Two-tailed",TINV($B$9,($E27+MAX(2,ROUNDUP($B$12*$E27,0))-2)),TINV(2*$B$9,($E27+MAX(2,ROUNDUP($B$12*$E27,0))-2))))/SQRT(1+IF($B$11="Two-tailed",TINV($B$9,($E27+MAX(2,ROUNDUP($B$12*$E27,0))-2)),TINV(2*$B$9,($E27+MAX(2,ROUNDUP($B$12*$E27,0))-2)))^2/(2*($E27+MAX(2,ROUNDUP($B$12*$E27,0))-2))))</f>
        <v>0.999465002027816</v>
      </c>
      <c r="T27" s="0" t="n">
        <v>23</v>
      </c>
      <c r="U27" s="37" t="n">
        <f aca="false">MAX(2,ROUNDUP($B$12*T27,0))</f>
        <v>23</v>
      </c>
      <c r="V27" s="37" t="n">
        <f aca="false">IF(N($B$16)&gt;0,NORMSDIST(($B$16*SQRT(T27*U27/(T27+U27))-IF($B$11="Two-tailed",TINV($B$9,(T27+U27-2)),TINV(2*$B$9,(T27+U27-2))))/SQRT(1+IF($B$11="Two-tailed",TINV($B$9,(T27+U27-2)),TINV(2*$B$9,(T27+U27-2)))^2/(2*(T27+U27-2)))),0)</f>
        <v>0.377272858909439</v>
      </c>
    </row>
    <row r="28" customFormat="false" ht="15" hidden="false" customHeight="false" outlineLevel="0" collapsed="false">
      <c r="A28" s="11" t="s">
        <v>156</v>
      </c>
      <c r="B28" s="17" t="n">
        <f aca="false">MAX(2,ROUNDUP(B12*B27,0))</f>
        <v>50</v>
      </c>
      <c r="E28" s="35" t="n">
        <v>230</v>
      </c>
      <c r="F28" s="36" t="n">
        <f aca="false">NORMSDIST((0.2*SQRT($E28*MAX(2,ROUNDUP($B$12*$E28,0))/($E28+MAX(2,ROUNDUP($B$12*$E28,0))))-IF($B$11="Two-tailed",TINV($B$9,($E28+MAX(2,ROUNDUP($B$12*$E28,0))-2)),TINV(2*$B$9,($E28+MAX(2,ROUNDUP($B$12*$E28,0))-2))))/SQRT(1+IF($B$11="Two-tailed",TINV($B$9,($E28+MAX(2,ROUNDUP($B$12*$E28,0))-2)),TINV(2*$B$9,($E28+MAX(2,ROUNDUP($B$12*$E28,0))-2)))^2/(2*($E28+MAX(2,ROUNDUP($B$12*$E28,0))-2))))</f>
        <v>0.571120091244973</v>
      </c>
      <c r="G28" s="36" t="n">
        <f aca="false">NORMSDIST((0.5*SQRT($E28*MAX(2,ROUNDUP($B$12*$E28,0))/($E28+MAX(2,ROUNDUP($B$12*$E28,0))))-IF($B$11="Two-tailed",TINV($B$9,($E28+MAX(2,ROUNDUP($B$12*$E28,0))-2)),TINV(2*$B$9,($E28+MAX(2,ROUNDUP($B$12*$E28,0))-2))))/SQRT(1+IF($B$11="Two-tailed",TINV($B$9,($E28+MAX(2,ROUNDUP($B$12*$E28,0))-2)),TINV(2*$B$9,($E28+MAX(2,ROUNDUP($B$12*$E28,0))-2)))^2/(2*($E28+MAX(2,ROUNDUP($B$12*$E28,0))-2))))</f>
        <v>0.999650036579087</v>
      </c>
      <c r="H28" s="36" t="n">
        <f aca="false">NORMSDIST((0.8*SQRT($E28*MAX(2,ROUNDUP($B$12*$E28,0))/($E28+MAX(2,ROUNDUP($B$12*$E28,0))))-IF($B$11="Two-tailed",TINV($B$9,($E28+MAX(2,ROUNDUP($B$12*$E28,0))-2)),TINV(2*$B$9,($E28+MAX(2,ROUNDUP($B$12*$E28,0))-2))))/SQRT(1+IF($B$11="Two-tailed",TINV($B$9,($E28+MAX(2,ROUNDUP($B$12*$E28,0))-2)),TINV(2*$B$9,($E28+MAX(2,ROUNDUP($B$12*$E28,0))-2)))^2/(2*($E28+MAX(2,ROUNDUP($B$12*$E28,0))-2))))</f>
        <v>0.999999999979441</v>
      </c>
      <c r="I28" s="36" t="n">
        <f aca="false">NORMSDIST((N($B$16)*SQRT($E28*MAX(2,ROUNDUP($B$12*$E28,0))/($E28+MAX(2,ROUNDUP($B$12*$E28,0))))-IF($B$11="Two-tailed",TINV($B$9,($E28+MAX(2,ROUNDUP($B$12*$E28,0))-2)),TINV(2*$B$9,($E28+MAX(2,ROUNDUP($B$12*$E28,0))-2))))/SQRT(1+IF($B$11="Two-tailed",TINV($B$9,($E28+MAX(2,ROUNDUP($B$12*$E28,0))-2)),TINV(2*$B$9,($E28+MAX(2,ROUNDUP($B$12*$E28,0))-2)))^2/(2*($E28+MAX(2,ROUNDUP($B$12*$E28,0))-2))))</f>
        <v>0.999650036579087</v>
      </c>
      <c r="T28" s="0" t="n">
        <v>24</v>
      </c>
      <c r="U28" s="37" t="n">
        <f aca="false">MAX(2,ROUNDUP($B$12*T28,0))</f>
        <v>24</v>
      </c>
      <c r="V28" s="37" t="n">
        <f aca="false">IF(N($B$16)&gt;0,NORMSDIST(($B$16*SQRT(T28*U28/(T28+U28))-IF($B$11="Two-tailed",TINV($B$9,(T28+U28-2)),TINV(2*$B$9,(T28+U28-2))))/SQRT(1+IF($B$11="Two-tailed",TINV($B$9,(T28+U28-2)),TINV(2*$B$9,(T28+U28-2)))^2/(2*(T28+U28-2)))),0)</f>
        <v>0.391712846061551</v>
      </c>
    </row>
    <row r="29" customFormat="false" ht="21.75" hidden="false" customHeight="true" outlineLevel="0" collapsed="false">
      <c r="A29" s="25" t="s">
        <v>157</v>
      </c>
      <c r="B29" s="42" t="n">
        <f aca="false">IF(AND(N(B16)&gt;0,B27&gt;=2),NORMSDIST((B16*SQRT(B27*B28/(B27+B28))-IF(B11="Two-tailed",TINV(B9,(B27+B28-2)),TINV(2*B9,(B27+B28-2))))/SQRT(1+IF(B11="Two-tailed",TINV(B9,(B27+B28-2)),TINV(2*B9,(B27+B28-2)))^2/(2*(B27+B28-2)))),"")</f>
        <v>0.695124935321891</v>
      </c>
      <c r="E29" s="35" t="n">
        <v>240</v>
      </c>
      <c r="F29" s="36" t="n">
        <f aca="false">NORMSDIST((0.2*SQRT($E29*MAX(2,ROUNDUP($B$12*$E29,0))/($E29+MAX(2,ROUNDUP($B$12*$E29,0))))-IF($B$11="Two-tailed",TINV($B$9,($E29+MAX(2,ROUNDUP($B$12*$E29,0))-2)),TINV(2*$B$9,($E29+MAX(2,ROUNDUP($B$12*$E29,0))-2))))/SQRT(1+IF($B$11="Two-tailed",TINV($B$9,($E29+MAX(2,ROUNDUP($B$12*$E29,0))-2)),TINV(2*$B$9,($E29+MAX(2,ROUNDUP($B$12*$E29,0))-2)))^2/(2*($E29+MAX(2,ROUNDUP($B$12*$E29,0))-2))))</f>
        <v>0.589203306111465</v>
      </c>
      <c r="G29" s="36" t="n">
        <f aca="false">NORMSDIST((0.5*SQRT($E29*MAX(2,ROUNDUP($B$12*$E29,0))/($E29+MAX(2,ROUNDUP($B$12*$E29,0))))-IF($B$11="Two-tailed",TINV($B$9,($E29+MAX(2,ROUNDUP($B$12*$E29,0))-2)),TINV(2*$B$9,($E29+MAX(2,ROUNDUP($B$12*$E29,0))-2))))/SQRT(1+IF($B$11="Two-tailed",TINV($B$9,($E29+MAX(2,ROUNDUP($B$12*$E29,0))-2)),TINV(2*$B$9,($E29+MAX(2,ROUNDUP($B$12*$E29,0))-2)))^2/(2*($E29+MAX(2,ROUNDUP($B$12*$E29,0))-2))))</f>
        <v>0.999771880829265</v>
      </c>
      <c r="H29" s="36" t="n">
        <f aca="false">NORMSDIST((0.8*SQRT($E29*MAX(2,ROUNDUP($B$12*$E29,0))/($E29+MAX(2,ROUNDUP($B$12*$E29,0))))-IF($B$11="Two-tailed",TINV($B$9,($E29+MAX(2,ROUNDUP($B$12*$E29,0))-2)),TINV(2*$B$9,($E29+MAX(2,ROUNDUP($B$12*$E29,0))-2))))/SQRT(1+IF($B$11="Two-tailed",TINV($B$9,($E29+MAX(2,ROUNDUP($B$12*$E29,0))-2)),TINV(2*$B$9,($E29+MAX(2,ROUNDUP($B$12*$E29,0))-2)))^2/(2*($E29+MAX(2,ROUNDUP($B$12*$E29,0))-2))))</f>
        <v>0.999999999994193</v>
      </c>
      <c r="I29" s="36" t="n">
        <f aca="false">NORMSDIST((N($B$16)*SQRT($E29*MAX(2,ROUNDUP($B$12*$E29,0))/($E29+MAX(2,ROUNDUP($B$12*$E29,0))))-IF($B$11="Two-tailed",TINV($B$9,($E29+MAX(2,ROUNDUP($B$12*$E29,0))-2)),TINV(2*$B$9,($E29+MAX(2,ROUNDUP($B$12*$E29,0))-2))))/SQRT(1+IF($B$11="Two-tailed",TINV($B$9,($E29+MAX(2,ROUNDUP($B$12*$E29,0))-2)),TINV(2*$B$9,($E29+MAX(2,ROUNDUP($B$12*$E29,0))-2)))^2/(2*($E29+MAX(2,ROUNDUP($B$12*$E29,0))-2))))</f>
        <v>0.999771880829265</v>
      </c>
      <c r="T29" s="0" t="n">
        <v>25</v>
      </c>
      <c r="U29" s="37" t="n">
        <f aca="false">MAX(2,ROUNDUP($B$12*T29,0))</f>
        <v>25</v>
      </c>
      <c r="V29" s="37" t="n">
        <f aca="false">IF(N($B$16)&gt;0,NORMSDIST(($B$16*SQRT(T29*U29/(T29+U29))-IF($B$11="Two-tailed",TINV($B$9,(T29+U29-2)),TINV(2*$B$9,(T29+U29-2))))/SQRT(1+IF($B$11="Two-tailed",TINV($B$9,(T29+U29-2)),TINV(2*$B$9,(T29+U29-2)))^2/(2*(T29+U29-2)))),0)</f>
        <v>0.405975392609384</v>
      </c>
    </row>
    <row r="30" customFormat="false" ht="22.35" hidden="false" customHeight="false" outlineLevel="0" collapsed="false">
      <c r="A30" s="11" t="s">
        <v>158</v>
      </c>
      <c r="B30" s="22" t="n">
        <f aca="false">IF(B27&gt;=2,(NORMSINV(1-B9/IF(B11="Two-tailed",2,1))+NORMSINV(B10))*SQRT(1/B27+1/B28),"")</f>
        <v>0.560317043622594</v>
      </c>
      <c r="C30" s="13" t="s">
        <v>159</v>
      </c>
      <c r="E30" s="35" t="n">
        <v>250</v>
      </c>
      <c r="F30" s="36" t="n">
        <f aca="false">NORMSDIST((0.2*SQRT($E30*MAX(2,ROUNDUP($B$12*$E30,0))/($E30+MAX(2,ROUNDUP($B$12*$E30,0))))-IF($B$11="Two-tailed",TINV($B$9,($E30+MAX(2,ROUNDUP($B$12*$E30,0))-2)),TINV(2*$B$9,($E30+MAX(2,ROUNDUP($B$12*$E30,0))-2))))/SQRT(1+IF($B$11="Two-tailed",TINV($B$9,($E30+MAX(2,ROUNDUP($B$12*$E30,0))-2)),TINV(2*$B$9,($E30+MAX(2,ROUNDUP($B$12*$E30,0))-2)))^2/(2*($E30+MAX(2,ROUNDUP($B$12*$E30,0))-2))))</f>
        <v>0.606729386355526</v>
      </c>
      <c r="G30" s="36" t="n">
        <f aca="false">NORMSDIST((0.5*SQRT($E30*MAX(2,ROUNDUP($B$12*$E30,0))/($E30+MAX(2,ROUNDUP($B$12*$E30,0))))-IF($B$11="Two-tailed",TINV($B$9,($E30+MAX(2,ROUNDUP($B$12*$E30,0))-2)),TINV(2*$B$9,($E30+MAX(2,ROUNDUP($B$12*$E30,0))-2))))/SQRT(1+IF($B$11="Two-tailed",TINV($B$9,($E30+MAX(2,ROUNDUP($B$12*$E30,0))-2)),TINV(2*$B$9,($E30+MAX(2,ROUNDUP($B$12*$E30,0))-2)))^2/(2*($E30+MAX(2,ROUNDUP($B$12*$E30,0))-2))))</f>
        <v>0.99985179975767</v>
      </c>
      <c r="H30" s="36" t="n">
        <f aca="false">NORMSDIST((0.8*SQRT($E30*MAX(2,ROUNDUP($B$12*$E30,0))/($E30+MAX(2,ROUNDUP($B$12*$E30,0))))-IF($B$11="Two-tailed",TINV($B$9,($E30+MAX(2,ROUNDUP($B$12*$E30,0))-2)),TINV(2*$B$9,($E30+MAX(2,ROUNDUP($B$12*$E30,0))-2))))/SQRT(1+IF($B$11="Two-tailed",TINV($B$9,($E30+MAX(2,ROUNDUP($B$12*$E30,0))-2)),TINV(2*$B$9,($E30+MAX(2,ROUNDUP($B$12*$E30,0))-2)))^2/(2*($E30+MAX(2,ROUNDUP($B$12*$E30,0))-2))))</f>
        <v>0.99999999999837</v>
      </c>
      <c r="I30" s="36" t="n">
        <f aca="false">NORMSDIST((N($B$16)*SQRT($E30*MAX(2,ROUNDUP($B$12*$E30,0))/($E30+MAX(2,ROUNDUP($B$12*$E30,0))))-IF($B$11="Two-tailed",TINV($B$9,($E30+MAX(2,ROUNDUP($B$12*$E30,0))-2)),TINV(2*$B$9,($E30+MAX(2,ROUNDUP($B$12*$E30,0))-2))))/SQRT(1+IF($B$11="Two-tailed",TINV($B$9,($E30+MAX(2,ROUNDUP($B$12*$E30,0))-2)),TINV(2*$B$9,($E30+MAX(2,ROUNDUP($B$12*$E30,0))-2)))^2/(2*($E30+MAX(2,ROUNDUP($B$12*$E30,0))-2))))</f>
        <v>0.99985179975767</v>
      </c>
      <c r="T30" s="0" t="n">
        <v>26</v>
      </c>
      <c r="U30" s="37" t="n">
        <f aca="false">MAX(2,ROUNDUP($B$12*T30,0))</f>
        <v>26</v>
      </c>
      <c r="V30" s="37" t="n">
        <f aca="false">IF(N($B$16)&gt;0,NORMSDIST(($B$16*SQRT(T30*U30/(T30+U30))-IF($B$11="Two-tailed",TINV($B$9,(T30+U30-2)),TINV(2*$B$9,(T30+U30-2))))/SQRT(1+IF($B$11="Two-tailed",TINV($B$9,(T30+U30-2)),TINV(2*$B$9,(T30+U30-2)))^2/(2*(T30+U30-2)))),0)</f>
        <v>0.420054513852139</v>
      </c>
    </row>
    <row r="31" customFormat="false" ht="15" hidden="false" customHeight="false" outlineLevel="0" collapsed="false">
      <c r="E31" s="35" t="n">
        <v>260</v>
      </c>
      <c r="F31" s="36" t="n">
        <f aca="false">NORMSDIST((0.2*SQRT($E31*MAX(2,ROUNDUP($B$12*$E31,0))/($E31+MAX(2,ROUNDUP($B$12*$E31,0))))-IF($B$11="Two-tailed",TINV($B$9,($E31+MAX(2,ROUNDUP($B$12*$E31,0))-2)),TINV(2*$B$9,($E31+MAX(2,ROUNDUP($B$12*$E31,0))-2))))/SQRT(1+IF($B$11="Two-tailed",TINV($B$9,($E31+MAX(2,ROUNDUP($B$12*$E31,0))-2)),TINV(2*$B$9,($E31+MAX(2,ROUNDUP($B$12*$E31,0))-2)))^2/(2*($E31+MAX(2,ROUNDUP($B$12*$E31,0))-2))))</f>
        <v>0.62369891772899</v>
      </c>
      <c r="G31" s="36" t="n">
        <f aca="false">NORMSDIST((0.5*SQRT($E31*MAX(2,ROUNDUP($B$12*$E31,0))/($E31+MAX(2,ROUNDUP($B$12*$E31,0))))-IF($B$11="Two-tailed",TINV($B$9,($E31+MAX(2,ROUNDUP($B$12*$E31,0))-2)),TINV(2*$B$9,($E31+MAX(2,ROUNDUP($B$12*$E31,0))-2))))/SQRT(1+IF($B$11="Two-tailed",TINV($B$9,($E31+MAX(2,ROUNDUP($B$12*$E31,0))-2)),TINV(2*$B$9,($E31+MAX(2,ROUNDUP($B$12*$E31,0))-2)))^2/(2*($E31+MAX(2,ROUNDUP($B$12*$E31,0))-2))))</f>
        <v>0.999904025297267</v>
      </c>
      <c r="H31" s="36" t="n">
        <f aca="false">NORMSDIST((0.8*SQRT($E31*MAX(2,ROUNDUP($B$12*$E31,0))/($E31+MAX(2,ROUNDUP($B$12*$E31,0))))-IF($B$11="Two-tailed",TINV($B$9,($E31+MAX(2,ROUNDUP($B$12*$E31,0))-2)),TINV(2*$B$9,($E31+MAX(2,ROUNDUP($B$12*$E31,0))-2))))/SQRT(1+IF($B$11="Two-tailed",TINV($B$9,($E31+MAX(2,ROUNDUP($B$12*$E31,0))-2)),TINV(2*$B$9,($E31+MAX(2,ROUNDUP($B$12*$E31,0))-2)))^2/(2*($E31+MAX(2,ROUNDUP($B$12*$E31,0))-2))))</f>
        <v>0.999999999999545</v>
      </c>
      <c r="I31" s="36" t="n">
        <f aca="false">NORMSDIST((N($B$16)*SQRT($E31*MAX(2,ROUNDUP($B$12*$E31,0))/($E31+MAX(2,ROUNDUP($B$12*$E31,0))))-IF($B$11="Two-tailed",TINV($B$9,($E31+MAX(2,ROUNDUP($B$12*$E31,0))-2)),TINV(2*$B$9,($E31+MAX(2,ROUNDUP($B$12*$E31,0))-2))))/SQRT(1+IF($B$11="Two-tailed",TINV($B$9,($E31+MAX(2,ROUNDUP($B$12*$E31,0))-2)),TINV(2*$B$9,($E31+MAX(2,ROUNDUP($B$12*$E31,0))-2)))^2/(2*($E31+MAX(2,ROUNDUP($B$12*$E31,0))-2))))</f>
        <v>0.999904025297267</v>
      </c>
      <c r="T31" s="0" t="n">
        <v>27</v>
      </c>
      <c r="U31" s="37" t="n">
        <f aca="false">MAX(2,ROUNDUP($B$12*T31,0))</f>
        <v>27</v>
      </c>
      <c r="V31" s="37" t="n">
        <f aca="false">IF(N($B$16)&gt;0,NORMSDIST(($B$16*SQRT(T31*U31/(T31+U31))-IF($B$11="Two-tailed",TINV($B$9,(T31+U31-2)),TINV(2*$B$9,(T31+U31-2))))/SQRT(1+IF($B$11="Two-tailed",TINV($B$9,(T31+U31-2)),TINV(2*$B$9,(T31+U31-2)))^2/(2*(T31+U31-2)))),0)</f>
        <v>0.433944719902232</v>
      </c>
    </row>
    <row r="32" customFormat="false" ht="15" hidden="false" customHeight="false" outlineLevel="0" collapsed="false">
      <c r="E32" s="35" t="n">
        <v>270</v>
      </c>
      <c r="F32" s="36" t="n">
        <f aca="false">NORMSDIST((0.2*SQRT($E32*MAX(2,ROUNDUP($B$12*$E32,0))/($E32+MAX(2,ROUNDUP($B$12*$E32,0))))-IF($B$11="Two-tailed",TINV($B$9,($E32+MAX(2,ROUNDUP($B$12*$E32,0))-2)),TINV(2*$B$9,($E32+MAX(2,ROUNDUP($B$12*$E32,0))-2))))/SQRT(1+IF($B$11="Two-tailed",TINV($B$9,($E32+MAX(2,ROUNDUP($B$12*$E32,0))-2)),TINV(2*$B$9,($E32+MAX(2,ROUNDUP($B$12*$E32,0))-2)))^2/(2*($E32+MAX(2,ROUNDUP($B$12*$E32,0))-2))))</f>
        <v>0.640114213168589</v>
      </c>
      <c r="G32" s="36" t="n">
        <f aca="false">NORMSDIST((0.5*SQRT($E32*MAX(2,ROUNDUP($B$12*$E32,0))/($E32+MAX(2,ROUNDUP($B$12*$E32,0))))-IF($B$11="Two-tailed",TINV($B$9,($E32+MAX(2,ROUNDUP($B$12*$E32,0))-2)),TINV(2*$B$9,($E32+MAX(2,ROUNDUP($B$12*$E32,0))-2))))/SQRT(1+IF($B$11="Two-tailed",TINV($B$9,($E32+MAX(2,ROUNDUP($B$12*$E32,0))-2)),TINV(2*$B$9,($E32+MAX(2,ROUNDUP($B$12*$E32,0))-2)))^2/(2*($E32+MAX(2,ROUNDUP($B$12*$E32,0))-2))))</f>
        <v>0.99993803417913</v>
      </c>
      <c r="H32" s="36" t="n">
        <f aca="false">NORMSDIST((0.8*SQRT($E32*MAX(2,ROUNDUP($B$12*$E32,0))/($E32+MAX(2,ROUNDUP($B$12*$E32,0))))-IF($B$11="Two-tailed",TINV($B$9,($E32+MAX(2,ROUNDUP($B$12*$E32,0))-2)),TINV(2*$B$9,($E32+MAX(2,ROUNDUP($B$12*$E32,0))-2))))/SQRT(1+IF($B$11="Two-tailed",TINV($B$9,($E32+MAX(2,ROUNDUP($B$12*$E32,0))-2)),TINV(2*$B$9,($E32+MAX(2,ROUNDUP($B$12*$E32,0))-2)))^2/(2*($E32+MAX(2,ROUNDUP($B$12*$E32,0))-2))))</f>
        <v>0.999999999999874</v>
      </c>
      <c r="I32" s="36" t="n">
        <f aca="false">NORMSDIST((N($B$16)*SQRT($E32*MAX(2,ROUNDUP($B$12*$E32,0))/($E32+MAX(2,ROUNDUP($B$12*$E32,0))))-IF($B$11="Two-tailed",TINV($B$9,($E32+MAX(2,ROUNDUP($B$12*$E32,0))-2)),TINV(2*$B$9,($E32+MAX(2,ROUNDUP($B$12*$E32,0))-2))))/SQRT(1+IF($B$11="Two-tailed",TINV($B$9,($E32+MAX(2,ROUNDUP($B$12*$E32,0))-2)),TINV(2*$B$9,($E32+MAX(2,ROUNDUP($B$12*$E32,0))-2)))^2/(2*($E32+MAX(2,ROUNDUP($B$12*$E32,0))-2))))</f>
        <v>0.99993803417913</v>
      </c>
      <c r="T32" s="0" t="n">
        <v>28</v>
      </c>
      <c r="U32" s="37" t="n">
        <f aca="false">MAX(2,ROUNDUP($B$12*T32,0))</f>
        <v>28</v>
      </c>
      <c r="V32" s="37" t="n">
        <f aca="false">IF(N($B$16)&gt;0,NORMSDIST(($B$16*SQRT(T32*U32/(T32+U32))-IF($B$11="Two-tailed",TINV($B$9,(T32+U32-2)),TINV(2*$B$9,(T32+U32-2))))/SQRT(1+IF($B$11="Two-tailed",TINV($B$9,(T32+U32-2)),TINV(2*$B$9,(T32+U32-2)))^2/(2*(T32+U32-2)))),0)</f>
        <v>0.447641013246045</v>
      </c>
    </row>
    <row r="33" customFormat="false" ht="15" hidden="false" customHeight="false" outlineLevel="0" collapsed="false">
      <c r="E33" s="35" t="n">
        <v>280</v>
      </c>
      <c r="F33" s="36" t="n">
        <f aca="false">NORMSDIST((0.2*SQRT($E33*MAX(2,ROUNDUP($B$12*$E33,0))/($E33+MAX(2,ROUNDUP($B$12*$E33,0))))-IF($B$11="Two-tailed",TINV($B$9,($E33+MAX(2,ROUNDUP($B$12*$E33,0))-2)),TINV(2*$B$9,($E33+MAX(2,ROUNDUP($B$12*$E33,0))-2))))/SQRT(1+IF($B$11="Two-tailed",TINV($B$9,($E33+MAX(2,ROUNDUP($B$12*$E33,0))-2)),TINV(2*$B$9,($E33+MAX(2,ROUNDUP($B$12*$E33,0))-2)))^2/(2*($E33+MAX(2,ROUNDUP($B$12*$E33,0))-2))))</f>
        <v>0.655979140560482</v>
      </c>
      <c r="G33" s="36" t="n">
        <f aca="false">NORMSDIST((0.5*SQRT($E33*MAX(2,ROUNDUP($B$12*$E33,0))/($E33+MAX(2,ROUNDUP($B$12*$E33,0))))-IF($B$11="Two-tailed",TINV($B$9,($E33+MAX(2,ROUNDUP($B$12*$E33,0))-2)),TINV(2*$B$9,($E33+MAX(2,ROUNDUP($B$12*$E33,0))-2))))/SQRT(1+IF($B$11="Two-tailed",TINV($B$9,($E33+MAX(2,ROUNDUP($B$12*$E33,0))-2)),TINV(2*$B$9,($E33+MAX(2,ROUNDUP($B$12*$E33,0))-2)))^2/(2*($E33+MAX(2,ROUNDUP($B$12*$E33,0))-2))))</f>
        <v>0.999960106990683</v>
      </c>
      <c r="H33" s="36" t="n">
        <f aca="false">NORMSDIST((0.8*SQRT($E33*MAX(2,ROUNDUP($B$12*$E33,0))/($E33+MAX(2,ROUNDUP($B$12*$E33,0))))-IF($B$11="Two-tailed",TINV($B$9,($E33+MAX(2,ROUNDUP($B$12*$E33,0))-2)),TINV(2*$B$9,($E33+MAX(2,ROUNDUP($B$12*$E33,0))-2))))/SQRT(1+IF($B$11="Two-tailed",TINV($B$9,($E33+MAX(2,ROUNDUP($B$12*$E33,0))-2)),TINV(2*$B$9,($E33+MAX(2,ROUNDUP($B$12*$E33,0))-2)))^2/(2*($E33+MAX(2,ROUNDUP($B$12*$E33,0))-2))))</f>
        <v>0.999999999999965</v>
      </c>
      <c r="I33" s="36" t="n">
        <f aca="false">NORMSDIST((N($B$16)*SQRT($E33*MAX(2,ROUNDUP($B$12*$E33,0))/($E33+MAX(2,ROUNDUP($B$12*$E33,0))))-IF($B$11="Two-tailed",TINV($B$9,($E33+MAX(2,ROUNDUP($B$12*$E33,0))-2)),TINV(2*$B$9,($E33+MAX(2,ROUNDUP($B$12*$E33,0))-2))))/SQRT(1+IF($B$11="Two-tailed",TINV($B$9,($E33+MAX(2,ROUNDUP($B$12*$E33,0))-2)),TINV(2*$B$9,($E33+MAX(2,ROUNDUP($B$12*$E33,0))-2)))^2/(2*($E33+MAX(2,ROUNDUP($B$12*$E33,0))-2))))</f>
        <v>0.999960106990683</v>
      </c>
      <c r="T33" s="0" t="n">
        <v>29</v>
      </c>
      <c r="U33" s="37" t="n">
        <f aca="false">MAX(2,ROUNDUP($B$12*T33,0))</f>
        <v>29</v>
      </c>
      <c r="V33" s="37" t="n">
        <f aca="false">IF(N($B$16)&gt;0,NORMSDIST(($B$16*SQRT(T33*U33/(T33+U33))-IF($B$11="Two-tailed",TINV($B$9,(T33+U33-2)),TINV(2*$B$9,(T33+U33-2))))/SQRT(1+IF($B$11="Two-tailed",TINV($B$9,(T33+U33-2)),TINV(2*$B$9,(T33+U33-2)))^2/(2*(T33+U33-2)))),0)</f>
        <v>0.461138881565842</v>
      </c>
    </row>
    <row r="34" customFormat="false" ht="15" hidden="false" customHeight="false" outlineLevel="0" collapsed="false">
      <c r="E34" s="35" t="n">
        <v>290</v>
      </c>
      <c r="F34" s="36" t="n">
        <f aca="false">NORMSDIST((0.2*SQRT($E34*MAX(2,ROUNDUP($B$12*$E34,0))/($E34+MAX(2,ROUNDUP($B$12*$E34,0))))-IF($B$11="Two-tailed",TINV($B$9,($E34+MAX(2,ROUNDUP($B$12*$E34,0))-2)),TINV(2*$B$9,($E34+MAX(2,ROUNDUP($B$12*$E34,0))-2))))/SQRT(1+IF($B$11="Two-tailed",TINV($B$9,($E34+MAX(2,ROUNDUP($B$12*$E34,0))-2)),TINV(2*$B$9,($E34+MAX(2,ROUNDUP($B$12*$E34,0))-2)))^2/(2*($E34+MAX(2,ROUNDUP($B$12*$E34,0))-2))))</f>
        <v>0.671298960394852</v>
      </c>
      <c r="G34" s="36" t="n">
        <f aca="false">NORMSDIST((0.5*SQRT($E34*MAX(2,ROUNDUP($B$12*$E34,0))/($E34+MAX(2,ROUNDUP($B$12*$E34,0))))-IF($B$11="Two-tailed",TINV($B$9,($E34+MAX(2,ROUNDUP($B$12*$E34,0))-2)),TINV(2*$B$9,($E34+MAX(2,ROUNDUP($B$12*$E34,0))-2))))/SQRT(1+IF($B$11="Two-tailed",TINV($B$9,($E34+MAX(2,ROUNDUP($B$12*$E34,0))-2)),TINV(2*$B$9,($E34+MAX(2,ROUNDUP($B$12*$E34,0))-2)))^2/(2*($E34+MAX(2,ROUNDUP($B$12*$E34,0))-2))))</f>
        <v>0.999974387766597</v>
      </c>
      <c r="H34" s="36" t="n">
        <f aca="false">NORMSDIST((0.8*SQRT($E34*MAX(2,ROUNDUP($B$12*$E34,0))/($E34+MAX(2,ROUNDUP($B$12*$E34,0))))-IF($B$11="Two-tailed",TINV($B$9,($E34+MAX(2,ROUNDUP($B$12*$E34,0))-2)),TINV(2*$B$9,($E34+MAX(2,ROUNDUP($B$12*$E34,0))-2))))/SQRT(1+IF($B$11="Two-tailed",TINV($B$9,($E34+MAX(2,ROUNDUP($B$12*$E34,0))-2)),TINV(2*$B$9,($E34+MAX(2,ROUNDUP($B$12*$E34,0))-2)))^2/(2*($E34+MAX(2,ROUNDUP($B$12*$E34,0))-2))))</f>
        <v>0.999999999999991</v>
      </c>
      <c r="I34" s="36" t="n">
        <f aca="false">NORMSDIST((N($B$16)*SQRT($E34*MAX(2,ROUNDUP($B$12*$E34,0))/($E34+MAX(2,ROUNDUP($B$12*$E34,0))))-IF($B$11="Two-tailed",TINV($B$9,($E34+MAX(2,ROUNDUP($B$12*$E34,0))-2)),TINV(2*$B$9,($E34+MAX(2,ROUNDUP($B$12*$E34,0))-2))))/SQRT(1+IF($B$11="Two-tailed",TINV($B$9,($E34+MAX(2,ROUNDUP($B$12*$E34,0))-2)),TINV(2*$B$9,($E34+MAX(2,ROUNDUP($B$12*$E34,0))-2)))^2/(2*($E34+MAX(2,ROUNDUP($B$12*$E34,0))-2))))</f>
        <v>0.999974387766597</v>
      </c>
      <c r="T34" s="0" t="n">
        <v>30</v>
      </c>
      <c r="U34" s="37" t="n">
        <f aca="false">MAX(2,ROUNDUP($B$12*T34,0))</f>
        <v>30</v>
      </c>
      <c r="V34" s="37" t="n">
        <f aca="false">IF(N($B$16)&gt;0,NORMSDIST(($B$16*SQRT(T34*U34/(T34+U34))-IF($B$11="Two-tailed",TINV($B$9,(T34+U34-2)),TINV(2*$B$9,(T34+U34-2))))/SQRT(1+IF($B$11="Two-tailed",TINV($B$9,(T34+U34-2)),TINV(2*$B$9,(T34+U34-2)))^2/(2*(T34+U34-2)))),0)</f>
        <v>0.474434287067247</v>
      </c>
    </row>
    <row r="35" customFormat="false" ht="15" hidden="false" customHeight="false" outlineLevel="0" collapsed="false">
      <c r="E35" s="35" t="n">
        <v>300</v>
      </c>
      <c r="F35" s="36" t="n">
        <f aca="false">NORMSDIST((0.2*SQRT($E35*MAX(2,ROUNDUP($B$12*$E35,0))/($E35+MAX(2,ROUNDUP($B$12*$E35,0))))-IF($B$11="Two-tailed",TINV($B$9,($E35+MAX(2,ROUNDUP($B$12*$E35,0))-2)),TINV(2*$B$9,($E35+MAX(2,ROUNDUP($B$12*$E35,0))-2))))/SQRT(1+IF($B$11="Two-tailed",TINV($B$9,($E35+MAX(2,ROUNDUP($B$12*$E35,0))-2)),TINV(2*$B$9,($E35+MAX(2,ROUNDUP($B$12*$E35,0))-2)))^2/(2*($E35+MAX(2,ROUNDUP($B$12*$E35,0))-2))))</f>
        <v>0.686080173316135</v>
      </c>
      <c r="G35" s="36" t="n">
        <f aca="false">NORMSDIST((0.5*SQRT($E35*MAX(2,ROUNDUP($B$12*$E35,0))/($E35+MAX(2,ROUNDUP($B$12*$E35,0))))-IF($B$11="Two-tailed",TINV($B$9,($E35+MAX(2,ROUNDUP($B$12*$E35,0))-2)),TINV(2*$B$9,($E35+MAX(2,ROUNDUP($B$12*$E35,0))-2))))/SQRT(1+IF($B$11="Two-tailed",TINV($B$9,($E35+MAX(2,ROUNDUP($B$12*$E35,0))-2)),TINV(2*$B$9,($E35+MAX(2,ROUNDUP($B$12*$E35,0))-2)))^2/(2*($E35+MAX(2,ROUNDUP($B$12*$E35,0))-2))))</f>
        <v>0.999983599508505</v>
      </c>
      <c r="H35" s="36" t="n">
        <f aca="false">NORMSDIST((0.8*SQRT($E35*MAX(2,ROUNDUP($B$12*$E35,0))/($E35+MAX(2,ROUNDUP($B$12*$E35,0))))-IF($B$11="Two-tailed",TINV($B$9,($E35+MAX(2,ROUNDUP($B$12*$E35,0))-2)),TINV(2*$B$9,($E35+MAX(2,ROUNDUP($B$12*$E35,0))-2))))/SQRT(1+IF($B$11="Two-tailed",TINV($B$9,($E35+MAX(2,ROUNDUP($B$12*$E35,0))-2)),TINV(2*$B$9,($E35+MAX(2,ROUNDUP($B$12*$E35,0))-2)))^2/(2*($E35+MAX(2,ROUNDUP($B$12*$E35,0))-2))))</f>
        <v>0.999999999999997</v>
      </c>
      <c r="I35" s="36" t="n">
        <f aca="false">NORMSDIST((N($B$16)*SQRT($E35*MAX(2,ROUNDUP($B$12*$E35,0))/($E35+MAX(2,ROUNDUP($B$12*$E35,0))))-IF($B$11="Two-tailed",TINV($B$9,($E35+MAX(2,ROUNDUP($B$12*$E35,0))-2)),TINV(2*$B$9,($E35+MAX(2,ROUNDUP($B$12*$E35,0))-2))))/SQRT(1+IF($B$11="Two-tailed",TINV($B$9,($E35+MAX(2,ROUNDUP($B$12*$E35,0))-2)),TINV(2*$B$9,($E35+MAX(2,ROUNDUP($B$12*$E35,0))-2)))^2/(2*($E35+MAX(2,ROUNDUP($B$12*$E35,0))-2))))</f>
        <v>0.999983599508505</v>
      </c>
      <c r="T35" s="0" t="n">
        <v>31</v>
      </c>
      <c r="U35" s="37" t="n">
        <f aca="false">MAX(2,ROUNDUP($B$12*T35,0))</f>
        <v>31</v>
      </c>
      <c r="V35" s="37" t="n">
        <f aca="false">IF(N($B$16)&gt;0,NORMSDIST(($B$16*SQRT(T35*U35/(T35+U35))-IF($B$11="Two-tailed",TINV($B$9,(T35+U35-2)),TINV(2*$B$9,(T35+U35-2))))/SQRT(1+IF($B$11="Two-tailed",TINV($B$9,(T35+U35-2)),TINV(2*$B$9,(T35+U35-2)))^2/(2*(T35+U35-2)))),0)</f>
        <v>0.487523653252348</v>
      </c>
    </row>
    <row r="36" customFormat="false" ht="15" hidden="false" customHeight="false" outlineLevel="0" collapsed="false">
      <c r="T36" s="0" t="n">
        <v>32</v>
      </c>
      <c r="U36" s="0" t="n">
        <f aca="false">MAX(2,ROUNDUP($B$12*T36,0))</f>
        <v>32</v>
      </c>
      <c r="V36" s="0" t="n">
        <f aca="false">IF(N($B$16)&gt;0,NORMSDIST(($B$16*SQRT(T36*U36/(T36+U36))-IF($B$11="Two-tailed",TINV($B$9,(T36+U36-2)),TINV(2*$B$9,(T36+U36-2))))/SQRT(1+IF($B$11="Two-tailed",TINV($B$9,(T36+U36-2)),TINV(2*$B$9,(T36+U36-2)))^2/(2*(T36+U36-2)))),0)</f>
        <v>0.500403849854091</v>
      </c>
    </row>
    <row r="37" customFormat="false" ht="15" hidden="false" customHeight="false" outlineLevel="0" collapsed="false">
      <c r="T37" s="0" t="n">
        <v>33</v>
      </c>
      <c r="U37" s="0" t="n">
        <f aca="false">MAX(2,ROUNDUP($B$12*T37,0))</f>
        <v>33</v>
      </c>
      <c r="V37" s="0" t="n">
        <f aca="false">IF(N($B$16)&gt;0,NORMSDIST(($B$16*SQRT(T37*U37/(T37+U37))-IF($B$11="Two-tailed",TINV($B$9,(T37+U37-2)),TINV(2*$B$9,(T37+U37-2))))/SQRT(1+IF($B$11="Two-tailed",TINV($B$9,(T37+U37-2)),TINV(2*$B$9,(T37+U37-2)))^2/(2*(T37+U37-2)))),0)</f>
        <v>0.513072176480473</v>
      </c>
    </row>
    <row r="38" customFormat="false" ht="15" hidden="false" customHeight="false" outlineLevel="0" collapsed="false">
      <c r="T38" s="0" t="n">
        <v>34</v>
      </c>
      <c r="U38" s="0" t="n">
        <f aca="false">MAX(2,ROUNDUP($B$12*T38,0))</f>
        <v>34</v>
      </c>
      <c r="V38" s="0" t="n">
        <f aca="false">IF(N($B$16)&gt;0,NORMSDIST(($B$16*SQRT(T38*U38/(T38+U38))-IF($B$11="Two-tailed",TINV($B$9,(T38+U38-2)),TINV(2*$B$9,(T38+U38-2))))/SQRT(1+IF($B$11="Two-tailed",TINV($B$9,(T38+U38-2)),TINV(2*$B$9,(T38+U38-2)))^2/(2*(T38+U38-2)))),0)</f>
        <v>0.525526345391352</v>
      </c>
    </row>
    <row r="39" customFormat="false" ht="15" hidden="false" customHeight="false" outlineLevel="0" collapsed="false">
      <c r="T39" s="0" t="n">
        <v>35</v>
      </c>
      <c r="U39" s="0" t="n">
        <f aca="false">MAX(2,ROUNDUP($B$12*T39,0))</f>
        <v>35</v>
      </c>
      <c r="V39" s="0" t="n">
        <f aca="false">IF(N($B$16)&gt;0,NORMSDIST(($B$16*SQRT(T39*U39/(T39+U39))-IF($B$11="Two-tailed",TINV($B$9,(T39+U39-2)),TINV(2*$B$9,(T39+U39-2))))/SQRT(1+IF($B$11="Two-tailed",TINV($B$9,(T39+U39-2)),TINV(2*$B$9,(T39+U39-2)))^2/(2*(T39+U39-2)))),0)</f>
        <v>0.537764463735419</v>
      </c>
    </row>
    <row r="40" customFormat="false" ht="15" hidden="false" customHeight="false" outlineLevel="0" collapsed="false">
      <c r="T40" s="0" t="n">
        <v>36</v>
      </c>
      <c r="U40" s="0" t="n">
        <f aca="false">MAX(2,ROUNDUP($B$12*T40,0))</f>
        <v>36</v>
      </c>
      <c r="V40" s="0" t="n">
        <f aca="false">IF(N($B$16)&gt;0,NORMSDIST(($B$16*SQRT(T40*U40/(T40+U40))-IF($B$11="Two-tailed",TINV($B$9,(T40+U40-2)),TINV(2*$B$9,(T40+U40-2))))/SQRT(1+IF($B$11="Two-tailed",TINV($B$9,(T40+U40-2)),TINV(2*$B$9,(T40+U40-2)))^2/(2*(T40+U40-2)))),0)</f>
        <v>0.549785015501932</v>
      </c>
    </row>
    <row r="41" customFormat="false" ht="15" hidden="false" customHeight="false" outlineLevel="0" collapsed="false">
      <c r="T41" s="0" t="n">
        <v>37</v>
      </c>
      <c r="U41" s="0" t="n">
        <f aca="false">MAX(2,ROUNDUP($B$12*T41,0))</f>
        <v>37</v>
      </c>
      <c r="V41" s="0" t="n">
        <f aca="false">IF(N($B$16)&gt;0,NORMSDIST(($B$16*SQRT(T41*U41/(T41+U41))-IF($B$11="Two-tailed",TINV($B$9,(T41+U41-2)),TINV(2*$B$9,(T41+U41-2))))/SQRT(1+IF($B$11="Two-tailed",TINV($B$9,(T41+U41-2)),TINV(2*$B$9,(T41+U41-2)))^2/(2*(T41+U41-2)))),0)</f>
        <v>0.561586843385653</v>
      </c>
    </row>
    <row r="42" customFormat="false" ht="15" hidden="false" customHeight="false" outlineLevel="0" collapsed="false">
      <c r="T42" s="0" t="n">
        <v>38</v>
      </c>
      <c r="U42" s="0" t="n">
        <f aca="false">MAX(2,ROUNDUP($B$12*T42,0))</f>
        <v>38</v>
      </c>
      <c r="V42" s="0" t="n">
        <f aca="false">IF(N($B$16)&gt;0,NORMSDIST(($B$16*SQRT(T42*U42/(T42+U42))-IF($B$11="Two-tailed",TINV($B$9,(T42+U42-2)),TINV(2*$B$9,(T42+U42-2))))/SQRT(1+IF($B$11="Two-tailed",TINV($B$9,(T42+U42-2)),TINV(2*$B$9,(T42+U42-2)))^2/(2*(T42+U42-2)))),0)</f>
        <v>0.573169130719763</v>
      </c>
    </row>
    <row r="43" customFormat="false" ht="15" hidden="false" customHeight="false" outlineLevel="0" collapsed="false">
      <c r="T43" s="0" t="n">
        <v>39</v>
      </c>
      <c r="U43" s="0" t="n">
        <f aca="false">MAX(2,ROUNDUP($B$12*T43,0))</f>
        <v>39</v>
      </c>
      <c r="V43" s="0" t="n">
        <f aca="false">IF(N($B$16)&gt;0,NORMSDIST(($B$16*SQRT(T43*U43/(T43+U43))-IF($B$11="Two-tailed",TINV($B$9,(T43+U43-2)),TINV(2*$B$9,(T43+U43-2))))/SQRT(1+IF($B$11="Two-tailed",TINV($B$9,(T43+U43-2)),TINV(2*$B$9,(T43+U43-2)))^2/(2*(T43+U43-2)))),0)</f>
        <v>0.584531383597444</v>
      </c>
    </row>
    <row r="44" customFormat="false" ht="15" hidden="false" customHeight="false" outlineLevel="0" collapsed="false">
      <c r="T44" s="0" t="n">
        <v>40</v>
      </c>
      <c r="U44" s="0" t="n">
        <f aca="false">MAX(2,ROUNDUP($B$12*T44,0))</f>
        <v>40</v>
      </c>
      <c r="V44" s="0" t="n">
        <f aca="false">IF(N($B$16)&gt;0,NORMSDIST(($B$16*SQRT(T44*U44/(T44+U44))-IF($B$11="Two-tailed",TINV($B$9,(T44+U44-2)),TINV(2*$B$9,(T44+U44-2))))/SQRT(1+IF($B$11="Two-tailed",TINV($B$9,(T44+U44-2)),TINV(2*$B$9,(T44+U44-2)))^2/(2*(T44+U44-2)))),0)</f>
        <v>0.595673413275915</v>
      </c>
    </row>
    <row r="45" customFormat="false" ht="15" hidden="false" customHeight="false" outlineLevel="0" collapsed="false">
      <c r="T45" s="0" t="n">
        <v>41</v>
      </c>
      <c r="U45" s="0" t="n">
        <f aca="false">MAX(2,ROUNDUP($B$12*T45,0))</f>
        <v>41</v>
      </c>
      <c r="V45" s="0" t="n">
        <f aca="false">IF(N($B$16)&gt;0,NORMSDIST(($B$16*SQRT(T45*U45/(T45+U45))-IF($B$11="Two-tailed",TINV($B$9,(T45+U45-2)),TINV(2*$B$9,(T45+U45-2))))/SQRT(1+IF($B$11="Two-tailed",TINV($B$9,(T45+U45-2)),TINV(2*$B$9,(T45+U45-2)))^2/(2*(T45+U45-2)))),0)</f>
        <v>0.606595318935506</v>
      </c>
    </row>
    <row r="46" customFormat="false" ht="15" hidden="false" customHeight="false" outlineLevel="0" collapsed="false">
      <c r="T46" s="0" t="n">
        <v>42</v>
      </c>
      <c r="U46" s="0" t="n">
        <f aca="false">MAX(2,ROUNDUP($B$12*T46,0))</f>
        <v>42</v>
      </c>
      <c r="V46" s="0" t="n">
        <f aca="false">IF(N($B$16)&gt;0,NORMSDIST(($B$16*SQRT(T46*U46/(T46+U46))-IF($B$11="Two-tailed",TINV($B$9,(T46+U46-2)),TINV(2*$B$9,(T46+U46-2))))/SQRT(1+IF($B$11="Two-tailed",TINV($B$9,(T46+U46-2)),TINV(2*$B$9,(T46+U46-2)))^2/(2*(T46+U46-2)))),0)</f>
        <v>0.617297470849378</v>
      </c>
    </row>
    <row r="47" customFormat="false" ht="15" hidden="false" customHeight="false" outlineLevel="0" collapsed="false">
      <c r="T47" s="0" t="n">
        <v>43</v>
      </c>
      <c r="U47" s="0" t="n">
        <f aca="false">MAX(2,ROUNDUP($B$12*T47,0))</f>
        <v>43</v>
      </c>
      <c r="V47" s="0" t="n">
        <f aca="false">IF(N($B$16)&gt;0,NORMSDIST(($B$16*SQRT(T47*U47/(T47+U47))-IF($B$11="Two-tailed",TINV($B$9,(T47+U47-2)),TINV(2*$B$9,(T47+U47-2))))/SQRT(1+IF($B$11="Two-tailed",TINV($B$9,(T47+U47-2)),TINV(2*$B$9,(T47+U47-2)))^2/(2*(T47+U47-2)))),0)</f>
        <v>0.627780494005958</v>
      </c>
    </row>
    <row r="48" customFormat="false" ht="15" hidden="false" customHeight="false" outlineLevel="0" collapsed="false">
      <c r="T48" s="0" t="n">
        <v>44</v>
      </c>
      <c r="U48" s="0" t="n">
        <f aca="false">MAX(2,ROUNDUP($B$12*T48,0))</f>
        <v>44</v>
      </c>
      <c r="V48" s="0" t="n">
        <f aca="false">IF(N($B$16)&gt;0,NORMSDIST(($B$16*SQRT(T48*U48/(T48+U48))-IF($B$11="Two-tailed",TINV($B$9,(T48+U48-2)),TINV(2*$B$9,(T48+U48-2))))/SQRT(1+IF($B$11="Two-tailed",TINV($B$9,(T48+U48-2)),TINV(2*$B$9,(T48+U48-2)))^2/(2*(T48+U48-2)))),0)</f>
        <v>0.63804525221528</v>
      </c>
    </row>
    <row r="49" customFormat="false" ht="15" hidden="false" customHeight="false" outlineLevel="0" collapsed="false">
      <c r="T49" s="0" t="n">
        <v>45</v>
      </c>
      <c r="U49" s="0" t="n">
        <f aca="false">MAX(2,ROUNDUP($B$12*T49,0))</f>
        <v>45</v>
      </c>
      <c r="V49" s="0" t="n">
        <f aca="false">IF(N($B$16)&gt;0,NORMSDIST(($B$16*SQRT(T49*U49/(T49+U49))-IF($B$11="Two-tailed",TINV($B$9,(T49+U49-2)),TINV(2*$B$9,(T49+U49-2))))/SQRT(1+IF($B$11="Two-tailed",TINV($B$9,(T49+U49-2)),TINV(2*$B$9,(T49+U49-2)))^2/(2*(T49+U49-2)))),0)</f>
        <v>0.648092832721653</v>
      </c>
    </row>
    <row r="50" customFormat="false" ht="15" hidden="false" customHeight="false" outlineLevel="0" collapsed="false">
      <c r="T50" s="0" t="n">
        <v>46</v>
      </c>
      <c r="U50" s="0" t="n">
        <f aca="false">MAX(2,ROUNDUP($B$12*T50,0))</f>
        <v>46</v>
      </c>
      <c r="V50" s="0" t="n">
        <f aca="false">IF(N($B$16)&gt;0,NORMSDIST(($B$16*SQRT(T50*U50/(T50+U50))-IF($B$11="Two-tailed",TINV($B$9,(T50+U50-2)),TINV(2*$B$9,(T50+U50-2))))/SQRT(1+IF($B$11="Two-tailed",TINV($B$9,(T50+U50-2)),TINV(2*$B$9,(T50+U50-2)))^2/(2*(T50+U50-2)))),0)</f>
        <v>0.657924531337894</v>
      </c>
    </row>
    <row r="51" customFormat="false" ht="15" hidden="false" customHeight="false" outlineLevel="0" collapsed="false">
      <c r="T51" s="0" t="n">
        <v>47</v>
      </c>
      <c r="U51" s="0" t="n">
        <f aca="false">MAX(2,ROUNDUP($B$12*T51,0))</f>
        <v>47</v>
      </c>
      <c r="V51" s="0" t="n">
        <f aca="false">IF(N($B$16)&gt;0,NORMSDIST(($B$16*SQRT(T51*U51/(T51+U51))-IF($B$11="Two-tailed",TINV($B$9,(T51+U51-2)),TINV(2*$B$9,(T51+U51-2))))/SQRT(1+IF($B$11="Two-tailed",TINV($B$9,(T51+U51-2)),TINV(2*$B$9,(T51+U51-2)))^2/(2*(T51+U51-2)))),0)</f>
        <v>0.667541838110631</v>
      </c>
    </row>
    <row r="52" customFormat="false" ht="15" hidden="false" customHeight="false" outlineLevel="0" collapsed="false">
      <c r="T52" s="0" t="n">
        <v>48</v>
      </c>
      <c r="U52" s="0" t="n">
        <f aca="false">MAX(2,ROUNDUP($B$12*T52,0))</f>
        <v>48</v>
      </c>
      <c r="V52" s="0" t="n">
        <f aca="false">IF(N($B$16)&gt;0,NORMSDIST(($B$16*SQRT(T52*U52/(T52+U52))-IF($B$11="Two-tailed",TINV($B$9,(T52+U52-2)),TINV(2*$B$9,(T52+U52-2))))/SQRT(1+IF($B$11="Two-tailed",TINV($B$9,(T52+U52-2)),TINV(2*$B$9,(T52+U52-2)))^2/(2*(T52+U52-2)))),0)</f>
        <v>0.676946423521501</v>
      </c>
    </row>
    <row r="53" customFormat="false" ht="15" hidden="false" customHeight="false" outlineLevel="0" collapsed="false">
      <c r="T53" s="0" t="n">
        <v>49</v>
      </c>
      <c r="U53" s="0" t="n">
        <f aca="false">MAX(2,ROUNDUP($B$12*T53,0))</f>
        <v>49</v>
      </c>
      <c r="V53" s="0" t="n">
        <f aca="false">IF(N($B$16)&gt;0,NORMSDIST(($B$16*SQRT(T53*U53/(T53+U53))-IF($B$11="Two-tailed",TINV($B$9,(T53+U53-2)),TINV(2*$B$9,(T53+U53-2))))/SQRT(1+IF($B$11="Two-tailed",TINV($B$9,(T53+U53-2)),TINV(2*$B$9,(T53+U53-2)))^2/(2*(T53+U53-2)))),0)</f>
        <v>0.686140125225149</v>
      </c>
    </row>
    <row r="54" customFormat="false" ht="15" hidden="false" customHeight="false" outlineLevel="0" collapsed="false">
      <c r="T54" s="0" t="n">
        <v>50</v>
      </c>
      <c r="U54" s="0" t="n">
        <f aca="false">MAX(2,ROUNDUP($B$12*T54,0))</f>
        <v>50</v>
      </c>
      <c r="V54" s="0" t="n">
        <f aca="false">IF(N($B$16)&gt;0,NORMSDIST(($B$16*SQRT(T54*U54/(T54+U54))-IF($B$11="Two-tailed",TINV($B$9,(T54+U54-2)),TINV(2*$B$9,(T54+U54-2))))/SQRT(1+IF($B$11="Two-tailed",TINV($B$9,(T54+U54-2)),TINV(2*$B$9,(T54+U54-2)))^2/(2*(T54+U54-2)))),0)</f>
        <v>0.695124935321891</v>
      </c>
    </row>
    <row r="55" customFormat="false" ht="15" hidden="false" customHeight="false" outlineLevel="0" collapsed="false">
      <c r="T55" s="0" t="n">
        <v>51</v>
      </c>
      <c r="U55" s="0" t="n">
        <f aca="false">MAX(2,ROUNDUP($B$12*T55,0))</f>
        <v>51</v>
      </c>
      <c r="V55" s="0" t="n">
        <f aca="false">IF(N($B$16)&gt;0,NORMSDIST(($B$16*SQRT(T55*U55/(T55+U55))-IF($B$11="Two-tailed",TINV($B$9,(T55+U55-2)),TINV(2*$B$9,(T55+U55-2))))/SQRT(1+IF($B$11="Two-tailed",TINV($B$9,(T55+U55-2)),TINV(2*$B$9,(T55+U55-2)))^2/(2*(T55+U55-2)))),0)</f>
        <v>0.703902988160313</v>
      </c>
    </row>
    <row r="56" customFormat="false" ht="15" hidden="false" customHeight="false" outlineLevel="0" collapsed="false">
      <c r="T56" s="0" t="n">
        <v>52</v>
      </c>
      <c r="U56" s="0" t="n">
        <f aca="false">MAX(2,ROUNDUP($B$12*T56,0))</f>
        <v>52</v>
      </c>
      <c r="V56" s="0" t="n">
        <f aca="false">IF(N($B$16)&gt;0,NORMSDIST(($B$16*SQRT(T56*U56/(T56+U56))-IF($B$11="Two-tailed",TINV($B$9,(T56+U56-2)),TINV(2*$B$9,(T56+U56-2))))/SQRT(1+IF($B$11="Two-tailed",TINV($B$9,(T56+U56-2)),TINV(2*$B$9,(T56+U56-2)))^2/(2*(T56+U56-2)))),0)</f>
        <v>0.712476548663035</v>
      </c>
    </row>
    <row r="57" customFormat="false" ht="15" hidden="false" customHeight="false" outlineLevel="0" collapsed="false">
      <c r="T57" s="0" t="n">
        <v>53</v>
      </c>
      <c r="U57" s="0" t="n">
        <f aca="false">MAX(2,ROUNDUP($B$12*T57,0))</f>
        <v>53</v>
      </c>
      <c r="V57" s="0" t="n">
        <f aca="false">IF(N($B$16)&gt;0,NORMSDIST(($B$16*SQRT(T57*U57/(T57+U57))-IF($B$11="Two-tailed",TINV($B$9,(T57+U57-2)),TINV(2*$B$9,(T57+U57-2))))/SQRT(1+IF($B$11="Two-tailed",TINV($B$9,(T57+U57-2)),TINV(2*$B$9,(T57+U57-2)))^2/(2*(T57+U57-2)))),0)</f>
        <v>0.720848001167131</v>
      </c>
    </row>
    <row r="58" customFormat="false" ht="15" hidden="false" customHeight="false" outlineLevel="0" collapsed="false">
      <c r="T58" s="0" t="n">
        <v>54</v>
      </c>
      <c r="U58" s="0" t="n">
        <f aca="false">MAX(2,ROUNDUP($B$12*T58,0))</f>
        <v>54</v>
      </c>
      <c r="V58" s="0" t="n">
        <f aca="false">IF(N($B$16)&gt;0,NORMSDIST(($B$16*SQRT(T58*U58/(T58+U58))-IF($B$11="Two-tailed",TINV($B$9,(T58+U58-2)),TINV(2*$B$9,(T58+U58-2))))/SQRT(1+IF($B$11="Two-tailed",TINV($B$9,(T58+U58-2)),TINV(2*$B$9,(T58+U58-2)))^2/(2*(T58+U58-2)))),0)</f>
        <v>0.729019838769482</v>
      </c>
    </row>
    <row r="59" customFormat="false" ht="15" hidden="false" customHeight="false" outlineLevel="0" collapsed="false">
      <c r="T59" s="0" t="n">
        <v>55</v>
      </c>
      <c r="U59" s="0" t="n">
        <f aca="false">MAX(2,ROUNDUP($B$12*T59,0))</f>
        <v>55</v>
      </c>
      <c r="V59" s="0" t="n">
        <f aca="false">IF(N($B$16)&gt;0,NORMSDIST(($B$16*SQRT(T59*U59/(T59+U59))-IF($B$11="Two-tailed",TINV($B$9,(T59+U59-2)),TINV(2*$B$9,(T59+U59-2))))/SQRT(1+IF($B$11="Two-tailed",TINV($B$9,(T59+U59-2)),TINV(2*$B$9,(T59+U59-2)))^2/(2*(T59+U59-2)))),0)</f>
        <v>0.736994653166077</v>
      </c>
    </row>
    <row r="60" customFormat="false" ht="15" hidden="false" customHeight="false" outlineLevel="0" collapsed="false">
      <c r="T60" s="0" t="n">
        <v>56</v>
      </c>
      <c r="U60" s="0" t="n">
        <f aca="false">MAX(2,ROUNDUP($B$12*T60,0))</f>
        <v>56</v>
      </c>
      <c r="V60" s="0" t="n">
        <f aca="false">IF(N($B$16)&gt;0,NORMSDIST(($B$16*SQRT(T60*U60/(T60+U60))-IF($B$11="Two-tailed",TINV($B$9,(T60+U60-2)),TINV(2*$B$9,(T60+U60-2))))/SQRT(1+IF($B$11="Two-tailed",TINV($B$9,(T60+U60-2)),TINV(2*$B$9,(T60+U60-2)))^2/(2*(T60+U60-2)))),0)</f>
        <v>0.744775124973572</v>
      </c>
    </row>
    <row r="61" customFormat="false" ht="15" hidden="false" customHeight="false" outlineLevel="0" collapsed="false">
      <c r="T61" s="0" t="n">
        <v>57</v>
      </c>
      <c r="U61" s="0" t="n">
        <f aca="false">MAX(2,ROUNDUP($B$12*T61,0))</f>
        <v>57</v>
      </c>
      <c r="V61" s="0" t="n">
        <f aca="false">IF(N($B$16)&gt;0,NORMSDIST(($B$16*SQRT(T61*U61/(T61+U61))-IF($B$11="Two-tailed",TINV($B$9,(T61+U61-2)),TINV(2*$B$9,(T61+U61-2))))/SQRT(1+IF($B$11="Two-tailed",TINV($B$9,(T61+U61-2)),TINV(2*$B$9,(T61+U61-2)))^2/(2*(T61+U61-2)))),0)</f>
        <v>0.752364014520688</v>
      </c>
    </row>
    <row r="62" customFormat="false" ht="15" hidden="false" customHeight="false" outlineLevel="0" collapsed="false">
      <c r="T62" s="0" t="n">
        <v>58</v>
      </c>
      <c r="U62" s="0" t="n">
        <f aca="false">MAX(2,ROUNDUP($B$12*T62,0))</f>
        <v>58</v>
      </c>
      <c r="V62" s="0" t="n">
        <f aca="false">IF(N($B$16)&gt;0,NORMSDIST(($B$16*SQRT(T62*U62/(T62+U62))-IF($B$11="Two-tailed",TINV($B$9,(T62+U62-2)),TINV(2*$B$9,(T62+U62-2))))/SQRT(1+IF($B$11="Two-tailed",TINV($B$9,(T62+U62-2)),TINV(2*$B$9,(T62+U62-2)))^2/(2*(T62+U62-2)))),0)</f>
        <v>0.759764153096548</v>
      </c>
    </row>
    <row r="63" customFormat="false" ht="15" hidden="false" customHeight="false" outlineLevel="0" collapsed="false">
      <c r="T63" s="0" t="n">
        <v>59</v>
      </c>
      <c r="U63" s="0" t="n">
        <f aca="false">MAX(2,ROUNDUP($B$12*T63,0))</f>
        <v>59</v>
      </c>
      <c r="V63" s="0" t="n">
        <f aca="false">IF(N($B$16)&gt;0,NORMSDIST(($B$16*SQRT(T63*U63/(T63+U63))-IF($B$11="Two-tailed",TINV($B$9,(T63+U63-2)),TINV(2*$B$9,(T63+U63-2))))/SQRT(1+IF($B$11="Two-tailed",TINV($B$9,(T63+U63-2)),TINV(2*$B$9,(T63+U63-2)))^2/(2*(T63+U63-2)))),0)</f>
        <v>0.766978434642649</v>
      </c>
    </row>
    <row r="64" customFormat="false" ht="15" hidden="false" customHeight="false" outlineLevel="0" collapsed="false">
      <c r="T64" s="0" t="n">
        <v>60</v>
      </c>
      <c r="U64" s="0" t="n">
        <f aca="false">MAX(2,ROUNDUP($B$12*T64,0))</f>
        <v>60</v>
      </c>
      <c r="V64" s="0" t="n">
        <f aca="false">IF(N($B$16)&gt;0,NORMSDIST(($B$16*SQRT(T64*U64/(T64+U64))-IF($B$11="Two-tailed",TINV($B$9,(T64+U64-2)),TINV(2*$B$9,(T64+U64-2))))/SQRT(1+IF($B$11="Two-tailed",TINV($B$9,(T64+U64-2)),TINV(2*$B$9,(T64+U64-2)))^2/(2*(T64+U64-2)))),0)</f>
        <v>0.774009807874979</v>
      </c>
    </row>
    <row r="65" customFormat="false" ht="15" hidden="false" customHeight="false" outlineLevel="0" collapsed="false">
      <c r="T65" s="0" t="n">
        <v>61</v>
      </c>
      <c r="U65" s="0" t="n">
        <f aca="false">MAX(2,ROUNDUP($B$12*T65,0))</f>
        <v>61</v>
      </c>
      <c r="V65" s="0" t="n">
        <f aca="false">IF(N($B$16)&gt;0,NORMSDIST(($B$16*SQRT(T65*U65/(T65+U65))-IF($B$11="Two-tailed",TINV($B$9,(T65+U65-2)),TINV(2*$B$9,(T65+U65-2))))/SQRT(1+IF($B$11="Two-tailed",TINV($B$9,(T65+U65-2)),TINV(2*$B$9,(T65+U65-2)))^2/(2*(T65+U65-2)))),0)</f>
        <v>0.780861268822568</v>
      </c>
    </row>
    <row r="66" customFormat="false" ht="15" hidden="false" customHeight="false" outlineLevel="0" collapsed="false">
      <c r="T66" s="0" t="n">
        <v>62</v>
      </c>
      <c r="U66" s="0" t="n">
        <f aca="false">MAX(2,ROUNDUP($B$12*T66,0))</f>
        <v>62</v>
      </c>
      <c r="V66" s="0" t="n">
        <f aca="false">IF(N($B$16)&gt;0,NORMSDIST(($B$16*SQRT(T66*U66/(T66+U66))-IF($B$11="Two-tailed",TINV($B$9,(T66+U66-2)),TINV(2*$B$9,(T66+U66-2))))/SQRT(1+IF($B$11="Two-tailed",TINV($B$9,(T66+U66-2)),TINV(2*$B$9,(T66+U66-2)))^2/(2*(T66+U66-2)))),0)</f>
        <v>0.787535853768679</v>
      </c>
    </row>
    <row r="67" customFormat="false" ht="15" hidden="false" customHeight="false" outlineLevel="0" collapsed="false">
      <c r="T67" s="0" t="n">
        <v>63</v>
      </c>
      <c r="U67" s="0" t="n">
        <f aca="false">MAX(2,ROUNDUP($B$12*T67,0))</f>
        <v>63</v>
      </c>
      <c r="V67" s="0" t="n">
        <f aca="false">IF(N($B$16)&gt;0,NORMSDIST(($B$16*SQRT(T67*U67/(T67+U67))-IF($B$11="Two-tailed",TINV($B$9,(T67+U67-2)),TINV(2*$B$9,(T67+U67-2))))/SQRT(1+IF($B$11="Two-tailed",TINV($B$9,(T67+U67-2)),TINV(2*$B$9,(T67+U67-2)))^2/(2*(T67+U67-2)))),0)</f>
        <v>0.794036632580945</v>
      </c>
    </row>
    <row r="68" customFormat="false" ht="15" hidden="false" customHeight="false" outlineLevel="0" collapsed="false">
      <c r="T68" s="0" t="n">
        <v>64</v>
      </c>
      <c r="U68" s="0" t="n">
        <f aca="false">MAX(2,ROUNDUP($B$12*T68,0))</f>
        <v>64</v>
      </c>
      <c r="V68" s="0" t="n">
        <f aca="false">IF(N($B$16)&gt;0,NORMSDIST(($B$16*SQRT(T68*U68/(T68+U68))-IF($B$11="Two-tailed",TINV($B$9,(T68+U68-2)),TINV(2*$B$9,(T68+U68-2))))/SQRT(1+IF($B$11="Two-tailed",TINV($B$9,(T68+U68-2)),TINV(2*$B$9,(T68+U68-2)))^2/(2*(T68+U68-2)))),0)</f>
        <v>0.80036670241665</v>
      </c>
    </row>
    <row r="69" customFormat="false" ht="15" hidden="false" customHeight="false" outlineLevel="0" collapsed="false">
      <c r="T69" s="0" t="n">
        <v>65</v>
      </c>
      <c r="U69" s="0" t="n">
        <f aca="false">MAX(2,ROUNDUP($B$12*T69,0))</f>
        <v>65</v>
      </c>
      <c r="V69" s="0" t="n">
        <f aca="false">IF(N($B$16)&gt;0,NORMSDIST(($B$16*SQRT(T69*U69/(T69+U69))-IF($B$11="Two-tailed",TINV($B$9,(T69+U69-2)),TINV(2*$B$9,(T69+U69-2))))/SQRT(1+IF($B$11="Two-tailed",TINV($B$9,(T69+U69-2)),TINV(2*$B$9,(T69+U69-2)))^2/(2*(T69+U69-2)))),0)</f>
        <v>0.806529181789595</v>
      </c>
    </row>
    <row r="70" customFormat="false" ht="15" hidden="false" customHeight="false" outlineLevel="0" collapsed="false">
      <c r="T70" s="0" t="n">
        <v>66</v>
      </c>
      <c r="U70" s="0" t="n">
        <f aca="false">MAX(2,ROUNDUP($B$12*T70,0))</f>
        <v>66</v>
      </c>
      <c r="V70" s="0" t="n">
        <f aca="false">IF(N($B$16)&gt;0,NORMSDIST(($B$16*SQRT(T70*U70/(T70+U70))-IF($B$11="Two-tailed",TINV($B$9,(T70+U70-2)),TINV(2*$B$9,(T70+U70-2))))/SQRT(1+IF($B$11="Two-tailed",TINV($B$9,(T70+U70-2)),TINV(2*$B$9,(T70+U70-2)))^2/(2*(T70+U70-2)))),0)</f>
        <v>0.812527204985012</v>
      </c>
    </row>
    <row r="71" customFormat="false" ht="15" hidden="false" customHeight="false" outlineLevel="0" collapsed="false">
      <c r="T71" s="0" t="n">
        <v>67</v>
      </c>
      <c r="U71" s="0" t="n">
        <f aca="false">MAX(2,ROUNDUP($B$12*T71,0))</f>
        <v>67</v>
      </c>
      <c r="V71" s="0" t="n">
        <f aca="false">IF(N($B$16)&gt;0,NORMSDIST(($B$16*SQRT(T71*U71/(T71+U71))-IF($B$11="Two-tailed",TINV($B$9,(T71+U71-2)),TINV(2*$B$9,(T71+U71-2))))/SQRT(1+IF($B$11="Two-tailed",TINV($B$9,(T71+U71-2)),TINV(2*$B$9,(T71+U71-2)))^2/(2*(T71+U71-2)))),0)</f>
        <v>0.818363916809303</v>
      </c>
    </row>
    <row r="72" customFormat="false" ht="15" hidden="false" customHeight="false" outlineLevel="0" collapsed="false">
      <c r="T72" s="0" t="n">
        <v>68</v>
      </c>
      <c r="U72" s="0" t="n">
        <f aca="false">MAX(2,ROUNDUP($B$12*T72,0))</f>
        <v>68</v>
      </c>
      <c r="V72" s="0" t="n">
        <f aca="false">IF(N($B$16)&gt;0,NORMSDIST(($B$16*SQRT(T72*U72/(T72+U72))-IF($B$11="Two-tailed",TINV($B$9,(T72+U72-2)),TINV(2*$B$9,(T72+U72-2))))/SQRT(1+IF($B$11="Two-tailed",TINV($B$9,(T72+U72-2)),TINV(2*$B$9,(T72+U72-2)))^2/(2*(T72+U72-2)))),0)</f>
        <v>0.82404246766145</v>
      </c>
    </row>
    <row r="73" customFormat="false" ht="15" hidden="false" customHeight="false" outlineLevel="0" collapsed="false">
      <c r="T73" s="0" t="n">
        <v>69</v>
      </c>
      <c r="U73" s="0" t="n">
        <f aca="false">MAX(2,ROUNDUP($B$12*T73,0))</f>
        <v>69</v>
      </c>
      <c r="V73" s="0" t="n">
        <f aca="false">IF(N($B$16)&gt;0,NORMSDIST(($B$16*SQRT(T73*U73/(T73+U73))-IF($B$11="Two-tailed",TINV($B$9,(T73+U73-2)),TINV(2*$B$9,(T73+U73-2))))/SQRT(1+IF($B$11="Two-tailed",TINV($B$9,(T73+U73-2)),TINV(2*$B$9,(T73+U73-2)))^2/(2*(T73+U73-2)))),0)</f>
        <v>0.829566008913265</v>
      </c>
    </row>
    <row r="74" customFormat="false" ht="15" hidden="false" customHeight="false" outlineLevel="0" collapsed="false">
      <c r="T74" s="0" t="n">
        <v>70</v>
      </c>
      <c r="U74" s="0" t="n">
        <f aca="false">MAX(2,ROUNDUP($B$12*T74,0))</f>
        <v>70</v>
      </c>
      <c r="V74" s="0" t="n">
        <f aca="false">IF(N($B$16)&gt;0,NORMSDIST(($B$16*SQRT(T74*U74/(T74+U74))-IF($B$11="Two-tailed",TINV($B$9,(T74+U74-2)),TINV(2*$B$9,(T74+U74-2))))/SQRT(1+IF($B$11="Two-tailed",TINV($B$9,(T74+U74-2)),TINV(2*$B$9,(T74+U74-2)))^2/(2*(T74+U74-2)))),0)</f>
        <v>0.834937688585891</v>
      </c>
    </row>
    <row r="75" customFormat="false" ht="15" hidden="false" customHeight="false" outlineLevel="0" collapsed="false">
      <c r="T75" s="0" t="n">
        <v>71</v>
      </c>
      <c r="U75" s="0" t="n">
        <f aca="false">MAX(2,ROUNDUP($B$12*T75,0))</f>
        <v>71</v>
      </c>
      <c r="V75" s="0" t="n">
        <f aca="false">IF(N($B$16)&gt;0,NORMSDIST(($B$16*SQRT(T75*U75/(T75+U75))-IF($B$11="Two-tailed",TINV($B$9,(T75+U75-2)),TINV(2*$B$9,(T75+U75-2))))/SQRT(1+IF($B$11="Two-tailed",TINV($B$9,(T75+U75-2)),TINV(2*$B$9,(T75+U75-2)))^2/(2*(T75+U75-2)))),0)</f>
        <v>0.840160647310178</v>
      </c>
    </row>
    <row r="76" customFormat="false" ht="15" hidden="false" customHeight="false" outlineLevel="0" collapsed="false">
      <c r="T76" s="0" t="n">
        <v>72</v>
      </c>
      <c r="U76" s="0" t="n">
        <f aca="false">MAX(2,ROUNDUP($B$12*T76,0))</f>
        <v>72</v>
      </c>
      <c r="V76" s="0" t="n">
        <f aca="false">IF(N($B$16)&gt;0,NORMSDIST(($B$16*SQRT(T76*U76/(T76+U76))-IF($B$11="Two-tailed",TINV($B$9,(T76+U76-2)),TINV(2*$B$9,(T76+U76-2))))/SQRT(1+IF($B$11="Two-tailed",TINV($B$9,(T76+U76-2)),TINV(2*$B$9,(T76+U76-2)))^2/(2*(T76+U76-2)))),0)</f>
        <v>0.845238014558939</v>
      </c>
    </row>
    <row r="77" customFormat="false" ht="15" hidden="false" customHeight="false" outlineLevel="0" collapsed="false">
      <c r="T77" s="0" t="n">
        <v>73</v>
      </c>
      <c r="U77" s="0" t="n">
        <f aca="false">MAX(2,ROUNDUP($B$12*T77,0))</f>
        <v>73</v>
      </c>
      <c r="V77" s="0" t="n">
        <f aca="false">IF(N($B$16)&gt;0,NORMSDIST(($B$16*SQRT(T77*U77/(T77+U77))-IF($B$11="Two-tailed",TINV($B$9,(T77+U77-2)),TINV(2*$B$9,(T77+U77-2))))/SQRT(1+IF($B$11="Two-tailed",TINV($B$9,(T77+U77-2)),TINV(2*$B$9,(T77+U77-2)))^2/(2*(T77+U77-2)))),0)</f>
        <v>0.85017290513929</v>
      </c>
    </row>
    <row r="78" customFormat="false" ht="15" hidden="false" customHeight="false" outlineLevel="0" collapsed="false">
      <c r="T78" s="0" t="n">
        <v>74</v>
      </c>
      <c r="U78" s="0" t="n">
        <f aca="false">MAX(2,ROUNDUP($B$12*T78,0))</f>
        <v>74</v>
      </c>
      <c r="V78" s="0" t="n">
        <f aca="false">IF(N($B$16)&gt;0,NORMSDIST(($B$16*SQRT(T78*U78/(T78+U78))-IF($B$11="Two-tailed",TINV($B$9,(T78+U78-2)),TINV(2*$B$9,(T78+U78-2))))/SQRT(1+IF($B$11="Two-tailed",TINV($B$9,(T78+U78-2)),TINV(2*$B$9,(T78+U78-2)))^2/(2*(T78+U78-2)))),0)</f>
        <v>0.854968415933636</v>
      </c>
    </row>
    <row r="79" customFormat="false" ht="15" hidden="false" customHeight="false" outlineLevel="0" collapsed="false">
      <c r="T79" s="0" t="n">
        <v>75</v>
      </c>
      <c r="U79" s="0" t="n">
        <f aca="false">MAX(2,ROUNDUP($B$12*T79,0))</f>
        <v>75</v>
      </c>
      <c r="V79" s="0" t="n">
        <f aca="false">IF(N($B$16)&gt;0,NORMSDIST(($B$16*SQRT(T79*U79/(T79+U79))-IF($B$11="Two-tailed",TINV($B$9,(T79+U79-2)),TINV(2*$B$9,(T79+U79-2))))/SQRT(1+IF($B$11="Two-tailed",TINV($B$9,(T79+U79-2)),TINV(2*$B$9,(T79+U79-2)))^2/(2*(T79+U79-2)))),0)</f>
        <v>0.859627622878177</v>
      </c>
    </row>
    <row r="80" customFormat="false" ht="15" hidden="false" customHeight="false" outlineLevel="0" collapsed="false">
      <c r="T80" s="0" t="n">
        <v>76</v>
      </c>
      <c r="U80" s="0" t="n">
        <f aca="false">MAX(2,ROUNDUP($B$12*T80,0))</f>
        <v>76</v>
      </c>
      <c r="V80" s="0" t="n">
        <f aca="false">IF(N($B$16)&gt;0,NORMSDIST(($B$16*SQRT(T80*U80/(T80+U80))-IF($B$11="Two-tailed",TINV($B$9,(T80+U80-2)),TINV(2*$B$9,(T80+U80-2))))/SQRT(1+IF($B$11="Two-tailed",TINV($B$9,(T80+U80-2)),TINV(2*$B$9,(T80+U80-2)))^2/(2*(T80+U80-2)))),0)</f>
        <v>0.864153578168089</v>
      </c>
    </row>
    <row r="81" customFormat="false" ht="15" hidden="false" customHeight="false" outlineLevel="0" collapsed="false">
      <c r="T81" s="0" t="n">
        <v>77</v>
      </c>
      <c r="U81" s="0" t="n">
        <f aca="false">MAX(2,ROUNDUP($B$12*T81,0))</f>
        <v>77</v>
      </c>
      <c r="V81" s="0" t="n">
        <f aca="false">IF(N($B$16)&gt;0,NORMSDIST(($B$16*SQRT(T81*U81/(T81+U81))-IF($B$11="Two-tailed",TINV($B$9,(T81+U81-2)),TINV(2*$B$9,(T81+U81-2))))/SQRT(1+IF($B$11="Two-tailed",TINV($B$9,(T81+U81-2)),TINV(2*$B$9,(T81+U81-2)))^2/(2*(T81+U81-2)))),0)</f>
        <v>0.868549307678884</v>
      </c>
    </row>
    <row r="82" customFormat="false" ht="15" hidden="false" customHeight="false" outlineLevel="0" collapsed="false">
      <c r="T82" s="0" t="n">
        <v>78</v>
      </c>
      <c r="U82" s="0" t="n">
        <f aca="false">MAX(2,ROUNDUP($B$12*T82,0))</f>
        <v>78</v>
      </c>
      <c r="V82" s="0" t="n">
        <f aca="false">IF(N($B$16)&gt;0,NORMSDIST(($B$16*SQRT(T82*U82/(T82+U82))-IF($B$11="Two-tailed",TINV($B$9,(T82+U82-2)),TINV(2*$B$9,(T82+U82-2))))/SQRT(1+IF($B$11="Two-tailed",TINV($B$9,(T82+U82-2)),TINV(2*$B$9,(T82+U82-2)))^2/(2*(T82+U82-2)))),0)</f>
        <v>0.872817808593741</v>
      </c>
    </row>
    <row r="83" customFormat="false" ht="15" hidden="false" customHeight="false" outlineLevel="0" collapsed="false">
      <c r="T83" s="0" t="n">
        <v>79</v>
      </c>
      <c r="U83" s="0" t="n">
        <f aca="false">MAX(2,ROUNDUP($B$12*T83,0))</f>
        <v>79</v>
      </c>
      <c r="V83" s="0" t="n">
        <f aca="false">IF(N($B$16)&gt;0,NORMSDIST(($B$16*SQRT(T83*U83/(T83+U83))-IF($B$11="Two-tailed",TINV($B$9,(T83+U83-2)),TINV(2*$B$9,(T83+U83-2))))/SQRT(1+IF($B$11="Two-tailed",TINV($B$9,(T83+U83-2)),TINV(2*$B$9,(T83+U83-2)))^2/(2*(T83+U83-2)))),0)</f>
        <v>0.876962047226975</v>
      </c>
    </row>
    <row r="84" customFormat="false" ht="15" hidden="false" customHeight="false" outlineLevel="0" collapsed="false">
      <c r="T84" s="0" t="n">
        <v>80</v>
      </c>
      <c r="U84" s="0" t="n">
        <f aca="false">MAX(2,ROUNDUP($B$12*T84,0))</f>
        <v>80</v>
      </c>
      <c r="V84" s="0" t="n">
        <f aca="false">IF(N($B$16)&gt;0,NORMSDIST(($B$16*SQRT(T84*U84/(T84+U84))-IF($B$11="Two-tailed",TINV($B$9,(T84+U84-2)),TINV(2*$B$9,(T84+U84-2))))/SQRT(1+IF($B$11="Two-tailed",TINV($B$9,(T84+U84-2)),TINV(2*$B$9,(T84+U84-2)))^2/(2*(T84+U84-2)))),0)</f>
        <v>0.880984957034043</v>
      </c>
    </row>
    <row r="85" customFormat="false" ht="15" hidden="false" customHeight="false" outlineLevel="0" collapsed="false">
      <c r="T85" s="0" t="n">
        <v>81</v>
      </c>
      <c r="U85" s="0" t="n">
        <f aca="false">MAX(2,ROUNDUP($B$12*T85,0))</f>
        <v>81</v>
      </c>
      <c r="V85" s="0" t="n">
        <f aca="false">IF(N($B$16)&gt;0,NORMSDIST(($B$16*SQRT(T85*U85/(T85+U85))-IF($B$11="Two-tailed",TINV($B$9,(T85+U85-2)),TINV(2*$B$9,(T85+U85-2))))/SQRT(1+IF($B$11="Two-tailed",TINV($B$9,(T85+U85-2)),TINV(2*$B$9,(T85+U85-2)))^2/(2*(T85+U85-2)))),0)</f>
        <v>0.884889436798895</v>
      </c>
    </row>
    <row r="86" customFormat="false" ht="15" hidden="false" customHeight="false" outlineLevel="0" collapsed="false">
      <c r="T86" s="0" t="n">
        <v>82</v>
      </c>
      <c r="U86" s="0" t="n">
        <f aca="false">MAX(2,ROUNDUP($B$12*T86,0))</f>
        <v>82</v>
      </c>
      <c r="V86" s="0" t="n">
        <f aca="false">IF(N($B$16)&gt;0,NORMSDIST(($B$16*SQRT(T86*U86/(T86+U86))-IF($B$11="Two-tailed",TINV($B$9,(T86+U86-2)),TINV(2*$B$9,(T86+U86-2))))/SQRT(1+IF($B$11="Two-tailed",TINV($B$9,(T86+U86-2)),TINV(2*$B$9,(T86+U86-2)))^2/(2*(T86+U86-2)))),0)</f>
        <v>0.8886783489897</v>
      </c>
    </row>
    <row r="87" customFormat="false" ht="15" hidden="false" customHeight="false" outlineLevel="0" collapsed="false">
      <c r="T87" s="0" t="n">
        <v>83</v>
      </c>
      <c r="U87" s="0" t="n">
        <f aca="false">MAX(2,ROUNDUP($B$12*T87,0))</f>
        <v>83</v>
      </c>
      <c r="V87" s="0" t="n">
        <f aca="false">IF(N($B$16)&gt;0,NORMSDIST(($B$16*SQRT(T87*U87/(T87+U87))-IF($B$11="Two-tailed",TINV($B$9,(T87+U87-2)),TINV(2*$B$9,(T87+U87-2))))/SQRT(1+IF($B$11="Two-tailed",TINV($B$9,(T87+U87-2)),TINV(2*$B$9,(T87+U87-2)))^2/(2*(T87+U87-2)))),0)</f>
        <v>0.892354518274399</v>
      </c>
    </row>
    <row r="88" customFormat="false" ht="15" hidden="false" customHeight="false" outlineLevel="0" collapsed="false">
      <c r="T88" s="0" t="n">
        <v>84</v>
      </c>
      <c r="U88" s="0" t="n">
        <f aca="false">MAX(2,ROUNDUP($B$12*T88,0))</f>
        <v>84</v>
      </c>
      <c r="V88" s="0" t="n">
        <f aca="false">IF(N($B$16)&gt;0,NORMSDIST(($B$16*SQRT(T88*U88/(T88+U88))-IF($B$11="Two-tailed",TINV($B$9,(T88+U88-2)),TINV(2*$B$9,(T88+U88-2))))/SQRT(1+IF($B$11="Two-tailed",TINV($B$9,(T88+U88-2)),TINV(2*$B$9,(T88+U88-2)))^2/(2*(T88+U88-2)))),0)</f>
        <v>0.895920730187715</v>
      </c>
    </row>
    <row r="89" customFormat="false" ht="15" hidden="false" customHeight="false" outlineLevel="0" collapsed="false">
      <c r="T89" s="0" t="n">
        <v>85</v>
      </c>
      <c r="U89" s="0" t="n">
        <f aca="false">MAX(2,ROUNDUP($B$12*T89,0))</f>
        <v>85</v>
      </c>
      <c r="V89" s="0" t="n">
        <f aca="false">IF(N($B$16)&gt;0,NORMSDIST(($B$16*SQRT(T89*U89/(T89+U89))-IF($B$11="Two-tailed",TINV($B$9,(T89+U89-2)),TINV(2*$B$9,(T89+U89-2))))/SQRT(1+IF($B$11="Two-tailed",TINV($B$9,(T89+U89-2)),TINV(2*$B$9,(T89+U89-2)))^2/(2*(T89+U89-2)))),0)</f>
        <v>0.899379729941638</v>
      </c>
    </row>
    <row r="90" customFormat="false" ht="15" hidden="false" customHeight="false" outlineLevel="0" collapsed="false">
      <c r="T90" s="0" t="n">
        <v>86</v>
      </c>
      <c r="U90" s="0" t="n">
        <f aca="false">MAX(2,ROUNDUP($B$12*T90,0))</f>
        <v>86</v>
      </c>
      <c r="V90" s="0" t="n">
        <f aca="false">IF(N($B$16)&gt;0,NORMSDIST(($B$16*SQRT(T90*U90/(T90+U90))-IF($B$11="Two-tailed",TINV($B$9,(T90+U90-2)),TINV(2*$B$9,(T90+U90-2))))/SQRT(1+IF($B$11="Two-tailed",TINV($B$9,(T90+U90-2)),TINV(2*$B$9,(T90+U90-2)))^2/(2*(T90+U90-2)))),0)</f>
        <v>0.902734221371701</v>
      </c>
    </row>
    <row r="91" customFormat="false" ht="15" hidden="false" customHeight="false" outlineLevel="0" collapsed="false">
      <c r="T91" s="0" t="n">
        <v>87</v>
      </c>
      <c r="U91" s="0" t="n">
        <f aca="false">MAX(2,ROUNDUP($B$12*T91,0))</f>
        <v>87</v>
      </c>
      <c r="V91" s="0" t="n">
        <f aca="false">IF(N($B$16)&gt;0,NORMSDIST(($B$16*SQRT(T91*U91/(T91+U91))-IF($B$11="Two-tailed",TINV($B$9,(T91+U91-2)),TINV(2*$B$9,(T91+U91-2))))/SQRT(1+IF($B$11="Two-tailed",TINV($B$9,(T91+U91-2)),TINV(2*$B$9,(T91+U91-2)))^2/(2*(T91+U91-2)))),0)</f>
        <v>0.905986866011594</v>
      </c>
    </row>
    <row r="92" customFormat="false" ht="15" hidden="false" customHeight="false" outlineLevel="0" collapsed="false">
      <c r="T92" s="0" t="n">
        <v>88</v>
      </c>
      <c r="U92" s="0" t="n">
        <f aca="false">MAX(2,ROUNDUP($B$12*T92,0))</f>
        <v>88</v>
      </c>
      <c r="V92" s="0" t="n">
        <f aca="false">IF(N($B$16)&gt;0,NORMSDIST(($B$16*SQRT(T92*U92/(T92+U92))-IF($B$11="Two-tailed",TINV($B$9,(T92+U92-2)),TINV(2*$B$9,(T92+U92-2))))/SQRT(1+IF($B$11="Two-tailed",TINV($B$9,(T92+U92-2)),TINV(2*$B$9,(T92+U92-2)))^2/(2*(T92+U92-2)))),0)</f>
        <v>0.909140282289001</v>
      </c>
    </row>
    <row r="93" customFormat="false" ht="15" hidden="false" customHeight="false" outlineLevel="0" collapsed="false">
      <c r="T93" s="0" t="n">
        <v>89</v>
      </c>
      <c r="U93" s="0" t="n">
        <f aca="false">MAX(2,ROUNDUP($B$12*T93,0))</f>
        <v>89</v>
      </c>
      <c r="V93" s="0" t="n">
        <f aca="false">IF(N($B$16)&gt;0,NORMSDIST(($B$16*SQRT(T93*U93/(T93+U93))-IF($B$11="Two-tailed",TINV($B$9,(T93+U93-2)),TINV(2*$B$9,(T93+U93-2))))/SQRT(1+IF($B$11="Two-tailed",TINV($B$9,(T93+U93-2)),TINV(2*$B$9,(T93+U93-2)))^2/(2*(T93+U93-2)))),0)</f>
        <v>0.912197044835815</v>
      </c>
    </row>
    <row r="94" customFormat="false" ht="15" hidden="false" customHeight="false" outlineLevel="0" collapsed="false">
      <c r="T94" s="0" t="n">
        <v>90</v>
      </c>
      <c r="U94" s="0" t="n">
        <f aca="false">MAX(2,ROUNDUP($B$12*T94,0))</f>
        <v>90</v>
      </c>
      <c r="V94" s="0" t="n">
        <f aca="false">IF(N($B$16)&gt;0,NORMSDIST(($B$16*SQRT(T94*U94/(T94+U94))-IF($B$11="Two-tailed",TINV($B$9,(T94+U94-2)),TINV(2*$B$9,(T94+U94-2))))/SQRT(1+IF($B$11="Two-tailed",TINV($B$9,(T94+U94-2)),TINV(2*$B$9,(T94+U94-2)))^2/(2*(T94+U94-2)))),0)</f>
        <v>0.915159683906124</v>
      </c>
    </row>
    <row r="95" customFormat="false" ht="15" hidden="false" customHeight="false" outlineLevel="0" collapsed="false">
      <c r="T95" s="0" t="n">
        <v>91</v>
      </c>
      <c r="U95" s="0" t="n">
        <f aca="false">MAX(2,ROUNDUP($B$12*T95,0))</f>
        <v>91</v>
      </c>
      <c r="V95" s="0" t="n">
        <f aca="false">IF(N($B$16)&gt;0,NORMSDIST(($B$16*SQRT(T95*U95/(T95+U95))-IF($B$11="Two-tailed",TINV($B$9,(T95+U95-2)),TINV(2*$B$9,(T95+U95-2))))/SQRT(1+IF($B$11="Two-tailed",TINV($B$9,(T95+U95-2)),TINV(2*$B$9,(T95+U95-2)))^2/(2*(T95+U95-2)))),0)</f>
        <v>0.91803068489569</v>
      </c>
    </row>
    <row r="96" customFormat="false" ht="15" hidden="false" customHeight="false" outlineLevel="0" collapsed="false">
      <c r="T96" s="0" t="n">
        <v>92</v>
      </c>
      <c r="U96" s="0" t="n">
        <f aca="false">MAX(2,ROUNDUP($B$12*T96,0))</f>
        <v>92</v>
      </c>
      <c r="V96" s="0" t="n">
        <f aca="false">IF(N($B$16)&gt;0,NORMSDIST(($B$16*SQRT(T96*U96/(T96+U96))-IF($B$11="Two-tailed",TINV($B$9,(T96+U96-2)),TINV(2*$B$9,(T96+U96-2))))/SQRT(1+IF($B$11="Two-tailed",TINV($B$9,(T96+U96-2)),TINV(2*$B$9,(T96+U96-2)))^2/(2*(T96+U96-2)))),0)</f>
        <v>0.920812487956837</v>
      </c>
    </row>
    <row r="97" customFormat="false" ht="15" hidden="false" customHeight="false" outlineLevel="0" collapsed="false">
      <c r="T97" s="0" t="n">
        <v>93</v>
      </c>
      <c r="U97" s="0" t="n">
        <f aca="false">MAX(2,ROUNDUP($B$12*T97,0))</f>
        <v>93</v>
      </c>
      <c r="V97" s="0" t="n">
        <f aca="false">IF(N($B$16)&gt;0,NORMSDIST(($B$16*SQRT(T97*U97/(T97+U97))-IF($B$11="Two-tailed",TINV($B$9,(T97+U97-2)),TINV(2*$B$9,(T97+U97-2))))/SQRT(1+IF($B$11="Two-tailed",TINV($B$9,(T97+U97-2)),TINV(2*$B$9,(T97+U97-2)))^2/(2*(T97+U97-2)))),0)</f>
        <v>0.923507487702969</v>
      </c>
    </row>
    <row r="98" customFormat="false" ht="15" hidden="false" customHeight="false" outlineLevel="0" collapsed="false">
      <c r="T98" s="0" t="n">
        <v>94</v>
      </c>
      <c r="U98" s="0" t="n">
        <f aca="false">MAX(2,ROUNDUP($B$12*T98,0))</f>
        <v>94</v>
      </c>
      <c r="V98" s="0" t="n">
        <f aca="false">IF(N($B$16)&gt;0,NORMSDIST(($B$16*SQRT(T98*U98/(T98+U98))-IF($B$11="Two-tailed",TINV($B$9,(T98+U98-2)),TINV(2*$B$9,(T98+U98-2))))/SQRT(1+IF($B$11="Two-tailed",TINV($B$9,(T98+U98-2)),TINV(2*$B$9,(T98+U98-2)))^2/(2*(T98+U98-2)))),0)</f>
        <v>0.926118032997155</v>
      </c>
    </row>
    <row r="99" customFormat="false" ht="15" hidden="false" customHeight="false" outlineLevel="0" collapsed="false">
      <c r="T99" s="0" t="n">
        <v>95</v>
      </c>
      <c r="U99" s="0" t="n">
        <f aca="false">MAX(2,ROUNDUP($B$12*T99,0))</f>
        <v>95</v>
      </c>
      <c r="V99" s="0" t="n">
        <f aca="false">IF(N($B$16)&gt;0,NORMSDIST(($B$16*SQRT(T99*U99/(T99+U99))-IF($B$11="Two-tailed",TINV($B$9,(T99+U99-2)),TINV(2*$B$9,(T99+U99-2))))/SQRT(1+IF($B$11="Two-tailed",TINV($B$9,(T99+U99-2)),TINV(2*$B$9,(T99+U99-2)))^2/(2*(T99+U99-2)))),0)</f>
        <v>0.928646426819458</v>
      </c>
    </row>
    <row r="100" customFormat="false" ht="15" hidden="false" customHeight="false" outlineLevel="0" collapsed="false">
      <c r="T100" s="0" t="n">
        <v>96</v>
      </c>
      <c r="U100" s="0" t="n">
        <f aca="false">MAX(2,ROUNDUP($B$12*T100,0))</f>
        <v>96</v>
      </c>
      <c r="V100" s="0" t="n">
        <f aca="false">IF(N($B$16)&gt;0,NORMSDIST(($B$16*SQRT(T100*U100/(T100+U100))-IF($B$11="Two-tailed",TINV($B$9,(T100+U100-2)),TINV(2*$B$9,(T100+U100-2))))/SQRT(1+IF($B$11="Two-tailed",TINV($B$9,(T100+U100-2)),TINV(2*$B$9,(T100+U100-2)))^2/(2*(T100+U100-2)))),0)</f>
        <v>0.931094926207952</v>
      </c>
    </row>
    <row r="101" customFormat="false" ht="15" hidden="false" customHeight="false" outlineLevel="0" collapsed="false">
      <c r="T101" s="0" t="n">
        <v>97</v>
      </c>
      <c r="U101" s="0" t="n">
        <f aca="false">MAX(2,ROUNDUP($B$12*T101,0))</f>
        <v>97</v>
      </c>
      <c r="V101" s="0" t="n">
        <f aca="false">IF(N($B$16)&gt;0,NORMSDIST(($B$16*SQRT(T101*U101/(T101+U101))-IF($B$11="Two-tailed",TINV($B$9,(T101+U101-2)),TINV(2*$B$9,(T101+U101-2))))/SQRT(1+IF($B$11="Two-tailed",TINV($B$9,(T101+U101-2)),TINV(2*$B$9,(T101+U101-2)))^2/(2*(T101+U101-2)))),0)</f>
        <v>0.933465742268531</v>
      </c>
    </row>
    <row r="102" customFormat="false" ht="15" hidden="false" customHeight="false" outlineLevel="0" collapsed="false">
      <c r="T102" s="0" t="n">
        <v>98</v>
      </c>
      <c r="U102" s="0" t="n">
        <f aca="false">MAX(2,ROUNDUP($B$12*T102,0))</f>
        <v>98</v>
      </c>
      <c r="V102" s="0" t="n">
        <f aca="false">IF(N($B$16)&gt;0,NORMSDIST(($B$16*SQRT(T102*U102/(T102+U102))-IF($B$11="Two-tailed",TINV($B$9,(T102+U102-2)),TINV(2*$B$9,(T102+U102-2))))/SQRT(1+IF($B$11="Two-tailed",TINV($B$9,(T102+U102-2)),TINV(2*$B$9,(T102+U102-2)))^2/(2*(T102+U102-2)))),0)</f>
        <v>0.935761040248923</v>
      </c>
    </row>
    <row r="103" customFormat="false" ht="15" hidden="false" customHeight="false" outlineLevel="0" collapsed="false">
      <c r="T103" s="0" t="n">
        <v>99</v>
      </c>
      <c r="U103" s="0" t="n">
        <f aca="false">MAX(2,ROUNDUP($B$12*T103,0))</f>
        <v>99</v>
      </c>
      <c r="V103" s="0" t="n">
        <f aca="false">IF(N($B$16)&gt;0,NORMSDIST(($B$16*SQRT(T103*U103/(T103+U103))-IF($B$11="Two-tailed",TINV($B$9,(T103+U103-2)),TINV(2*$B$9,(T103+U103-2))))/SQRT(1+IF($B$11="Two-tailed",TINV($B$9,(T103+U103-2)),TINV(2*$B$9,(T103+U103-2)))^2/(2*(T103+U103-2)))),0)</f>
        <v>0.937982939672421</v>
      </c>
    </row>
    <row r="104" customFormat="false" ht="15" hidden="false" customHeight="false" outlineLevel="0" collapsed="false">
      <c r="T104" s="0" t="n">
        <v>100</v>
      </c>
      <c r="U104" s="0" t="n">
        <f aca="false">MAX(2,ROUNDUP($B$12*T104,0))</f>
        <v>100</v>
      </c>
      <c r="V104" s="0" t="n">
        <f aca="false">IF(N($B$16)&gt;0,NORMSDIST(($B$16*SQRT(T104*U104/(T104+U104))-IF($B$11="Two-tailed",TINV($B$9,(T104+U104-2)),TINV(2*$B$9,(T104+U104-2))))/SQRT(1+IF($B$11="Two-tailed",TINV($B$9,(T104+U104-2)),TINV(2*$B$9,(T104+U104-2)))^2/(2*(T104+U104-2)))),0)</f>
        <v>0.940133514527173</v>
      </c>
    </row>
    <row r="105" customFormat="false" ht="15" hidden="false" customHeight="false" outlineLevel="0" collapsed="false">
      <c r="T105" s="0" t="n">
        <v>101</v>
      </c>
      <c r="U105" s="0" t="n">
        <f aca="false">MAX(2,ROUNDUP($B$12*T105,0))</f>
        <v>101</v>
      </c>
      <c r="V105" s="0" t="n">
        <f aca="false">IF(N($B$16)&gt;0,NORMSDIST(($B$16*SQRT(T105*U105/(T105+U105))-IF($B$11="Two-tailed",TINV($B$9,(T105+U105-2)),TINV(2*$B$9,(T105+U105-2))))/SQRT(1+IF($B$11="Two-tailed",TINV($B$9,(T105+U105-2)),TINV(2*$B$9,(T105+U105-2)))^2/(2*(T105+U105-2)))),0)</f>
        <v>0.942214793506967</v>
      </c>
    </row>
    <row r="106" customFormat="false" ht="15" hidden="false" customHeight="false" outlineLevel="0" collapsed="false">
      <c r="T106" s="0" t="n">
        <v>102</v>
      </c>
      <c r="U106" s="0" t="n">
        <f aca="false">MAX(2,ROUNDUP($B$12*T106,0))</f>
        <v>102</v>
      </c>
      <c r="V106" s="0" t="n">
        <f aca="false">IF(N($B$16)&gt;0,NORMSDIST(($B$16*SQRT(T106*U106/(T106+U106))-IF($B$11="Two-tailed",TINV($B$9,(T106+U106-2)),TINV(2*$B$9,(T106+U106-2))))/SQRT(1+IF($B$11="Two-tailed",TINV($B$9,(T106+U106-2)),TINV(2*$B$9,(T106+U106-2)))^2/(2*(T106+U106-2)))),0)</f>
        <v>0.94422876029969</v>
      </c>
    </row>
    <row r="107" customFormat="false" ht="15" hidden="false" customHeight="false" outlineLevel="0" collapsed="false">
      <c r="T107" s="0" t="n">
        <v>103</v>
      </c>
      <c r="U107" s="0" t="n">
        <f aca="false">MAX(2,ROUNDUP($B$12*T107,0))</f>
        <v>103</v>
      </c>
      <c r="V107" s="0" t="n">
        <f aca="false">IF(N($B$16)&gt;0,NORMSDIST(($B$16*SQRT(T107*U107/(T107+U107))-IF($B$11="Two-tailed",TINV($B$9,(T107+U107-2)),TINV(2*$B$9,(T107+U107-2))))/SQRT(1+IF($B$11="Two-tailed",TINV($B$9,(T107+U107-2)),TINV(2*$B$9,(T107+U107-2)))^2/(2*(T107+U107-2)))),0)</f>
        <v>0.946177353919818</v>
      </c>
    </row>
    <row r="108" customFormat="false" ht="15" hidden="false" customHeight="false" outlineLevel="0" collapsed="false">
      <c r="T108" s="0" t="n">
        <v>104</v>
      </c>
      <c r="U108" s="0" t="n">
        <f aca="false">MAX(2,ROUNDUP($B$12*T108,0))</f>
        <v>104</v>
      </c>
      <c r="V108" s="0" t="n">
        <f aca="false">IF(N($B$16)&gt;0,NORMSDIST(($B$16*SQRT(T108*U108/(T108+U108))-IF($B$11="Two-tailed",TINV($B$9,(T108+U108-2)),TINV(2*$B$9,(T108+U108-2))))/SQRT(1+IF($B$11="Two-tailed",TINV($B$9,(T108+U108-2)),TINV(2*$B$9,(T108+U108-2)))^2/(2*(T108+U108-2)))),0)</f>
        <v>0.948062469081479</v>
      </c>
    </row>
    <row r="109" customFormat="false" ht="15" hidden="false" customHeight="false" outlineLevel="0" collapsed="false">
      <c r="T109" s="0" t="n">
        <v>105</v>
      </c>
      <c r="U109" s="0" t="n">
        <f aca="false">MAX(2,ROUNDUP($B$12*T109,0))</f>
        <v>105</v>
      </c>
      <c r="V109" s="0" t="n">
        <f aca="false">IF(N($B$16)&gt;0,NORMSDIST(($B$16*SQRT(T109*U109/(T109+U109))-IF($B$11="Two-tailed",TINV($B$9,(T109+U109-2)),TINV(2*$B$9,(T109+U109-2))))/SQRT(1+IF($B$11="Two-tailed",TINV($B$9,(T109+U109-2)),TINV(2*$B$9,(T109+U109-2)))^2/(2*(T109+U109-2)))),0)</f>
        <v>0.949885956608773</v>
      </c>
    </row>
    <row r="110" customFormat="false" ht="15" hidden="false" customHeight="false" outlineLevel="0" collapsed="false">
      <c r="T110" s="0" t="n">
        <v>106</v>
      </c>
      <c r="U110" s="0" t="n">
        <f aca="false">MAX(2,ROUNDUP($B$12*T110,0))</f>
        <v>106</v>
      </c>
      <c r="V110" s="0" t="n">
        <f aca="false">IF(N($B$16)&gt;0,NORMSDIST(($B$16*SQRT(T110*U110/(T110+U110))-IF($B$11="Two-tailed",TINV($B$9,(T110+U110-2)),TINV(2*$B$9,(T110+U110-2))))/SQRT(1+IF($B$11="Two-tailed",TINV($B$9,(T110+U110-2)),TINV(2*$B$9,(T110+U110-2)))^2/(2*(T110+U110-2)))),0)</f>
        <v>0.951649623880233</v>
      </c>
    </row>
    <row r="111" customFormat="false" ht="15" hidden="false" customHeight="false" outlineLevel="0" collapsed="false">
      <c r="T111" s="0" t="n">
        <v>107</v>
      </c>
      <c r="U111" s="0" t="n">
        <f aca="false">MAX(2,ROUNDUP($B$12*T111,0))</f>
        <v>107</v>
      </c>
      <c r="V111" s="0" t="n">
        <f aca="false">IF(N($B$16)&gt;0,NORMSDIST(($B$16*SQRT(T111*U111/(T111+U111))-IF($B$11="Two-tailed",TINV($B$9,(T111+U111-2)),TINV(2*$B$9,(T111+U111-2))))/SQRT(1+IF($B$11="Two-tailed",TINV($B$9,(T111+U111-2)),TINV(2*$B$9,(T111+U111-2)))^2/(2*(T111+U111-2)))),0)</f>
        <v>0.953355235304463</v>
      </c>
    </row>
    <row r="112" customFormat="false" ht="15" hidden="false" customHeight="false" outlineLevel="0" collapsed="false">
      <c r="T112" s="0" t="n">
        <v>108</v>
      </c>
      <c r="U112" s="0" t="n">
        <f aca="false">MAX(2,ROUNDUP($B$12*T112,0))</f>
        <v>108</v>
      </c>
      <c r="V112" s="0" t="n">
        <f aca="false">IF(N($B$16)&gt;0,NORMSDIST(($B$16*SQRT(T112*U112/(T112+U112))-IF($B$11="Two-tailed",TINV($B$9,(T112+U112-2)),TINV(2*$B$9,(T112+U112-2))))/SQRT(1+IF($B$11="Two-tailed",TINV($B$9,(T112+U112-2)),TINV(2*$B$9,(T112+U112-2)))^2/(2*(T112+U112-2)))),0)</f>
        <v>0.955004512824123</v>
      </c>
    </row>
    <row r="113" customFormat="false" ht="15" hidden="false" customHeight="false" outlineLevel="0" collapsed="false">
      <c r="T113" s="0" t="n">
        <v>109</v>
      </c>
      <c r="U113" s="0" t="n">
        <f aca="false">MAX(2,ROUNDUP($B$12*T113,0))</f>
        <v>109</v>
      </c>
      <c r="V113" s="0" t="n">
        <f aca="false">IF(N($B$16)&gt;0,NORMSDIST(($B$16*SQRT(T113*U113/(T113+U113))-IF($B$11="Two-tailed",TINV($B$9,(T113+U113-2)),TINV(2*$B$9,(T113+U113-2))))/SQRT(1+IF($B$11="Two-tailed",TINV($B$9,(T113+U113-2)),TINV(2*$B$9,(T113+U113-2)))^2/(2*(T113+U113-2)))),0)</f>
        <v>0.956599136445608</v>
      </c>
    </row>
    <row r="114" customFormat="false" ht="15" hidden="false" customHeight="false" outlineLevel="0" collapsed="false">
      <c r="T114" s="0" t="n">
        <v>110</v>
      </c>
      <c r="U114" s="0" t="n">
        <f aca="false">MAX(2,ROUNDUP($B$12*T114,0))</f>
        <v>110</v>
      </c>
      <c r="V114" s="0" t="n">
        <f aca="false">IF(N($B$16)&gt;0,NORMSDIST(($B$16*SQRT(T114*U114/(T114+U114))-IF($B$11="Two-tailed",TINV($B$9,(T114+U114-2)),TINV(2*$B$9,(T114+U114-2))))/SQRT(1+IF($B$11="Two-tailed",TINV($B$9,(T114+U114-2)),TINV(2*$B$9,(T114+U114-2)))^2/(2*(T114+U114-2)))),0)</f>
        <v>0.958140744791887</v>
      </c>
    </row>
    <row r="115" customFormat="false" ht="15" hidden="false" customHeight="false" outlineLevel="0" collapsed="false">
      <c r="T115" s="0" t="n">
        <v>111</v>
      </c>
      <c r="U115" s="0" t="n">
        <f aca="false">MAX(2,ROUNDUP($B$12*T115,0))</f>
        <v>111</v>
      </c>
      <c r="V115" s="0" t="n">
        <f aca="false">IF(N($B$16)&gt;0,NORMSDIST(($B$16*SQRT(T115*U115/(T115+U115))-IF($B$11="Two-tailed",TINV($B$9,(T115+U115-2)),TINV(2*$B$9,(T115+U115-2))))/SQRT(1+IF($B$11="Two-tailed",TINV($B$9,(T115+U115-2)),TINV(2*$B$9,(T115+U115-2)))^2/(2*(T115+U115-2)))),0)</f>
        <v>0.959630935676116</v>
      </c>
    </row>
    <row r="116" customFormat="false" ht="15" hidden="false" customHeight="false" outlineLevel="0" collapsed="false">
      <c r="T116" s="0" t="n">
        <v>112</v>
      </c>
      <c r="U116" s="0" t="n">
        <f aca="false">MAX(2,ROUNDUP($B$12*T116,0))</f>
        <v>112</v>
      </c>
      <c r="V116" s="0" t="n">
        <f aca="false">IF(N($B$16)&gt;0,NORMSDIST(($B$16*SQRT(T116*U116/(T116+U116))-IF($B$11="Two-tailed",TINV($B$9,(T116+U116-2)),TINV(2*$B$9,(T116+U116-2))))/SQRT(1+IF($B$11="Two-tailed",TINV($B$9,(T116+U116-2)),TINV(2*$B$9,(T116+U116-2)))^2/(2*(T116+U116-2)))),0)</f>
        <v>0.961071266693768</v>
      </c>
    </row>
    <row r="117" customFormat="false" ht="15" hidden="false" customHeight="false" outlineLevel="0" collapsed="false">
      <c r="T117" s="0" t="n">
        <v>113</v>
      </c>
      <c r="U117" s="0" t="n">
        <f aca="false">MAX(2,ROUNDUP($B$12*T117,0))</f>
        <v>113</v>
      </c>
      <c r="V117" s="0" t="n">
        <f aca="false">IF(N($B$16)&gt;0,NORMSDIST(($B$16*SQRT(T117*U117/(T117+U117))-IF($B$11="Two-tailed",TINV($B$9,(T117+U117-2)),TINV(2*$B$9,(T117+U117-2))))/SQRT(1+IF($B$11="Two-tailed",TINV($B$9,(T117+U117-2)),TINV(2*$B$9,(T117+U117-2)))^2/(2*(T117+U117-2)))),0)</f>
        <v>0.962463255831156</v>
      </c>
    </row>
    <row r="118" customFormat="false" ht="15" hidden="false" customHeight="false" outlineLevel="0" collapsed="false">
      <c r="T118" s="0" t="n">
        <v>114</v>
      </c>
      <c r="U118" s="0" t="n">
        <f aca="false">MAX(2,ROUNDUP($B$12*T118,0))</f>
        <v>114</v>
      </c>
      <c r="V118" s="0" t="n">
        <f aca="false">IF(N($B$16)&gt;0,NORMSDIST(($B$16*SQRT(T118*U118/(T118+U118))-IF($B$11="Two-tailed",TINV($B$9,(T118+U118-2)),TINV(2*$B$9,(T118+U118-2))))/SQRT(1+IF($B$11="Two-tailed",TINV($B$9,(T118+U118-2)),TINV(2*$B$9,(T118+U118-2)))^2/(2*(T118+U118-2)))),0)</f>
        <v>0.963808382088326</v>
      </c>
    </row>
    <row r="119" customFormat="false" ht="15" hidden="false" customHeight="false" outlineLevel="0" collapsed="false">
      <c r="T119" s="0" t="n">
        <v>115</v>
      </c>
      <c r="U119" s="0" t="n">
        <f aca="false">MAX(2,ROUNDUP($B$12*T119,0))</f>
        <v>115</v>
      </c>
      <c r="V119" s="0" t="n">
        <f aca="false">IF(N($B$16)&gt;0,NORMSDIST(($B$16*SQRT(T119*U119/(T119+U119))-IF($B$11="Two-tailed",TINV($B$9,(T119+U119-2)),TINV(2*$B$9,(T119+U119-2))))/SQRT(1+IF($B$11="Two-tailed",TINV($B$9,(T119+U119-2)),TINV(2*$B$9,(T119+U119-2)))^2/(2*(T119+U119-2)))),0)</f>
        <v>0.965108086114428</v>
      </c>
    </row>
    <row r="120" customFormat="false" ht="15" hidden="false" customHeight="false" outlineLevel="0" collapsed="false">
      <c r="T120" s="0" t="n">
        <v>116</v>
      </c>
      <c r="U120" s="0" t="n">
        <f aca="false">MAX(2,ROUNDUP($B$12*T120,0))</f>
        <v>116</v>
      </c>
      <c r="V120" s="0" t="n">
        <f aca="false">IF(N($B$16)&gt;0,NORMSDIST(($B$16*SQRT(T120*U120/(T120+U120))-IF($B$11="Two-tailed",TINV($B$9,(T120+U120-2)),TINV(2*$B$9,(T120+U120-2))))/SQRT(1+IF($B$11="Two-tailed",TINV($B$9,(T120+U120-2)),TINV(2*$B$9,(T120+U120-2)))^2/(2*(T120+U120-2)))),0)</f>
        <v>0.9663637708538</v>
      </c>
    </row>
    <row r="121" customFormat="false" ht="15" hidden="false" customHeight="false" outlineLevel="0" collapsed="false">
      <c r="T121" s="0" t="n">
        <v>117</v>
      </c>
      <c r="U121" s="0" t="n">
        <f aca="false">MAX(2,ROUNDUP($B$12*T121,0))</f>
        <v>117</v>
      </c>
      <c r="V121" s="0" t="n">
        <f aca="false">IF(N($B$16)&gt;0,NORMSDIST(($B$16*SQRT(T121*U121/(T121+U121))-IF($B$11="Two-tailed",TINV($B$9,(T121+U121-2)),TINV(2*$B$9,(T121+U121-2))))/SQRT(1+IF($B$11="Two-tailed",TINV($B$9,(T121+U121-2)),TINV(2*$B$9,(T121+U121-2)))^2/(2*(T121+U121-2)))),0)</f>
        <v>0.967576802201049</v>
      </c>
    </row>
    <row r="122" customFormat="false" ht="15" hidden="false" customHeight="false" outlineLevel="0" collapsed="false">
      <c r="T122" s="0" t="n">
        <v>118</v>
      </c>
      <c r="U122" s="0" t="n">
        <f aca="false">MAX(2,ROUNDUP($B$12*T122,0))</f>
        <v>118</v>
      </c>
      <c r="V122" s="0" t="n">
        <f aca="false">IF(N($B$16)&gt;0,NORMSDIST(($B$16*SQRT(T122*U122/(T122+U122))-IF($B$11="Two-tailed",TINV($B$9,(T122+U122-2)),TINV(2*$B$9,(T122+U122-2))))/SQRT(1+IF($B$11="Two-tailed",TINV($B$9,(T122+U122-2)),TINV(2*$B$9,(T122+U122-2)))^2/(2*(T122+U122-2)))),0)</f>
        <v>0.968748509663601</v>
      </c>
    </row>
    <row r="123" customFormat="false" ht="15" hidden="false" customHeight="false" outlineLevel="0" collapsed="false">
      <c r="T123" s="0" t="n">
        <v>119</v>
      </c>
      <c r="U123" s="0" t="n">
        <f aca="false">MAX(2,ROUNDUP($B$12*T123,0))</f>
        <v>119</v>
      </c>
      <c r="V123" s="0" t="n">
        <f aca="false">IF(N($B$16)&gt;0,NORMSDIST(($B$16*SQRT(T123*U123/(T123+U123))-IF($B$11="Two-tailed",TINV($B$9,(T123+U123-2)),TINV(2*$B$9,(T123+U123-2))))/SQRT(1+IF($B$11="Two-tailed",TINV($B$9,(T123+U123-2)),TINV(2*$B$9,(T123+U123-2)))^2/(2*(T123+U123-2)))),0)</f>
        <v>0.969880187030197</v>
      </c>
    </row>
    <row r="124" customFormat="false" ht="15" hidden="false" customHeight="false" outlineLevel="0" collapsed="false">
      <c r="T124" s="0" t="n">
        <v>120</v>
      </c>
      <c r="U124" s="0" t="n">
        <f aca="false">MAX(2,ROUNDUP($B$12*T124,0))</f>
        <v>120</v>
      </c>
      <c r="V124" s="0" t="n">
        <f aca="false">IF(N($B$16)&gt;0,NORMSDIST(($B$16*SQRT(T124*U124/(T124+U124))-IF($B$11="Two-tailed",TINV($B$9,(T124+U124-2)),TINV(2*$B$9,(T124+U124-2))))/SQRT(1+IF($B$11="Two-tailed",TINV($B$9,(T124+U124-2)),TINV(2*$B$9,(T124+U124-2)))^2/(2*(T124+U124-2)))),0)</f>
        <v>0.970973093043972</v>
      </c>
    </row>
    <row r="125" customFormat="false" ht="15" hidden="false" customHeight="false" outlineLevel="0" collapsed="false">
      <c r="T125" s="0" t="n">
        <v>121</v>
      </c>
      <c r="U125" s="0" t="n">
        <f aca="false">MAX(2,ROUNDUP($B$12*T125,0))</f>
        <v>121</v>
      </c>
      <c r="V125" s="0" t="n">
        <f aca="false">IF(N($B$16)&gt;0,NORMSDIST(($B$16*SQRT(T125*U125/(T125+U125))-IF($B$11="Two-tailed",TINV($B$9,(T125+U125-2)),TINV(2*$B$9,(T125+U125-2))))/SQRT(1+IF($B$11="Two-tailed",TINV($B$9,(T125+U125-2)),TINV(2*$B$9,(T125+U125-2)))^2/(2*(T125+U125-2)))),0)</f>
        <v>0.972028452078818</v>
      </c>
    </row>
    <row r="126" customFormat="false" ht="15" hidden="false" customHeight="false" outlineLevel="0" collapsed="false">
      <c r="T126" s="0" t="n">
        <v>122</v>
      </c>
      <c r="U126" s="0" t="n">
        <f aca="false">MAX(2,ROUNDUP($B$12*T126,0))</f>
        <v>122</v>
      </c>
      <c r="V126" s="0" t="n">
        <f aca="false">IF(N($B$16)&gt;0,NORMSDIST(($B$16*SQRT(T126*U126/(T126+U126))-IF($B$11="Two-tailed",TINV($B$9,(T126+U126-2)),TINV(2*$B$9,(T126+U126-2))))/SQRT(1+IF($B$11="Two-tailed",TINV($B$9,(T126+U126-2)),TINV(2*$B$9,(T126+U126-2)))^2/(2*(T126+U126-2)))),0)</f>
        <v>0.97304745481781</v>
      </c>
    </row>
    <row r="127" customFormat="false" ht="15" hidden="false" customHeight="false" outlineLevel="0" collapsed="false">
      <c r="T127" s="0" t="n">
        <v>123</v>
      </c>
      <c r="U127" s="0" t="n">
        <f aca="false">MAX(2,ROUNDUP($B$12*T127,0))</f>
        <v>123</v>
      </c>
      <c r="V127" s="0" t="n">
        <f aca="false">IF(N($B$16)&gt;0,NORMSDIST(($B$16*SQRT(T127*U127/(T127+U127))-IF($B$11="Two-tailed",TINV($B$9,(T127+U127-2)),TINV(2*$B$9,(T127+U127-2))))/SQRT(1+IF($B$11="Two-tailed",TINV($B$9,(T127+U127-2)),TINV(2*$B$9,(T127+U127-2)))^2/(2*(T127+U127-2)))),0)</f>
        <v>0.974031258932563</v>
      </c>
    </row>
    <row r="128" customFormat="false" ht="15" hidden="false" customHeight="false" outlineLevel="0" collapsed="false">
      <c r="T128" s="0" t="n">
        <v>124</v>
      </c>
      <c r="U128" s="0" t="n">
        <f aca="false">MAX(2,ROUNDUP($B$12*T128,0))</f>
        <v>124</v>
      </c>
      <c r="V128" s="0" t="n">
        <f aca="false">IF(N($B$16)&gt;0,NORMSDIST(($B$16*SQRT(T128*U128/(T128+U128))-IF($B$11="Two-tailed",TINV($B$9,(T128+U128-2)),TINV(2*$B$9,(T128+U128-2))))/SQRT(1+IF($B$11="Two-tailed",TINV($B$9,(T128+U128-2)),TINV(2*$B$9,(T128+U128-2)))^2/(2*(T128+U128-2)))),0)</f>
        <v>0.974980989762473</v>
      </c>
    </row>
    <row r="129" customFormat="false" ht="15" hidden="false" customHeight="false" outlineLevel="0" collapsed="false">
      <c r="T129" s="0" t="n">
        <v>125</v>
      </c>
      <c r="U129" s="0" t="n">
        <f aca="false">MAX(2,ROUNDUP($B$12*T129,0))</f>
        <v>125</v>
      </c>
      <c r="V129" s="0" t="n">
        <f aca="false">IF(N($B$16)&gt;0,NORMSDIST(($B$16*SQRT(T129*U129/(T129+U129))-IF($B$11="Two-tailed",TINV($B$9,(T129+U129-2)),TINV(2*$B$9,(T129+U129-2))))/SQRT(1+IF($B$11="Two-tailed",TINV($B$9,(T129+U129-2)),TINV(2*$B$9,(T129+U129-2)))^2/(2*(T129+U129-2)))),0)</f>
        <v>0.975897740992847</v>
      </c>
    </row>
    <row r="130" customFormat="false" ht="15" hidden="false" customHeight="false" outlineLevel="0" collapsed="false">
      <c r="T130" s="0" t="n">
        <v>126</v>
      </c>
      <c r="U130" s="0" t="n">
        <f aca="false">MAX(2,ROUNDUP($B$12*T130,0))</f>
        <v>126</v>
      </c>
      <c r="V130" s="0" t="n">
        <f aca="false">IF(N($B$16)&gt;0,NORMSDIST(($B$16*SQRT(T130*U130/(T130+U130))-IF($B$11="Two-tailed",TINV($B$9,(T130+U130-2)),TINV(2*$B$9,(T130+U130-2))))/SQRT(1+IF($B$11="Two-tailed",TINV($B$9,(T130+U130-2)),TINV(2*$B$9,(T130+U130-2)))^2/(2*(T130+U130-2)))),0)</f>
        <v>0.976782575331016</v>
      </c>
    </row>
    <row r="131" customFormat="false" ht="15" hidden="false" customHeight="false" outlineLevel="0" collapsed="false">
      <c r="T131" s="0" t="n">
        <v>127</v>
      </c>
      <c r="U131" s="0" t="n">
        <f aca="false">MAX(2,ROUNDUP($B$12*T131,0))</f>
        <v>127</v>
      </c>
      <c r="V131" s="0" t="n">
        <f aca="false">IF(N($B$16)&gt;0,NORMSDIST(($B$16*SQRT(T131*U131/(T131+U131))-IF($B$11="Two-tailed",TINV($B$9,(T131+U131-2)),TINV(2*$B$9,(T131+U131-2))))/SQRT(1+IF($B$11="Two-tailed",TINV($B$9,(T131+U131-2)),TINV(2*$B$9,(T131+U131-2)))^2/(2*(T131+U131-2)))),0)</f>
        <v>0.977636525179583</v>
      </c>
    </row>
    <row r="132" customFormat="false" ht="15" hidden="false" customHeight="false" outlineLevel="0" collapsed="false">
      <c r="T132" s="0" t="n">
        <v>128</v>
      </c>
      <c r="U132" s="0" t="n">
        <f aca="false">MAX(2,ROUNDUP($B$12*T132,0))</f>
        <v>128</v>
      </c>
      <c r="V132" s="0" t="n">
        <f aca="false">IF(N($B$16)&gt;0,NORMSDIST(($B$16*SQRT(T132*U132/(T132+U132))-IF($B$11="Two-tailed",TINV($B$9,(T132+U132-2)),TINV(2*$B$9,(T132+U132-2))))/SQRT(1+IF($B$11="Two-tailed",TINV($B$9,(T132+U132-2)),TINV(2*$B$9,(T132+U132-2)))^2/(2*(T132+U132-2)))),0)</f>
        <v>0.97846059330602</v>
      </c>
    </row>
    <row r="133" customFormat="false" ht="15" hidden="false" customHeight="false" outlineLevel="0" collapsed="false">
      <c r="T133" s="0" t="n">
        <v>129</v>
      </c>
      <c r="U133" s="0" t="n">
        <f aca="false">MAX(2,ROUNDUP($B$12*T133,0))</f>
        <v>129</v>
      </c>
      <c r="V133" s="0" t="n">
        <f aca="false">IF(N($B$16)&gt;0,NORMSDIST(($B$16*SQRT(T133*U133/(T133+U133))-IF($B$11="Two-tailed",TINV($B$9,(T133+U133-2)),TINV(2*$B$9,(T133+U133-2))))/SQRT(1+IF($B$11="Two-tailed",TINV($B$9,(T133+U133-2)),TINV(2*$B$9,(T133+U133-2)))^2/(2*(T133+U133-2)))),0)</f>
        <v>0.97925575350789</v>
      </c>
    </row>
    <row r="134" customFormat="false" ht="15" hidden="false" customHeight="false" outlineLevel="0" collapsed="false">
      <c r="T134" s="0" t="n">
        <v>130</v>
      </c>
      <c r="U134" s="0" t="n">
        <f aca="false">MAX(2,ROUNDUP($B$12*T134,0))</f>
        <v>130</v>
      </c>
      <c r="V134" s="0" t="n">
        <f aca="false">IF(N($B$16)&gt;0,NORMSDIST(($B$16*SQRT(T134*U134/(T134+U134))-IF($B$11="Two-tailed",TINV($B$9,(T134+U134-2)),TINV(2*$B$9,(T134+U134-2))))/SQRT(1+IF($B$11="Two-tailed",TINV($B$9,(T134+U134-2)),TINV(2*$B$9,(T134+U134-2)))^2/(2*(T134+U134-2)))),0)</f>
        <v>0.980022951273033</v>
      </c>
    </row>
    <row r="135" customFormat="false" ht="15" hidden="false" customHeight="false" outlineLevel="0" collapsed="false">
      <c r="T135" s="0" t="n">
        <v>131</v>
      </c>
      <c r="U135" s="0" t="n">
        <f aca="false">MAX(2,ROUNDUP($B$12*T135,0))</f>
        <v>131</v>
      </c>
      <c r="V135" s="0" t="n">
        <f aca="false">IF(N($B$16)&gt;0,NORMSDIST(($B$16*SQRT(T135*U135/(T135+U135))-IF($B$11="Two-tailed",TINV($B$9,(T135+U135-2)),TINV(2*$B$9,(T135+U135-2))))/SQRT(1+IF($B$11="Two-tailed",TINV($B$9,(T135+U135-2)),TINV(2*$B$9,(T135+U135-2)))^2/(2*(T135+U135-2)))),0)</f>
        <v>0.980763104434093</v>
      </c>
    </row>
    <row r="136" customFormat="false" ht="15" hidden="false" customHeight="false" outlineLevel="0" collapsed="false">
      <c r="T136" s="0" t="n">
        <v>132</v>
      </c>
      <c r="U136" s="0" t="n">
        <f aca="false">MAX(2,ROUNDUP($B$12*T136,0))</f>
        <v>132</v>
      </c>
      <c r="V136" s="0" t="n">
        <f aca="false">IF(N($B$16)&gt;0,NORMSDIST(($B$16*SQRT(T136*U136/(T136+U136))-IF($B$11="Two-tailed",TINV($B$9,(T136+U136-2)),TINV(2*$B$9,(T136+U136-2))))/SQRT(1+IF($B$11="Two-tailed",TINV($B$9,(T136+U136-2)),TINV(2*$B$9,(T136+U136-2)))^2/(2*(T136+U136-2)))),0)</f>
        <v>0.981477103816831</v>
      </c>
    </row>
    <row r="137" customFormat="false" ht="15" hidden="false" customHeight="false" outlineLevel="0" collapsed="false">
      <c r="T137" s="0" t="n">
        <v>133</v>
      </c>
      <c r="U137" s="0" t="n">
        <f aca="false">MAX(2,ROUNDUP($B$12*T137,0))</f>
        <v>133</v>
      </c>
      <c r="V137" s="0" t="n">
        <f aca="false">IF(N($B$16)&gt;0,NORMSDIST(($B$16*SQRT(T137*U137/(T137+U137))-IF($B$11="Two-tailed",TINV($B$9,(T137+U137-2)),TINV(2*$B$9,(T137+U137-2))))/SQRT(1+IF($B$11="Two-tailed",TINV($B$9,(T137+U137-2)),TINV(2*$B$9,(T137+U137-2)))^2/(2*(T137+U137-2)))),0)</f>
        <v>0.982165813881705</v>
      </c>
    </row>
    <row r="138" customFormat="false" ht="15" hidden="false" customHeight="false" outlineLevel="0" collapsed="false">
      <c r="T138" s="0" t="n">
        <v>134</v>
      </c>
      <c r="U138" s="0" t="n">
        <f aca="false">MAX(2,ROUNDUP($B$12*T138,0))</f>
        <v>134</v>
      </c>
      <c r="V138" s="0" t="n">
        <f aca="false">IF(N($B$16)&gt;0,NORMSDIST(($B$16*SQRT(T138*U138/(T138+U138))-IF($B$11="Two-tailed",TINV($B$9,(T138+U138-2)),TINV(2*$B$9,(T138+U138-2))))/SQRT(1+IF($B$11="Two-tailed",TINV($B$9,(T138+U138-2)),TINV(2*$B$9,(T138+U138-2)))^2/(2*(T138+U138-2)))),0)</f>
        <v>0.982830073358258</v>
      </c>
    </row>
    <row r="139" customFormat="false" ht="15" hidden="false" customHeight="false" outlineLevel="0" collapsed="false">
      <c r="T139" s="0" t="n">
        <v>135</v>
      </c>
      <c r="U139" s="0" t="n">
        <f aca="false">MAX(2,ROUNDUP($B$12*T139,0))</f>
        <v>135</v>
      </c>
      <c r="V139" s="0" t="n">
        <f aca="false">IF(N($B$16)&gt;0,NORMSDIST(($B$16*SQRT(T139*U139/(T139+U139))-IF($B$11="Two-tailed",TINV($B$9,(T139+U139-2)),TINV(2*$B$9,(T139+U139-2))))/SQRT(1+IF($B$11="Two-tailed",TINV($B$9,(T139+U139-2)),TINV(2*$B$9,(T139+U139-2)))^2/(2*(T139+U139-2)))),0)</f>
        <v>0.983470695871879</v>
      </c>
    </row>
    <row r="140" customFormat="false" ht="15" hidden="false" customHeight="false" outlineLevel="0" collapsed="false">
      <c r="T140" s="0" t="n">
        <v>136</v>
      </c>
      <c r="U140" s="0" t="n">
        <f aca="false">MAX(2,ROUNDUP($B$12*T140,0))</f>
        <v>136</v>
      </c>
      <c r="V140" s="0" t="n">
        <f aca="false">IF(N($B$16)&gt;0,NORMSDIST(($B$16*SQRT(T140*U140/(T140+U140))-IF($B$11="Two-tailed",TINV($B$9,(T140+U140-2)),TINV(2*$B$9,(T140+U140-2))))/SQRT(1+IF($B$11="Two-tailed",TINV($B$9,(T140+U140-2)),TINV(2*$B$9,(T140+U140-2)))^2/(2*(T140+U140-2)))),0)</f>
        <v>0.984088470562564</v>
      </c>
    </row>
    <row r="141" customFormat="false" ht="15" hidden="false" customHeight="false" outlineLevel="0" collapsed="false">
      <c r="T141" s="0" t="n">
        <v>137</v>
      </c>
      <c r="U141" s="0" t="n">
        <f aca="false">MAX(2,ROUNDUP($B$12*T141,0))</f>
        <v>137</v>
      </c>
      <c r="V141" s="0" t="n">
        <f aca="false">IF(N($B$16)&gt;0,NORMSDIST(($B$16*SQRT(T141*U141/(T141+U141))-IF($B$11="Two-tailed",TINV($B$9,(T141+U141-2)),TINV(2*$B$9,(T141+U141-2))))/SQRT(1+IF($B$11="Two-tailed",TINV($B$9,(T141+U141-2)),TINV(2*$B$9,(T141+U141-2)))^2/(2*(T141+U141-2)))),0)</f>
        <v>0.98468416269532</v>
      </c>
    </row>
    <row r="142" customFormat="false" ht="15" hidden="false" customHeight="false" outlineLevel="0" collapsed="false">
      <c r="T142" s="0" t="n">
        <v>138</v>
      </c>
      <c r="U142" s="0" t="n">
        <f aca="false">MAX(2,ROUNDUP($B$12*T142,0))</f>
        <v>138</v>
      </c>
      <c r="V142" s="0" t="n">
        <f aca="false">IF(N($B$16)&gt;0,NORMSDIST(($B$16*SQRT(T142*U142/(T142+U142))-IF($B$11="Two-tailed",TINV($B$9,(T142+U142-2)),TINV(2*$B$9,(T142+U142-2))))/SQRT(1+IF($B$11="Two-tailed",TINV($B$9,(T142+U142-2)),TINV(2*$B$9,(T142+U142-2)))^2/(2*(T142+U142-2)))),0)</f>
        <v>0.985258514261923</v>
      </c>
    </row>
    <row r="143" customFormat="false" ht="15" hidden="false" customHeight="false" outlineLevel="0" collapsed="false">
      <c r="T143" s="0" t="n">
        <v>139</v>
      </c>
      <c r="U143" s="0" t="n">
        <f aca="false">MAX(2,ROUNDUP($B$12*T143,0))</f>
        <v>139</v>
      </c>
      <c r="V143" s="0" t="n">
        <f aca="false">IF(N($B$16)&gt;0,NORMSDIST(($B$16*SQRT(T143*U143/(T143+U143))-IF($B$11="Two-tailed",TINV($B$9,(T143+U143-2)),TINV(2*$B$9,(T143+U143-2))))/SQRT(1+IF($B$11="Two-tailed",TINV($B$9,(T143+U143-2)),TINV(2*$B$9,(T143+U143-2)))^2/(2*(T143+U143-2)))),0)</f>
        <v>0.985812244573737</v>
      </c>
    </row>
    <row r="144" customFormat="false" ht="15" hidden="false" customHeight="false" outlineLevel="0" collapsed="false">
      <c r="T144" s="0" t="n">
        <v>140</v>
      </c>
      <c r="U144" s="0" t="n">
        <f aca="false">MAX(2,ROUNDUP($B$12*T144,0))</f>
        <v>140</v>
      </c>
      <c r="V144" s="0" t="n">
        <f aca="false">IF(N($B$16)&gt;0,NORMSDIST(($B$16*SQRT(T144*U144/(T144+U144))-IF($B$11="Two-tailed",TINV($B$9,(T144+U144-2)),TINV(2*$B$9,(T144+U144-2))))/SQRT(1+IF($B$11="Two-tailed",TINV($B$9,(T144+U144-2)),TINV(2*$B$9,(T144+U144-2)))^2/(2*(T144+U144-2)))),0)</f>
        <v>0.986346050845367</v>
      </c>
    </row>
    <row r="145" customFormat="false" ht="15" hidden="false" customHeight="false" outlineLevel="0" collapsed="false">
      <c r="T145" s="0" t="n">
        <v>141</v>
      </c>
      <c r="U145" s="0" t="n">
        <f aca="false">MAX(2,ROUNDUP($B$12*T145,0))</f>
        <v>141</v>
      </c>
      <c r="V145" s="0" t="n">
        <f aca="false">IF(N($B$16)&gt;0,NORMSDIST(($B$16*SQRT(T145*U145/(T145+U145))-IF($B$11="Two-tailed",TINV($B$9,(T145+U145-2)),TINV(2*$B$9,(T145+U145-2))))/SQRT(1+IF($B$11="Two-tailed",TINV($B$9,(T145+U145-2)),TINV(2*$B$9,(T145+U145-2)))^2/(2*(T145+U145-2)))),0)</f>
        <v>0.986860608768927</v>
      </c>
    </row>
    <row r="146" customFormat="false" ht="15" hidden="false" customHeight="false" outlineLevel="0" collapsed="false">
      <c r="T146" s="0" t="n">
        <v>142</v>
      </c>
      <c r="U146" s="0" t="n">
        <f aca="false">MAX(2,ROUNDUP($B$12*T146,0))</f>
        <v>142</v>
      </c>
      <c r="V146" s="0" t="n">
        <f aca="false">IF(N($B$16)&gt;0,NORMSDIST(($B$16*SQRT(T146*U146/(T146+U146))-IF($B$11="Two-tailed",TINV($B$9,(T146+U146-2)),TINV(2*$B$9,(T146+U146-2))))/SQRT(1+IF($B$11="Two-tailed",TINV($B$9,(T146+U146-2)),TINV(2*$B$9,(T146+U146-2)))^2/(2*(T146+U146-2)))),0)</f>
        <v>0.98735657307875</v>
      </c>
    </row>
    <row r="147" customFormat="false" ht="15" hidden="false" customHeight="false" outlineLevel="0" collapsed="false">
      <c r="T147" s="0" t="n">
        <v>143</v>
      </c>
      <c r="U147" s="0" t="n">
        <f aca="false">MAX(2,ROUNDUP($B$12*T147,0))</f>
        <v>143</v>
      </c>
      <c r="V147" s="0" t="n">
        <f aca="false">IF(N($B$16)&gt;0,NORMSDIST(($B$16*SQRT(T147*U147/(T147+U147))-IF($B$11="Two-tailed",TINV($B$9,(T147+U147-2)),TINV(2*$B$9,(T147+U147-2))))/SQRT(1+IF($B$11="Two-tailed",TINV($B$9,(T147+U147-2)),TINV(2*$B$9,(T147+U147-2)))^2/(2*(T147+U147-2)))),0)</f>
        <v>0.987834578106383</v>
      </c>
    </row>
    <row r="148" customFormat="false" ht="15" hidden="false" customHeight="false" outlineLevel="0" collapsed="false">
      <c r="T148" s="0" t="n">
        <v>144</v>
      </c>
      <c r="U148" s="0" t="n">
        <f aca="false">MAX(2,ROUNDUP($B$12*T148,0))</f>
        <v>144</v>
      </c>
      <c r="V148" s="0" t="n">
        <f aca="false">IF(N($B$16)&gt;0,NORMSDIST(($B$16*SQRT(T148*U148/(T148+U148))-IF($B$11="Two-tailed",TINV($B$9,(T148+U148-2)),TINV(2*$B$9,(T148+U148-2))))/SQRT(1+IF($B$11="Two-tailed",TINV($B$9,(T148+U148-2)),TINV(2*$B$9,(T148+U148-2)))^2/(2*(T148+U148-2)))),0)</f>
        <v>0.988295238325734</v>
      </c>
    </row>
    <row r="149" customFormat="false" ht="15" hidden="false" customHeight="false" outlineLevel="0" collapsed="false">
      <c r="T149" s="0" t="n">
        <v>145</v>
      </c>
      <c r="U149" s="0" t="n">
        <f aca="false">MAX(2,ROUNDUP($B$12*T149,0))</f>
        <v>145</v>
      </c>
      <c r="V149" s="0" t="n">
        <f aca="false">IF(N($B$16)&gt;0,NORMSDIST(($B$16*SQRT(T149*U149/(T149+U149))-IF($B$11="Two-tailed",TINV($B$9,(T149+U149-2)),TINV(2*$B$9,(T149+U149-2))))/SQRT(1+IF($B$11="Two-tailed",TINV($B$9,(T149+U149-2)),TINV(2*$B$9,(T149+U149-2)))^2/(2*(T149+U149-2)))),0)</f>
        <v>0.98873914888827</v>
      </c>
    </row>
    <row r="150" customFormat="false" ht="15" hidden="false" customHeight="false" outlineLevel="0" collapsed="false">
      <c r="T150" s="0" t="n">
        <v>146</v>
      </c>
      <c r="U150" s="0" t="n">
        <f aca="false">MAX(2,ROUNDUP($B$12*T150,0))</f>
        <v>146</v>
      </c>
      <c r="V150" s="0" t="n">
        <f aca="false">IF(N($B$16)&gt;0,NORMSDIST(($B$16*SQRT(T150*U150/(T150+U150))-IF($B$11="Two-tailed",TINV($B$9,(T150+U150-2)),TINV(2*$B$9,(T150+U150-2))))/SQRT(1+IF($B$11="Two-tailed",TINV($B$9,(T150+U150-2)),TINV(2*$B$9,(T150+U150-2)))^2/(2*(T150+U150-2)))),0)</f>
        <v>0.989166886148185</v>
      </c>
    </row>
    <row r="151" customFormat="false" ht="15" hidden="false" customHeight="false" outlineLevel="0" collapsed="false">
      <c r="T151" s="0" t="n">
        <v>147</v>
      </c>
      <c r="U151" s="0" t="n">
        <f aca="false">MAX(2,ROUNDUP($B$12*T151,0))</f>
        <v>147</v>
      </c>
      <c r="V151" s="0" t="n">
        <f aca="false">IF(N($B$16)&gt;0,NORMSDIST(($B$16*SQRT(T151*U151/(T151+U151))-IF($B$11="Two-tailed",TINV($B$9,(T151+U151-2)),TINV(2*$B$9,(T151+U151-2))))/SQRT(1+IF($B$11="Two-tailed",TINV($B$9,(T151+U151-2)),TINV(2*$B$9,(T151+U151-2)))^2/(2*(T151+U151-2)))),0)</f>
        <v>0.989579008177471</v>
      </c>
    </row>
    <row r="152" customFormat="false" ht="15" hidden="false" customHeight="false" outlineLevel="0" collapsed="false">
      <c r="T152" s="0" t="n">
        <v>148</v>
      </c>
      <c r="U152" s="0" t="n">
        <f aca="false">MAX(2,ROUNDUP($B$12*T152,0))</f>
        <v>148</v>
      </c>
      <c r="V152" s="0" t="n">
        <f aca="false">IF(N($B$16)&gt;0,NORMSDIST(($B$16*SQRT(T152*U152/(T152+U152))-IF($B$11="Two-tailed",TINV($B$9,(T152+U152-2)),TINV(2*$B$9,(T152+U152-2))))/SQRT(1+IF($B$11="Two-tailed",TINV($B$9,(T152+U152-2)),TINV(2*$B$9,(T152+U152-2)))^2/(2*(T152+U152-2)))),0)</f>
        <v>0.989976055270861</v>
      </c>
    </row>
    <row r="153" customFormat="false" ht="15" hidden="false" customHeight="false" outlineLevel="0" collapsed="false">
      <c r="T153" s="0" t="n">
        <v>149</v>
      </c>
      <c r="U153" s="0" t="n">
        <f aca="false">MAX(2,ROUNDUP($B$12*T153,0))</f>
        <v>149</v>
      </c>
      <c r="V153" s="0" t="n">
        <f aca="false">IF(N($B$16)&gt;0,NORMSDIST(($B$16*SQRT(T153*U153/(T153+U153))-IF($B$11="Two-tailed",TINV($B$9,(T153+U153-2)),TINV(2*$B$9,(T153+U153-2))))/SQRT(1+IF($B$11="Two-tailed",TINV($B$9,(T153+U153-2)),TINV(2*$B$9,(T153+U153-2)))^2/(2*(T153+U153-2)))),0)</f>
        <v>0.990358550440602</v>
      </c>
    </row>
    <row r="154" customFormat="false" ht="15" hidden="false" customHeight="false" outlineLevel="0" collapsed="false">
      <c r="T154" s="0" t="n">
        <v>150</v>
      </c>
      <c r="U154" s="0" t="n">
        <f aca="false">MAX(2,ROUNDUP($B$12*T154,0))</f>
        <v>150</v>
      </c>
      <c r="V154" s="0" t="n">
        <f aca="false">IF(N($B$16)&gt;0,NORMSDIST(($B$16*SQRT(T154*U154/(T154+U154))-IF($B$11="Two-tailed",TINV($B$9,(T154+U154-2)),TINV(2*$B$9,(T154+U154-2))))/SQRT(1+IF($B$11="Two-tailed",TINV($B$9,(T154+U154-2)),TINV(2*$B$9,(T154+U154-2)))^2/(2*(T154+U154-2)))),0)</f>
        <v>0.990726999901066</v>
      </c>
    </row>
    <row r="155" customFormat="false" ht="15" hidden="false" customHeight="false" outlineLevel="0" collapsed="false">
      <c r="T155" s="0" t="n">
        <v>151</v>
      </c>
      <c r="U155" s="0" t="n">
        <f aca="false">MAX(2,ROUNDUP($B$12*T155,0))</f>
        <v>151</v>
      </c>
      <c r="V155" s="0" t="n">
        <f aca="false">IF(N($B$16)&gt;0,NORMSDIST(($B$16*SQRT(T155*U155/(T155+U155))-IF($B$11="Two-tailed",TINV($B$9,(T155+U155-2)),TINV(2*$B$9,(T155+U155-2))))/SQRT(1+IF($B$11="Two-tailed",TINV($B$9,(T155+U155-2)),TINV(2*$B$9,(T155+U155-2)))^2/(2*(T155+U155-2)))),0)</f>
        <v>0.99108189354321</v>
      </c>
    </row>
    <row r="156" customFormat="false" ht="15" hidden="false" customHeight="false" outlineLevel="0" collapsed="false">
      <c r="T156" s="0" t="n">
        <v>152</v>
      </c>
      <c r="U156" s="0" t="n">
        <f aca="false">MAX(2,ROUNDUP($B$12*T156,0))</f>
        <v>152</v>
      </c>
      <c r="V156" s="0" t="n">
        <f aca="false">IF(N($B$16)&gt;0,NORMSDIST(($B$16*SQRT(T156*U156/(T156+U156))-IF($B$11="Two-tailed",TINV($B$9,(T156+U156-2)),TINV(2*$B$9,(T156+U156-2))))/SQRT(1+IF($B$11="Two-tailed",TINV($B$9,(T156+U156-2)),TINV(2*$B$9,(T156+U156-2)))^2/(2*(T156+U156-2)))),0)</f>
        <v>0.991423705398882</v>
      </c>
    </row>
    <row r="157" customFormat="false" ht="15" hidden="false" customHeight="false" outlineLevel="0" collapsed="false">
      <c r="T157" s="0" t="n">
        <v>153</v>
      </c>
      <c r="U157" s="0" t="n">
        <f aca="false">MAX(2,ROUNDUP($B$12*T157,0))</f>
        <v>153</v>
      </c>
      <c r="V157" s="0" t="n">
        <f aca="false">IF(N($B$16)&gt;0,NORMSDIST(($B$16*SQRT(T157*U157/(T157+U157))-IF($B$11="Two-tailed",TINV($B$9,(T157+U157-2)),TINV(2*$B$9,(T157+U157-2))))/SQRT(1+IF($B$11="Two-tailed",TINV($B$9,(T157+U157-2)),TINV(2*$B$9,(T157+U157-2)))^2/(2*(T157+U157-2)))),0)</f>
        <v>0.991752894095057</v>
      </c>
    </row>
    <row r="158" customFormat="false" ht="15" hidden="false" customHeight="false" outlineLevel="0" collapsed="false">
      <c r="T158" s="0" t="n">
        <v>154</v>
      </c>
      <c r="U158" s="0" t="n">
        <f aca="false">MAX(2,ROUNDUP($B$12*T158,0))</f>
        <v>154</v>
      </c>
      <c r="V158" s="0" t="n">
        <f aca="false">IF(N($B$16)&gt;0,NORMSDIST(($B$16*SQRT(T158*U158/(T158+U158))-IF($B$11="Two-tailed",TINV($B$9,(T158+U158-2)),TINV(2*$B$9,(T158+U158-2))))/SQRT(1+IF($B$11="Two-tailed",TINV($B$9,(T158+U158-2)),TINV(2*$B$9,(T158+U158-2)))^2/(2*(T158+U158-2)))),0)</f>
        <v>0.992069903297996</v>
      </c>
    </row>
    <row r="159" customFormat="false" ht="15" hidden="false" customHeight="false" outlineLevel="0" collapsed="false">
      <c r="T159" s="0" t="n">
        <v>155</v>
      </c>
      <c r="U159" s="0" t="n">
        <f aca="false">MAX(2,ROUNDUP($B$12*T159,0))</f>
        <v>155</v>
      </c>
      <c r="V159" s="0" t="n">
        <f aca="false">IF(N($B$16)&gt;0,NORMSDIST(($B$16*SQRT(T159*U159/(T159+U159))-IF($B$11="Two-tailed",TINV($B$9,(T159+U159-2)),TINV(2*$B$9,(T159+U159-2))))/SQRT(1+IF($B$11="Two-tailed",TINV($B$9,(T159+U159-2)),TINV(2*$B$9,(T159+U159-2)))^2/(2*(T159+U159-2)))),0)</f>
        <v>0.992375162147437</v>
      </c>
    </row>
    <row r="160" customFormat="false" ht="15" hidden="false" customHeight="false" outlineLevel="0" collapsed="false">
      <c r="T160" s="0" t="n">
        <v>156</v>
      </c>
      <c r="U160" s="0" t="n">
        <f aca="false">MAX(2,ROUNDUP($B$12*T160,0))</f>
        <v>156</v>
      </c>
      <c r="V160" s="0" t="n">
        <f aca="false">IF(N($B$16)&gt;0,NORMSDIST(($B$16*SQRT(T160*U160/(T160+U160))-IF($B$11="Two-tailed",TINV($B$9,(T160+U160-2)),TINV(2*$B$9,(T160+U160-2))))/SQRT(1+IF($B$11="Two-tailed",TINV($B$9,(T160+U160-2)),TINV(2*$B$9,(T160+U160-2)))^2/(2*(T160+U160-2)))),0)</f>
        <v>0.992669085680868</v>
      </c>
    </row>
    <row r="161" customFormat="false" ht="15" hidden="false" customHeight="false" outlineLevel="0" collapsed="false">
      <c r="T161" s="0" t="n">
        <v>157</v>
      </c>
      <c r="U161" s="0" t="n">
        <f aca="false">MAX(2,ROUNDUP($B$12*T161,0))</f>
        <v>157</v>
      </c>
      <c r="V161" s="0" t="n">
        <f aca="false">IF(N($B$16)&gt;0,NORMSDIST(($B$16*SQRT(T161*U161/(T161+U161))-IF($B$11="Two-tailed",TINV($B$9,(T161+U161-2)),TINV(2*$B$9,(T161+U161-2))))/SQRT(1+IF($B$11="Two-tailed",TINV($B$9,(T161+U161-2)),TINV(2*$B$9,(T161+U161-2)))^2/(2*(T161+U161-2)))),0)</f>
        <v>0.992952075247953</v>
      </c>
    </row>
    <row r="162" customFormat="false" ht="15" hidden="false" customHeight="false" outlineLevel="0" collapsed="false">
      <c r="T162" s="0" t="n">
        <v>158</v>
      </c>
      <c r="U162" s="0" t="n">
        <f aca="false">MAX(2,ROUNDUP($B$12*T162,0))</f>
        <v>158</v>
      </c>
      <c r="V162" s="0" t="n">
        <f aca="false">IF(N($B$16)&gt;0,NORMSDIST(($B$16*SQRT(T162*U162/(T162+U162))-IF($B$11="Two-tailed",TINV($B$9,(T162+U162-2)),TINV(2*$B$9,(T162+U162-2))))/SQRT(1+IF($B$11="Two-tailed",TINV($B$9,(T162+U162-2)),TINV(2*$B$9,(T162+U162-2)))^2/(2*(T162+U162-2)))),0)</f>
        <v>0.993224518915234</v>
      </c>
    </row>
    <row r="163" customFormat="false" ht="15" hidden="false" customHeight="false" outlineLevel="0" collapsed="false">
      <c r="T163" s="0" t="n">
        <v>159</v>
      </c>
      <c r="U163" s="0" t="n">
        <f aca="false">MAX(2,ROUNDUP($B$12*T163,0))</f>
        <v>159</v>
      </c>
      <c r="V163" s="0" t="n">
        <f aca="false">IF(N($B$16)&gt;0,NORMSDIST(($B$16*SQRT(T163*U163/(T163+U163))-IF($B$11="Two-tailed",TINV($B$9,(T163+U163-2)),TINV(2*$B$9,(T163+U163-2))))/SQRT(1+IF($B$11="Two-tailed",TINV($B$9,(T163+U163-2)),TINV(2*$B$9,(T163+U163-2)))^2/(2*(T163+U163-2)))),0)</f>
        <v>0.993486791861167</v>
      </c>
    </row>
    <row r="164" customFormat="false" ht="15" hidden="false" customHeight="false" outlineLevel="0" collapsed="false">
      <c r="T164" s="0" t="n">
        <v>160</v>
      </c>
      <c r="U164" s="0" t="n">
        <f aca="false">MAX(2,ROUNDUP($B$12*T164,0))</f>
        <v>160</v>
      </c>
      <c r="V164" s="0" t="n">
        <f aca="false">IF(N($B$16)&gt;0,NORMSDIST(($B$16*SQRT(T164*U164/(T164+U164))-IF($B$11="Two-tailed",TINV($B$9,(T164+U164-2)),TINV(2*$B$9,(T164+U164-2))))/SQRT(1+IF($B$11="Two-tailed",TINV($B$9,(T164+U164-2)),TINV(2*$B$9,(T164+U164-2)))^2/(2*(T164+U164-2)))),0)</f>
        <v>0.993739256761639</v>
      </c>
    </row>
    <row r="165" customFormat="false" ht="15" hidden="false" customHeight="false" outlineLevel="0" collapsed="false">
      <c r="T165" s="0" t="n">
        <v>161</v>
      </c>
      <c r="U165" s="0" t="n">
        <f aca="false">MAX(2,ROUNDUP($B$12*T165,0))</f>
        <v>161</v>
      </c>
      <c r="V165" s="0" t="n">
        <f aca="false">IF(N($B$16)&gt;0,NORMSDIST(($B$16*SQRT(T165*U165/(T165+U165))-IF($B$11="Two-tailed",TINV($B$9,(T165+U165-2)),TINV(2*$B$9,(T165+U165-2))))/SQRT(1+IF($B$11="Two-tailed",TINV($B$9,(T165+U165-2)),TINV(2*$B$9,(T165+U165-2)))^2/(2*(T165+U165-2)))),0)</f>
        <v>0.993982264166043</v>
      </c>
    </row>
    <row r="166" customFormat="false" ht="15" hidden="false" customHeight="false" outlineLevel="0" collapsed="false">
      <c r="T166" s="0" t="n">
        <v>162</v>
      </c>
      <c r="U166" s="0" t="n">
        <f aca="false">MAX(2,ROUNDUP($B$12*T166,0))</f>
        <v>162</v>
      </c>
      <c r="V166" s="0" t="n">
        <f aca="false">IF(N($B$16)&gt;0,NORMSDIST(($B$16*SQRT(T166*U166/(T166+U166))-IF($B$11="Two-tailed",TINV($B$9,(T166+U166-2)),TINV(2*$B$9,(T166+U166-2))))/SQRT(1+IF($B$11="Two-tailed",TINV($B$9,(T166+U166-2)),TINV(2*$B$9,(T166+U166-2)))^2/(2*(T166+U166-2)))),0)</f>
        <v>0.994216152864056</v>
      </c>
    </row>
    <row r="167" customFormat="false" ht="15" hidden="false" customHeight="false" outlineLevel="0" collapsed="false">
      <c r="T167" s="0" t="n">
        <v>163</v>
      </c>
      <c r="U167" s="0" t="n">
        <f aca="false">MAX(2,ROUNDUP($B$12*T167,0))</f>
        <v>163</v>
      </c>
      <c r="V167" s="0" t="n">
        <f aca="false">IF(N($B$16)&gt;0,NORMSDIST(($B$16*SQRT(T167*U167/(T167+U167))-IF($B$11="Two-tailed",TINV($B$9,(T167+U167-2)),TINV(2*$B$9,(T167+U167-2))))/SQRT(1+IF($B$11="Two-tailed",TINV($B$9,(T167+U167-2)),TINV(2*$B$9,(T167+U167-2)))^2/(2*(T167+U167-2)))),0)</f>
        <v>0.994441250243227</v>
      </c>
    </row>
    <row r="168" customFormat="false" ht="15" hidden="false" customHeight="false" outlineLevel="0" collapsed="false">
      <c r="T168" s="0" t="n">
        <v>164</v>
      </c>
      <c r="U168" s="0" t="n">
        <f aca="false">MAX(2,ROUNDUP($B$12*T168,0))</f>
        <v>164</v>
      </c>
      <c r="V168" s="0" t="n">
        <f aca="false">IF(N($B$16)&gt;0,NORMSDIST(($B$16*SQRT(T168*U168/(T168+U168))-IF($B$11="Two-tailed",TINV($B$9,(T168+U168-2)),TINV(2*$B$9,(T168+U168-2))))/SQRT(1+IF($B$11="Two-tailed",TINV($B$9,(T168+U168-2)),TINV(2*$B$9,(T168+U168-2)))^2/(2*(T168+U168-2)))),0)</f>
        <v>0.994657872637519</v>
      </c>
    </row>
    <row r="169" customFormat="false" ht="15" hidden="false" customHeight="false" outlineLevel="0" collapsed="false">
      <c r="T169" s="0" t="n">
        <v>165</v>
      </c>
      <c r="U169" s="0" t="n">
        <f aca="false">MAX(2,ROUNDUP($B$12*T169,0))</f>
        <v>165</v>
      </c>
      <c r="V169" s="0" t="n">
        <f aca="false">IF(N($B$16)&gt;0,NORMSDIST(($B$16*SQRT(T169*U169/(T169+U169))-IF($B$11="Two-tailed",TINV($B$9,(T169+U169-2)),TINV(2*$B$9,(T169+U169-2))))/SQRT(1+IF($B$11="Two-tailed",TINV($B$9,(T169+U169-2)),TINV(2*$B$9,(T169+U169-2)))^2/(2*(T169+U169-2)))),0)</f>
        <v>0.994866325666923</v>
      </c>
    </row>
    <row r="170" customFormat="false" ht="15" hidden="false" customHeight="false" outlineLevel="0" collapsed="false">
      <c r="T170" s="0" t="n">
        <v>166</v>
      </c>
      <c r="U170" s="0" t="n">
        <f aca="false">MAX(2,ROUNDUP($B$12*T170,0))</f>
        <v>166</v>
      </c>
      <c r="V170" s="0" t="n">
        <f aca="false">IF(N($B$16)&gt;0,NORMSDIST(($B$16*SQRT(T170*U170/(T170+U170))-IF($B$11="Two-tailed",TINV($B$9,(T170+U170-2)),TINV(2*$B$9,(T170+U170-2))))/SQRT(1+IF($B$11="Two-tailed",TINV($B$9,(T170+U170-2)),TINV(2*$B$9,(T170+U170-2)))^2/(2*(T170+U170-2)))),0)</f>
        <v>0.995066904568301</v>
      </c>
    </row>
    <row r="171" customFormat="false" ht="15" hidden="false" customHeight="false" outlineLevel="0" collapsed="false">
      <c r="T171" s="0" t="n">
        <v>167</v>
      </c>
      <c r="U171" s="0" t="n">
        <f aca="false">MAX(2,ROUNDUP($B$12*T171,0))</f>
        <v>167</v>
      </c>
      <c r="V171" s="0" t="n">
        <f aca="false">IF(N($B$16)&gt;0,NORMSDIST(($B$16*SQRT(T171*U171/(T171+U171))-IF($B$11="Two-tailed",TINV($B$9,(T171+U171-2)),TINV(2*$B$9,(T171+U171-2))))/SQRT(1+IF($B$11="Two-tailed",TINV($B$9,(T171+U171-2)),TINV(2*$B$9,(T171+U171-2)))^2/(2*(T171+U171-2)))),0)</f>
        <v>0.995259894517575</v>
      </c>
    </row>
    <row r="172" customFormat="false" ht="15" hidden="false" customHeight="false" outlineLevel="0" collapsed="false">
      <c r="T172" s="0" t="n">
        <v>168</v>
      </c>
      <c r="U172" s="0" t="n">
        <f aca="false">MAX(2,ROUNDUP($B$12*T172,0))</f>
        <v>168</v>
      </c>
      <c r="V172" s="0" t="n">
        <f aca="false">IF(N($B$16)&gt;0,NORMSDIST(($B$16*SQRT(T172*U172/(T172+U172))-IF($B$11="Two-tailed",TINV($B$9,(T172+U172-2)),TINV(2*$B$9,(T172+U172-2))))/SQRT(1+IF($B$11="Two-tailed",TINV($B$9,(T172+U172-2)),TINV(2*$B$9,(T172+U172-2)))^2/(2*(T172+U172-2)))),0)</f>
        <v>0.99544557094343</v>
      </c>
    </row>
    <row r="173" customFormat="false" ht="15" hidden="false" customHeight="false" outlineLevel="0" collapsed="false">
      <c r="T173" s="0" t="n">
        <v>169</v>
      </c>
      <c r="U173" s="0" t="n">
        <f aca="false">MAX(2,ROUNDUP($B$12*T173,0))</f>
        <v>169</v>
      </c>
      <c r="V173" s="0" t="n">
        <f aca="false">IF(N($B$16)&gt;0,NORMSDIST(($B$16*SQRT(T173*U173/(T173+U173))-IF($B$11="Two-tailed",TINV($B$9,(T173+U173-2)),TINV(2*$B$9,(T173+U173-2))))/SQRT(1+IF($B$11="Two-tailed",TINV($B$9,(T173+U173-2)),TINV(2*$B$9,(T173+U173-2)))^2/(2*(T173+U173-2)))),0)</f>
        <v>0.995624199832657</v>
      </c>
    </row>
    <row r="174" customFormat="false" ht="15" hidden="false" customHeight="false" outlineLevel="0" collapsed="false">
      <c r="T174" s="0" t="n">
        <v>170</v>
      </c>
      <c r="U174" s="0" t="n">
        <f aca="false">MAX(2,ROUNDUP($B$12*T174,0))</f>
        <v>170</v>
      </c>
      <c r="V174" s="0" t="n">
        <f aca="false">IF(N($B$16)&gt;0,NORMSDIST(($B$16*SQRT(T174*U174/(T174+U174))-IF($B$11="Two-tailed",TINV($B$9,(T174+U174-2)),TINV(2*$B$9,(T174+U174-2))))/SQRT(1+IF($B$11="Two-tailed",TINV($B$9,(T174+U174-2)),TINV(2*$B$9,(T174+U174-2)))^2/(2*(T174+U174-2)))),0)</f>
        <v>0.995796038027305</v>
      </c>
    </row>
    <row r="175" customFormat="false" ht="15" hidden="false" customHeight="false" outlineLevel="0" collapsed="false">
      <c r="T175" s="0" t="n">
        <v>171</v>
      </c>
      <c r="U175" s="0" t="n">
        <f aca="false">MAX(2,ROUNDUP($B$12*T175,0))</f>
        <v>171</v>
      </c>
      <c r="V175" s="0" t="n">
        <f aca="false">IF(N($B$16)&gt;0,NORMSDIST(($B$16*SQRT(T175*U175/(T175+U175))-IF($B$11="Two-tailed",TINV($B$9,(T175+U175-2)),TINV(2*$B$9,(T175+U175-2))))/SQRT(1+IF($B$11="Two-tailed",TINV($B$9,(T175+U175-2)),TINV(2*$B$9,(T175+U175-2)))^2/(2*(T175+U175-2)))),0)</f>
        <v>0.995961333513763</v>
      </c>
    </row>
    <row r="176" customFormat="false" ht="15" hidden="false" customHeight="false" outlineLevel="0" collapsed="false">
      <c r="T176" s="0" t="n">
        <v>172</v>
      </c>
      <c r="U176" s="0" t="n">
        <f aca="false">MAX(2,ROUNDUP($B$12*T176,0))</f>
        <v>172</v>
      </c>
      <c r="V176" s="0" t="n">
        <f aca="false">IF(N($B$16)&gt;0,NORMSDIST(($B$16*SQRT(T176*U176/(T176+U176))-IF($B$11="Two-tailed",TINV($B$9,(T176+U176-2)),TINV(2*$B$9,(T176+U176-2))))/SQRT(1+IF($B$11="Two-tailed",TINV($B$9,(T176+U176-2)),TINV(2*$B$9,(T176+U176-2)))^2/(2*(T176+U176-2)))),0)</f>
        <v>0.99612032570396</v>
      </c>
    </row>
    <row r="177" customFormat="false" ht="15" hidden="false" customHeight="false" outlineLevel="0" collapsed="false">
      <c r="T177" s="0" t="n">
        <v>173</v>
      </c>
      <c r="U177" s="0" t="n">
        <f aca="false">MAX(2,ROUNDUP($B$12*T177,0))</f>
        <v>173</v>
      </c>
      <c r="V177" s="0" t="n">
        <f aca="false">IF(N($B$16)&gt;0,NORMSDIST(($B$16*SQRT(T177*U177/(T177+U177))-IF($B$11="Two-tailed",TINV($B$9,(T177+U177-2)),TINV(2*$B$9,(T177+U177-2))))/SQRT(1+IF($B$11="Two-tailed",TINV($B$9,(T177+U177-2)),TINV(2*$B$9,(T177+U177-2)))^2/(2*(T177+U177-2)))),0)</f>
        <v>0.996273245708803</v>
      </c>
    </row>
    <row r="178" customFormat="false" ht="15" hidden="false" customHeight="false" outlineLevel="0" collapsed="false">
      <c r="T178" s="0" t="n">
        <v>174</v>
      </c>
      <c r="U178" s="0" t="n">
        <f aca="false">MAX(2,ROUNDUP($B$12*T178,0))</f>
        <v>174</v>
      </c>
      <c r="V178" s="0" t="n">
        <f aca="false">IF(N($B$16)&gt;0,NORMSDIST(($B$16*SQRT(T178*U178/(T178+U178))-IF($B$11="Two-tailed",TINV($B$9,(T178+U178-2)),TINV(2*$B$9,(T178+U178-2))))/SQRT(1+IF($B$11="Two-tailed",TINV($B$9,(T178+U178-2)),TINV(2*$B$9,(T178+U178-2)))^2/(2*(T178+U178-2)))),0)</f>
        <v>0.996420316604025</v>
      </c>
    </row>
    <row r="179" customFormat="false" ht="15" hidden="false" customHeight="false" outlineLevel="0" collapsed="false">
      <c r="T179" s="0" t="n">
        <v>175</v>
      </c>
      <c r="U179" s="0" t="n">
        <f aca="false">MAX(2,ROUNDUP($B$12*T179,0))</f>
        <v>175</v>
      </c>
      <c r="V179" s="0" t="n">
        <f aca="false">IF(N($B$16)&gt;0,NORMSDIST(($B$16*SQRT(T179*U179/(T179+U179))-IF($B$11="Two-tailed",TINV($B$9,(T179+U179-2)),TINV(2*$B$9,(T179+U179-2))))/SQRT(1+IF($B$11="Two-tailed",TINV($B$9,(T179+U179-2)),TINV(2*$B$9,(T179+U179-2)))^2/(2*(T179+U179-2)))),0)</f>
        <v>0.99656175368859</v>
      </c>
    </row>
    <row r="180" customFormat="false" ht="15" hidden="false" customHeight="false" outlineLevel="0" collapsed="false">
      <c r="T180" s="0" t="n">
        <v>176</v>
      </c>
      <c r="U180" s="0" t="n">
        <f aca="false">MAX(2,ROUNDUP($B$12*T180,0))</f>
        <v>176</v>
      </c>
      <c r="V180" s="0" t="n">
        <f aca="false">IF(N($B$16)&gt;0,NORMSDIST(($B$16*SQRT(T180*U180/(T180+U180))-IF($B$11="Two-tailed",TINV($B$9,(T180+U180-2)),TINV(2*$B$9,(T180+U180-2))))/SQRT(1+IF($B$11="Two-tailed",TINV($B$9,(T180+U180-2)),TINV(2*$B$9,(T180+U180-2)))^2/(2*(T180+U180-2)))),0)</f>
        <v>0.996697764735807</v>
      </c>
    </row>
    <row r="181" customFormat="false" ht="15" hidden="false" customHeight="false" outlineLevel="0" collapsed="false">
      <c r="T181" s="0" t="n">
        <v>177</v>
      </c>
      <c r="U181" s="0" t="n">
        <f aca="false">MAX(2,ROUNDUP($B$12*T181,0))</f>
        <v>177</v>
      </c>
      <c r="V181" s="0" t="n">
        <f aca="false">IF(N($B$16)&gt;0,NORMSDIST(($B$16*SQRT(T181*U181/(T181+U181))-IF($B$11="Two-tailed",TINV($B$9,(T181+U181-2)),TINV(2*$B$9,(T181+U181-2))))/SQRT(1+IF($B$11="Two-tailed",TINV($B$9,(T181+U181-2)),TINV(2*$B$9,(T181+U181-2)))^2/(2*(T181+U181-2)))),0)</f>
        <v>0.996828550237315</v>
      </c>
    </row>
    <row r="182" customFormat="false" ht="15" hidden="false" customHeight="false" outlineLevel="0" collapsed="false">
      <c r="T182" s="0" t="n">
        <v>178</v>
      </c>
      <c r="U182" s="0" t="n">
        <f aca="false">MAX(2,ROUNDUP($B$12*T182,0))</f>
        <v>178</v>
      </c>
      <c r="V182" s="0" t="n">
        <f aca="false">IF(N($B$16)&gt;0,NORMSDIST(($B$16*SQRT(T182*U182/(T182+U182))-IF($B$11="Two-tailed",TINV($B$9,(T182+U182-2)),TINV(2*$B$9,(T182+U182-2))))/SQRT(1+IF($B$11="Two-tailed",TINV($B$9,(T182+U182-2)),TINV(2*$B$9,(T182+U182-2)))^2/(2*(T182+U182-2)))),0)</f>
        <v>0.996954303640082</v>
      </c>
    </row>
    <row r="183" customFormat="false" ht="15" hidden="false" customHeight="false" outlineLevel="0" collapsed="false">
      <c r="T183" s="0" t="n">
        <v>179</v>
      </c>
      <c r="U183" s="0" t="n">
        <f aca="false">MAX(2,ROUNDUP($B$12*T183,0))</f>
        <v>179</v>
      </c>
      <c r="V183" s="0" t="n">
        <f aca="false">IF(N($B$16)&gt;0,NORMSDIST(($B$16*SQRT(T183*U183/(T183+U183))-IF($B$11="Two-tailed",TINV($B$9,(T183+U183-2)),TINV(2*$B$9,(T183+U183-2))))/SQRT(1+IF($B$11="Two-tailed",TINV($B$9,(T183+U183-2)),TINV(2*$B$9,(T183+U183-2)))^2/(2*(T183+U183-2)))),0)</f>
        <v>0.997075211576574</v>
      </c>
    </row>
    <row r="184" customFormat="false" ht="15" hidden="false" customHeight="false" outlineLevel="0" collapsed="false">
      <c r="T184" s="0" t="n">
        <v>180</v>
      </c>
      <c r="U184" s="0" t="n">
        <f aca="false">MAX(2,ROUNDUP($B$12*T184,0))</f>
        <v>180</v>
      </c>
      <c r="V184" s="0" t="n">
        <f aca="false">IF(N($B$16)&gt;0,NORMSDIST(($B$16*SQRT(T184*U184/(T184+U184))-IF($B$11="Two-tailed",TINV($B$9,(T184+U184-2)),TINV(2*$B$9,(T184+U184-2))))/SQRT(1+IF($B$11="Two-tailed",TINV($B$9,(T184+U184-2)),TINV(2*$B$9,(T184+U184-2)))^2/(2*(T184+U184-2)))),0)</f>
        <v>0.997191454088253</v>
      </c>
    </row>
    <row r="185" customFormat="false" ht="15" hidden="false" customHeight="false" outlineLevel="0" collapsed="false">
      <c r="T185" s="0" t="n">
        <v>181</v>
      </c>
      <c r="U185" s="0" t="n">
        <f aca="false">MAX(2,ROUNDUP($B$12*T185,0))</f>
        <v>181</v>
      </c>
      <c r="V185" s="0" t="n">
        <f aca="false">IF(N($B$16)&gt;0,NORMSDIST(($B$16*SQRT(T185*U185/(T185+U185))-IF($B$11="Two-tailed",TINV($B$9,(T185+U185-2)),TINV(2*$B$9,(T185+U185-2))))/SQRT(1+IF($B$11="Two-tailed",TINV($B$9,(T185+U185-2)),TINV(2*$B$9,(T185+U185-2)))^2/(2*(T185+U185-2)))),0)</f>
        <v>0.997303204842544</v>
      </c>
    </row>
    <row r="186" customFormat="false" ht="15" hidden="false" customHeight="false" outlineLevel="0" collapsed="false">
      <c r="T186" s="0" t="n">
        <v>182</v>
      </c>
      <c r="U186" s="0" t="n">
        <f aca="false">MAX(2,ROUNDUP($B$12*T186,0))</f>
        <v>182</v>
      </c>
      <c r="V186" s="0" t="n">
        <f aca="false">IF(N($B$16)&gt;0,NORMSDIST(($B$16*SQRT(T186*U186/(T186+U186))-IF($B$11="Two-tailed",TINV($B$9,(T186+U186-2)),TINV(2*$B$9,(T186+U186-2))))/SQRT(1+IF($B$11="Two-tailed",TINV($B$9,(T186+U186-2)),TINV(2*$B$9,(T186+U186-2)))^2/(2*(T186+U186-2)))),0)</f>
        <v>0.997410631343427</v>
      </c>
    </row>
    <row r="187" customFormat="false" ht="15" hidden="false" customHeight="false" outlineLevel="0" collapsed="false">
      <c r="T187" s="0" t="n">
        <v>183</v>
      </c>
      <c r="U187" s="0" t="n">
        <f aca="false">MAX(2,ROUNDUP($B$12*T187,0))</f>
        <v>183</v>
      </c>
      <c r="V187" s="0" t="n">
        <f aca="false">IF(N($B$16)&gt;0,NORMSDIST(($B$16*SQRT(T187*U187/(T187+U187))-IF($B$11="Two-tailed",TINV($B$9,(T187+U187-2)),TINV(2*$B$9,(T187+U187-2))))/SQRT(1+IF($B$11="Two-tailed",TINV($B$9,(T187+U187-2)),TINV(2*$B$9,(T187+U187-2)))^2/(2*(T187+U187-2)))),0)</f>
        <v>0.997513895135806</v>
      </c>
    </row>
    <row r="188" customFormat="false" ht="15" hidden="false" customHeight="false" outlineLevel="0" collapsed="false">
      <c r="T188" s="0" t="n">
        <v>184</v>
      </c>
      <c r="U188" s="0" t="n">
        <f aca="false">MAX(2,ROUNDUP($B$12*T188,0))</f>
        <v>184</v>
      </c>
      <c r="V188" s="0" t="n">
        <f aca="false">IF(N($B$16)&gt;0,NORMSDIST(($B$16*SQRT(T188*U188/(T188+U188))-IF($B$11="Two-tailed",TINV($B$9,(T188+U188-2)),TINV(2*$B$9,(T188+U188-2))))/SQRT(1+IF($B$11="Two-tailed",TINV($B$9,(T188+U188-2)),TINV(2*$B$9,(T188+U188-2)))^2/(2*(T188+U188-2)))),0)</f>
        <v>0.997613152003794</v>
      </c>
    </row>
    <row r="189" customFormat="false" ht="15" hidden="false" customHeight="false" outlineLevel="0" collapsed="false">
      <c r="T189" s="0" t="n">
        <v>185</v>
      </c>
      <c r="U189" s="0" t="n">
        <f aca="false">MAX(2,ROUNDUP($B$12*T189,0))</f>
        <v>185</v>
      </c>
      <c r="V189" s="0" t="n">
        <f aca="false">IF(N($B$16)&gt;0,NORMSDIST(($B$16*SQRT(T189*U189/(T189+U189))-IF($B$11="Two-tailed",TINV($B$9,(T189+U189-2)),TINV(2*$B$9,(T189+U189-2))))/SQRT(1+IF($B$11="Two-tailed",TINV($B$9,(T189+U189-2)),TINV(2*$B$9,(T189+U189-2)))^2/(2*(T189+U189-2)))),0)</f>
        <v>0.997708552163065</v>
      </c>
    </row>
    <row r="190" customFormat="false" ht="15" hidden="false" customHeight="false" outlineLevel="0" collapsed="false">
      <c r="T190" s="0" t="n">
        <v>186</v>
      </c>
      <c r="U190" s="0" t="n">
        <f aca="false">MAX(2,ROUNDUP($B$12*T190,0))</f>
        <v>186</v>
      </c>
      <c r="V190" s="0" t="n">
        <f aca="false">IF(N($B$16)&gt;0,NORMSDIST(($B$16*SQRT(T190*U190/(T190+U190))-IF($B$11="Two-tailed",TINV($B$9,(T190+U190-2)),TINV(2*$B$9,(T190+U190-2))))/SQRT(1+IF($B$11="Two-tailed",TINV($B$9,(T190+U190-2)),TINV(2*$B$9,(T190+U190-2)))^2/(2*(T190+U190-2)))),0)</f>
        <v>0.997800240447423</v>
      </c>
    </row>
    <row r="191" customFormat="false" ht="15" hidden="false" customHeight="false" outlineLevel="0" collapsed="false">
      <c r="T191" s="0" t="n">
        <v>187</v>
      </c>
      <c r="U191" s="0" t="n">
        <f aca="false">MAX(2,ROUNDUP($B$12*T191,0))</f>
        <v>187</v>
      </c>
      <c r="V191" s="0" t="n">
        <f aca="false">IF(N($B$16)&gt;0,NORMSDIST(($B$16*SQRT(T191*U191/(T191+U191))-IF($B$11="Two-tailed",TINV($B$9,(T191+U191-2)),TINV(2*$B$9,(T191+U191-2))))/SQRT(1+IF($B$11="Two-tailed",TINV($B$9,(T191+U191-2)),TINV(2*$B$9,(T191+U191-2)))^2/(2*(T191+U191-2)))),0)</f>
        <v>0.997888356489711</v>
      </c>
    </row>
    <row r="192" customFormat="false" ht="15" hidden="false" customHeight="false" outlineLevel="0" collapsed="false">
      <c r="T192" s="0" t="n">
        <v>188</v>
      </c>
      <c r="U192" s="0" t="n">
        <f aca="false">MAX(2,ROUNDUP($B$12*T192,0))</f>
        <v>188</v>
      </c>
      <c r="V192" s="0" t="n">
        <f aca="false">IF(N($B$16)&gt;0,NORMSDIST(($B$16*SQRT(T192*U192/(T192+U192))-IF($B$11="Two-tailed",TINV($B$9,(T192+U192-2)),TINV(2*$B$9,(T192+U192-2))))/SQRT(1+IF($B$11="Two-tailed",TINV($B$9,(T192+U192-2)),TINV(2*$B$9,(T192+U192-2)))^2/(2*(T192+U192-2)))),0)</f>
        <v>0.99797303489723</v>
      </c>
    </row>
    <row r="193" customFormat="false" ht="15" hidden="false" customHeight="false" outlineLevel="0" collapsed="false">
      <c r="T193" s="0" t="n">
        <v>189</v>
      </c>
      <c r="U193" s="0" t="n">
        <f aca="false">MAX(2,ROUNDUP($B$12*T193,0))</f>
        <v>189</v>
      </c>
      <c r="V193" s="0" t="n">
        <f aca="false">IF(N($B$16)&gt;0,NORMSDIST(($B$16*SQRT(T193*U193/(T193+U193))-IF($B$11="Two-tailed",TINV($B$9,(T193+U193-2)),TINV(2*$B$9,(T193+U193-2))))/SQRT(1+IF($B$11="Two-tailed",TINV($B$9,(T193+U193-2)),TINV(2*$B$9,(T193+U193-2)))^2/(2*(T193+U193-2)))),0)</f>
        <v>0.998054405421779</v>
      </c>
    </row>
    <row r="194" customFormat="false" ht="15" hidden="false" customHeight="false" outlineLevel="0" collapsed="false">
      <c r="T194" s="0" t="n">
        <v>190</v>
      </c>
      <c r="U194" s="0" t="n">
        <f aca="false">MAX(2,ROUNDUP($B$12*T194,0))</f>
        <v>190</v>
      </c>
      <c r="V194" s="0" t="n">
        <f aca="false">IF(N($B$16)&gt;0,NORMSDIST(($B$16*SQRT(T194*U194/(T194+U194))-IF($B$11="Two-tailed",TINV($B$9,(T194+U194-2)),TINV(2*$B$9,(T194+U194-2))))/SQRT(1+IF($B$11="Two-tailed",TINV($B$9,(T194+U194-2)),TINV(2*$B$9,(T194+U194-2)))^2/(2*(T194+U194-2)))),0)</f>
        <v>0.998132593124469</v>
      </c>
    </row>
    <row r="195" customFormat="false" ht="15" hidden="false" customHeight="false" outlineLevel="0" collapsed="false">
      <c r="T195" s="0" t="n">
        <v>191</v>
      </c>
      <c r="U195" s="0" t="n">
        <f aca="false">MAX(2,ROUNDUP($B$12*T195,0))</f>
        <v>191</v>
      </c>
      <c r="V195" s="0" t="n">
        <f aca="false">IF(N($B$16)&gt;0,NORMSDIST(($B$16*SQRT(T195*U195/(T195+U195))-IF($B$11="Two-tailed",TINV($B$9,(T195+U195-2)),TINV(2*$B$9,(T195+U195-2))))/SQRT(1+IF($B$11="Two-tailed",TINV($B$9,(T195+U195-2)),TINV(2*$B$9,(T195+U195-2)))^2/(2*(T195+U195-2)))),0)</f>
        <v>0.998207718535443</v>
      </c>
    </row>
    <row r="196" customFormat="false" ht="15" hidden="false" customHeight="false" outlineLevel="0" collapsed="false">
      <c r="T196" s="0" t="n">
        <v>192</v>
      </c>
      <c r="U196" s="0" t="n">
        <f aca="false">MAX(2,ROUNDUP($B$12*T196,0))</f>
        <v>192</v>
      </c>
      <c r="V196" s="0" t="n">
        <f aca="false">IF(N($B$16)&gt;0,NORMSDIST(($B$16*SQRT(T196*U196/(T196+U196))-IF($B$11="Two-tailed",TINV($B$9,(T196+U196-2)),TINV(2*$B$9,(T196+U196-2))))/SQRT(1+IF($B$11="Two-tailed",TINV($B$9,(T196+U196-2)),TINV(2*$B$9,(T196+U196-2)))^2/(2*(T196+U196-2)))),0)</f>
        <v>0.998279897808632</v>
      </c>
    </row>
    <row r="197" customFormat="false" ht="15" hidden="false" customHeight="false" outlineLevel="0" collapsed="false">
      <c r="T197" s="0" t="n">
        <v>193</v>
      </c>
      <c r="U197" s="0" t="n">
        <f aca="false">MAX(2,ROUNDUP($B$12*T197,0))</f>
        <v>193</v>
      </c>
      <c r="V197" s="0" t="n">
        <f aca="false">IF(N($B$16)&gt;0,NORMSDIST(($B$16*SQRT(T197*U197/(T197+U197))-IF($B$11="Two-tailed",TINV($B$9,(T197+U197-2)),TINV(2*$B$9,(T197+U197-2))))/SQRT(1+IF($B$11="Two-tailed",TINV($B$9,(T197+U197-2)),TINV(2*$B$9,(T197+U197-2)))^2/(2*(T197+U197-2)))),0)</f>
        <v>0.998349242871676</v>
      </c>
    </row>
    <row r="198" customFormat="false" ht="15" hidden="false" customHeight="false" outlineLevel="0" collapsed="false">
      <c r="T198" s="0" t="n">
        <v>194</v>
      </c>
      <c r="U198" s="0" t="n">
        <f aca="false">MAX(2,ROUNDUP($B$12*T198,0))</f>
        <v>194</v>
      </c>
      <c r="V198" s="0" t="n">
        <f aca="false">IF(N($B$16)&gt;0,NORMSDIST(($B$16*SQRT(T198*U198/(T198+U198))-IF($B$11="Two-tailed",TINV($B$9,(T198+U198-2)),TINV(2*$B$9,(T198+U198-2))))/SQRT(1+IF($B$11="Two-tailed",TINV($B$9,(T198+U198-2)),TINV(2*$B$9,(T198+U198-2)))^2/(2*(T198+U198-2)))),0)</f>
        <v>0.998415861571149</v>
      </c>
    </row>
    <row r="199" customFormat="false" ht="15" hidden="false" customHeight="false" outlineLevel="0" collapsed="false">
      <c r="T199" s="0" t="n">
        <v>195</v>
      </c>
      <c r="U199" s="0" t="n">
        <f aca="false">MAX(2,ROUNDUP($B$12*T199,0))</f>
        <v>195</v>
      </c>
      <c r="V199" s="0" t="n">
        <f aca="false">IF(N($B$16)&gt;0,NORMSDIST(($B$16*SQRT(T199*U199/(T199+U199))-IF($B$11="Two-tailed",TINV($B$9,(T199+U199-2)),TINV(2*$B$9,(T199+U199-2))))/SQRT(1+IF($B$11="Two-tailed",TINV($B$9,(T199+U199-2)),TINV(2*$B$9,(T199+U199-2)))^2/(2*(T199+U199-2)))),0)</f>
        <v>0.998479857813196</v>
      </c>
    </row>
    <row r="200" customFormat="false" ht="15" hidden="false" customHeight="false" outlineLevel="0" collapsed="false">
      <c r="T200" s="0" t="n">
        <v>196</v>
      </c>
      <c r="U200" s="0" t="n">
        <f aca="false">MAX(2,ROUNDUP($B$12*T200,0))</f>
        <v>196</v>
      </c>
      <c r="V200" s="0" t="n">
        <f aca="false">IF(N($B$16)&gt;0,NORMSDIST(($B$16*SQRT(T200*U200/(T200+U200))-IF($B$11="Two-tailed",TINV($B$9,(T200+U200-2)),TINV(2*$B$9,(T200+U200-2))))/SQRT(1+IF($B$11="Two-tailed",TINV($B$9,(T200+U200-2)),TINV(2*$B$9,(T200+U200-2)))^2/(2*(T200+U200-2)))),0)</f>
        <v>0.998541331699728</v>
      </c>
    </row>
    <row r="201" customFormat="false" ht="15" hidden="false" customHeight="false" outlineLevel="0" collapsed="false">
      <c r="T201" s="0" t="n">
        <v>197</v>
      </c>
      <c r="U201" s="0" t="n">
        <f aca="false">MAX(2,ROUNDUP($B$12*T201,0))</f>
        <v>197</v>
      </c>
      <c r="V201" s="0" t="n">
        <f aca="false">IF(N($B$16)&gt;0,NORMSDIST(($B$16*SQRT(T201*U201/(T201+U201))-IF($B$11="Two-tailed",TINV($B$9,(T201+U201-2)),TINV(2*$B$9,(T201+U201-2))))/SQRT(1+IF($B$11="Two-tailed",TINV($B$9,(T201+U201-2)),TINV(2*$B$9,(T201+U201-2)))^2/(2*(T201+U201-2)))),0)</f>
        <v>0.998600379660276</v>
      </c>
    </row>
    <row r="202" customFormat="false" ht="15" hidden="false" customHeight="false" outlineLevel="0" collapsed="false">
      <c r="T202" s="0" t="n">
        <v>198</v>
      </c>
      <c r="U202" s="0" t="n">
        <f aca="false">MAX(2,ROUNDUP($B$12*T202,0))</f>
        <v>198</v>
      </c>
      <c r="V202" s="0" t="n">
        <f aca="false">IF(N($B$16)&gt;0,NORMSDIST(($B$16*SQRT(T202*U202/(T202+U202))-IF($B$11="Two-tailed",TINV($B$9,(T202+U202-2)),TINV(2*$B$9,(T202+U202-2))))/SQRT(1+IF($B$11="Two-tailed",TINV($B$9,(T202+U202-2)),TINV(2*$B$9,(T202+U202-2)))^2/(2*(T202+U202-2)))),0)</f>
        <v>0.998657094579636</v>
      </c>
    </row>
    <row r="203" customFormat="false" ht="15" hidden="false" customHeight="false" outlineLevel="0" collapsed="false">
      <c r="T203" s="0" t="n">
        <v>199</v>
      </c>
      <c r="U203" s="0" t="n">
        <f aca="false">MAX(2,ROUNDUP($B$12*T203,0))</f>
        <v>199</v>
      </c>
      <c r="V203" s="0" t="n">
        <f aca="false">IF(N($B$16)&gt;0,NORMSDIST(($B$16*SQRT(T203*U203/(T203+U203))-IF($B$11="Two-tailed",TINV($B$9,(T203+U203-2)),TINV(2*$B$9,(T203+U203-2))))/SQRT(1+IF($B$11="Two-tailed",TINV($B$9,(T203+U203-2)),TINV(2*$B$9,(T203+U203-2)))^2/(2*(T203+U203-2)))),0)</f>
        <v>0.998711565921419</v>
      </c>
    </row>
    <row r="204" customFormat="false" ht="15" hidden="false" customHeight="false" outlineLevel="0" collapsed="false">
      <c r="T204" s="0" t="n">
        <v>200</v>
      </c>
      <c r="U204" s="0" t="n">
        <f aca="false">MAX(2,ROUNDUP($B$12*T204,0))</f>
        <v>200</v>
      </c>
      <c r="V204" s="0" t="n">
        <f aca="false">IF(N($B$16)&gt;0,NORMSDIST(($B$16*SQRT(T204*U204/(T204+U204))-IF($B$11="Two-tailed",TINV($B$9,(T204+U204-2)),TINV(2*$B$9,(T204+U204-2))))/SQRT(1+IF($B$11="Two-tailed",TINV($B$9,(T204+U204-2)),TINV(2*$B$9,(T204+U204-2)))^2/(2*(T204+U204-2)))),0)</f>
        <v>0.998763879847615</v>
      </c>
    </row>
    <row r="205" customFormat="false" ht="15" hidden="false" customHeight="false" outlineLevel="0" collapsed="false">
      <c r="T205" s="0" t="n">
        <v>201</v>
      </c>
      <c r="U205" s="0" t="n">
        <f aca="false">MAX(2,ROUNDUP($B$12*T205,0))</f>
        <v>201</v>
      </c>
      <c r="V205" s="0" t="n">
        <f aca="false">IF(N($B$16)&gt;0,NORMSDIST(($B$16*SQRT(T205*U205/(T205+U205))-IF($B$11="Two-tailed",TINV($B$9,(T205+U205-2)),TINV(2*$B$9,(T205+U205-2))))/SQRT(1+IF($B$11="Two-tailed",TINV($B$9,(T205+U205-2)),TINV(2*$B$9,(T205+U205-2)))^2/(2*(T205+U205-2)))),0)</f>
        <v>0.9988141193343</v>
      </c>
    </row>
    <row r="206" customFormat="false" ht="15" hidden="false" customHeight="false" outlineLevel="0" collapsed="false">
      <c r="T206" s="0" t="n">
        <v>202</v>
      </c>
      <c r="U206" s="0" t="n">
        <f aca="false">MAX(2,ROUNDUP($B$12*T206,0))</f>
        <v>202</v>
      </c>
      <c r="V206" s="0" t="n">
        <f aca="false">IF(N($B$16)&gt;0,NORMSDIST(($B$16*SQRT(T206*U206/(T206+U206))-IF($B$11="Two-tailed",TINV($B$9,(T206+U206-2)),TINV(2*$B$9,(T206+U206-2))))/SQRT(1+IF($B$11="Two-tailed",TINV($B$9,(T206+U206-2)),TINV(2*$B$9,(T206+U206-2)))^2/(2*(T206+U206-2)))),0)</f>
        <v>0.998862364283566</v>
      </c>
    </row>
    <row r="207" customFormat="false" ht="15" hidden="false" customHeight="false" outlineLevel="0" collapsed="false">
      <c r="T207" s="0" t="n">
        <v>203</v>
      </c>
      <c r="U207" s="0" t="n">
        <f aca="false">MAX(2,ROUNDUP($B$12*T207,0))</f>
        <v>203</v>
      </c>
      <c r="V207" s="0" t="n">
        <f aca="false">IF(N($B$16)&gt;0,NORMSDIST(($B$16*SQRT(T207*U207/(T207+U207))-IF($B$11="Two-tailed",TINV($B$9,(T207+U207-2)),TINV(2*$B$9,(T207+U207-2))))/SQRT(1+IF($B$11="Two-tailed",TINV($B$9,(T207+U207-2)),TINV(2*$B$9,(T207+U207-2)))^2/(2*(T207+U207-2)))),0)</f>
        <v>0.99890869163182</v>
      </c>
    </row>
    <row r="208" customFormat="false" ht="15" hidden="false" customHeight="false" outlineLevel="0" collapsed="false">
      <c r="T208" s="0" t="n">
        <v>204</v>
      </c>
      <c r="U208" s="0" t="n">
        <f aca="false">MAX(2,ROUNDUP($B$12*T208,0))</f>
        <v>204</v>
      </c>
      <c r="V208" s="0" t="n">
        <f aca="false">IF(N($B$16)&gt;0,NORMSDIST(($B$16*SQRT(T208*U208/(T208+U208))-IF($B$11="Two-tailed",TINV($B$9,(T208+U208-2)),TINV(2*$B$9,(T208+U208-2))))/SQRT(1+IF($B$11="Two-tailed",TINV($B$9,(T208+U208-2)),TINV(2*$B$9,(T208+U208-2)))^2/(2*(T208+U208-2)))),0)</f>
        <v>0.998953175454518</v>
      </c>
    </row>
    <row r="209" customFormat="false" ht="15" hidden="false" customHeight="false" outlineLevel="0" collapsed="false">
      <c r="T209" s="0" t="n">
        <v>205</v>
      </c>
      <c r="U209" s="0" t="n">
        <f aca="false">MAX(2,ROUNDUP($B$12*T209,0))</f>
        <v>205</v>
      </c>
      <c r="V209" s="0" t="n">
        <f aca="false">IF(N($B$16)&gt;0,NORMSDIST(($B$16*SQRT(T209*U209/(T209+U209))-IF($B$11="Two-tailed",TINV($B$9,(T209+U209-2)),TINV(2*$B$9,(T209+U209-2))))/SQRT(1+IF($B$11="Two-tailed",TINV($B$9,(T209+U209-2)),TINV(2*$B$9,(T209+U209-2)))^2/(2*(T209+U209-2)))),0)</f>
        <v>0.998995887067473</v>
      </c>
    </row>
    <row r="210" customFormat="false" ht="15" hidden="false" customHeight="false" outlineLevel="0" collapsed="false">
      <c r="T210" s="0" t="n">
        <v>206</v>
      </c>
      <c r="U210" s="0" t="n">
        <f aca="false">MAX(2,ROUNDUP($B$12*T210,0))</f>
        <v>206</v>
      </c>
      <c r="V210" s="0" t="n">
        <f aca="false">IF(N($B$16)&gt;0,NORMSDIST(($B$16*SQRT(T210*U210/(T210+U210))-IF($B$11="Two-tailed",TINV($B$9,(T210+U210-2)),TINV(2*$B$9,(T210+U210-2))))/SQRT(1+IF($B$11="Two-tailed",TINV($B$9,(T210+U210-2)),TINV(2*$B$9,(T210+U210-2)))^2/(2*(T210+U210-2)))),0)</f>
        <v>0.999036895124806</v>
      </c>
    </row>
    <row r="211" customFormat="false" ht="15" hidden="false" customHeight="false" outlineLevel="0" collapsed="false">
      <c r="T211" s="0" t="n">
        <v>207</v>
      </c>
      <c r="U211" s="0" t="n">
        <f aca="false">MAX(2,ROUNDUP($B$12*T211,0))</f>
        <v>207</v>
      </c>
      <c r="V211" s="0" t="n">
        <f aca="false">IF(N($B$16)&gt;0,NORMSDIST(($B$16*SQRT(T211*U211/(T211+U211))-IF($B$11="Two-tailed",TINV($B$9,(T211+U211-2)),TINV(2*$B$9,(T211+U211-2))))/SQRT(1+IF($B$11="Two-tailed",TINV($B$9,(T211+U211-2)),TINV(2*$B$9,(T211+U211-2)))^2/(2*(T211+U211-2)))),0)</f>
        <v>0.999076265713664</v>
      </c>
    </row>
    <row r="212" customFormat="false" ht="15" hidden="false" customHeight="false" outlineLevel="0" collapsed="false">
      <c r="T212" s="0" t="n">
        <v>208</v>
      </c>
      <c r="U212" s="0" t="n">
        <f aca="false">MAX(2,ROUNDUP($B$12*T212,0))</f>
        <v>208</v>
      </c>
      <c r="V212" s="0" t="n">
        <f aca="false">IF(N($B$16)&gt;0,NORMSDIST(($B$16*SQRT(T212*U212/(T212+U212))-IF($B$11="Two-tailed",TINV($B$9,(T212+U212-2)),TINV(2*$B$9,(T212+U212-2))))/SQRT(1+IF($B$11="Two-tailed",TINV($B$9,(T212+U212-2)),TINV(2*$B$9,(T212+U212-2)))^2/(2*(T212+U212-2)))),0)</f>
        <v>0.999114062445783</v>
      </c>
    </row>
    <row r="213" customFormat="false" ht="15" hidden="false" customHeight="false" outlineLevel="0" collapsed="false">
      <c r="T213" s="0" t="n">
        <v>209</v>
      </c>
      <c r="U213" s="0" t="n">
        <f aca="false">MAX(2,ROUNDUP($B$12*T213,0))</f>
        <v>209</v>
      </c>
      <c r="V213" s="0" t="n">
        <f aca="false">IF(N($B$16)&gt;0,NORMSDIST(($B$16*SQRT(T213*U213/(T213+U213))-IF($B$11="Two-tailed",TINV($B$9,(T213+U213-2)),TINV(2*$B$9,(T213+U213-2))))/SQRT(1+IF($B$11="Two-tailed",TINV($B$9,(T213+U213-2)),TINV(2*$B$9,(T213+U213-2)))^2/(2*(T213+U213-2)))),0)</f>
        <v>0.999150346546</v>
      </c>
    </row>
    <row r="214" customFormat="false" ht="15" hidden="false" customHeight="false" outlineLevel="0" collapsed="false">
      <c r="T214" s="0" t="n">
        <v>210</v>
      </c>
      <c r="U214" s="0" t="n">
        <f aca="false">MAX(2,ROUNDUP($B$12*T214,0))</f>
        <v>210</v>
      </c>
      <c r="V214" s="0" t="n">
        <f aca="false">IF(N($B$16)&gt;0,NORMSDIST(($B$16*SQRT(T214*U214/(T214+U214))-IF($B$11="Two-tailed",TINV($B$9,(T214+U214-2)),TINV(2*$B$9,(T214+U214-2))))/SQRT(1+IF($B$11="Two-tailed",TINV($B$9,(T214+U214-2)),TINV(2*$B$9,(T214+U214-2)))^2/(2*(T214+U214-2)))),0)</f>
        <v>0.999185176937803</v>
      </c>
    </row>
    <row r="215" customFormat="false" ht="15" hidden="false" customHeight="false" outlineLevel="0" collapsed="false">
      <c r="T215" s="0" t="n">
        <v>211</v>
      </c>
      <c r="U215" s="0" t="n">
        <f aca="false">MAX(2,ROUNDUP($B$12*T215,0))</f>
        <v>211</v>
      </c>
      <c r="V215" s="0" t="n">
        <f aca="false">IF(N($B$16)&gt;0,NORMSDIST(($B$16*SQRT(T215*U215/(T215+U215))-IF($B$11="Two-tailed",TINV($B$9,(T215+U215-2)),TINV(2*$B$9,(T215+U215-2))))/SQRT(1+IF($B$11="Two-tailed",TINV($B$9,(T215+U215-2)),TINV(2*$B$9,(T215+U215-2)))^2/(2*(T215+U215-2)))),0)</f>
        <v>0.999218610326003</v>
      </c>
    </row>
    <row r="216" customFormat="false" ht="15" hidden="false" customHeight="false" outlineLevel="0" collapsed="false">
      <c r="T216" s="0" t="n">
        <v>212</v>
      </c>
      <c r="U216" s="0" t="n">
        <f aca="false">MAX(2,ROUNDUP($B$12*T216,0))</f>
        <v>212</v>
      </c>
      <c r="V216" s="0" t="n">
        <f aca="false">IF(N($B$16)&gt;0,NORMSDIST(($B$16*SQRT(T216*U216/(T216+U216))-IF($B$11="Two-tailed",TINV($B$9,(T216+U216-2)),TINV(2*$B$9,(T216+U216-2))))/SQRT(1+IF($B$11="Two-tailed",TINV($B$9,(T216+U216-2)),TINV(2*$B$9,(T216+U216-2)))^2/(2*(T216+U216-2)))),0)</f>
        <v>0.999250701276624</v>
      </c>
    </row>
    <row r="217" customFormat="false" ht="15" hidden="false" customHeight="false" outlineLevel="0" collapsed="false">
      <c r="T217" s="0" t="n">
        <v>213</v>
      </c>
      <c r="U217" s="0" t="n">
        <f aca="false">MAX(2,ROUNDUP($B$12*T217,0))</f>
        <v>213</v>
      </c>
      <c r="V217" s="0" t="n">
        <f aca="false">IF(N($B$16)&gt;0,NORMSDIST(($B$16*SQRT(T217*U217/(T217+U217))-IF($B$11="Two-tailed",TINV($B$9,(T217+U217-2)),TINV(2*$B$9,(T217+U217-2))))/SQRT(1+IF($B$11="Two-tailed",TINV($B$9,(T217+U217-2)),TINV(2*$B$9,(T217+U217-2)))^2/(2*(T217+U217-2)))),0)</f>
        <v>0.999281502294091</v>
      </c>
    </row>
    <row r="218" customFormat="false" ht="15" hidden="false" customHeight="false" outlineLevel="0" collapsed="false">
      <c r="T218" s="0" t="n">
        <v>214</v>
      </c>
      <c r="U218" s="0" t="n">
        <f aca="false">MAX(2,ROUNDUP($B$12*T218,0))</f>
        <v>214</v>
      </c>
      <c r="V218" s="0" t="n">
        <f aca="false">IF(N($B$16)&gt;0,NORMSDIST(($B$16*SQRT(T218*U218/(T218+U218))-IF($B$11="Two-tailed",TINV($B$9,(T218+U218-2)),TINV(2*$B$9,(T218+U218-2))))/SQRT(1+IF($B$11="Two-tailed",TINV($B$9,(T218+U218-2)),TINV(2*$B$9,(T218+U218-2)))^2/(2*(T218+U218-2)))),0)</f>
        <v>0.9993110638958</v>
      </c>
    </row>
    <row r="219" customFormat="false" ht="15" hidden="false" customHeight="false" outlineLevel="0" collapsed="false">
      <c r="T219" s="0" t="n">
        <v>215</v>
      </c>
      <c r="U219" s="0" t="n">
        <f aca="false">MAX(2,ROUNDUP($B$12*T219,0))</f>
        <v>215</v>
      </c>
      <c r="V219" s="0" t="n">
        <f aca="false">IF(N($B$16)&gt;0,NORMSDIST(($B$16*SQRT(T219*U219/(T219+U219))-IF($B$11="Two-tailed",TINV($B$9,(T219+U219-2)),TINV(2*$B$9,(T219+U219-2))))/SQRT(1+IF($B$11="Two-tailed",TINV($B$9,(T219+U219-2)),TINV(2*$B$9,(T219+U219-2)))^2/(2*(T219+U219-2)))),0)</f>
        <v>0.999339434684145</v>
      </c>
    </row>
    <row r="220" customFormat="false" ht="15" hidden="false" customHeight="false" outlineLevel="0" collapsed="false">
      <c r="T220" s="0" t="n">
        <v>216</v>
      </c>
      <c r="U220" s="0" t="n">
        <f aca="false">MAX(2,ROUNDUP($B$12*T220,0))</f>
        <v>216</v>
      </c>
      <c r="V220" s="0" t="n">
        <f aca="false">IF(N($B$16)&gt;0,NORMSDIST(($B$16*SQRT(T220*U220/(T220+U220))-IF($B$11="Two-tailed",TINV($B$9,(T220+U220-2)),TINV(2*$B$9,(T220+U220-2))))/SQRT(1+IF($B$11="Two-tailed",TINV($B$9,(T220+U220-2)),TINV(2*$B$9,(T220+U220-2)))^2/(2*(T220+U220-2)))),0)</f>
        <v>0.999366661416092</v>
      </c>
    </row>
    <row r="221" customFormat="false" ht="15" hidden="false" customHeight="false" outlineLevel="0" collapsed="false">
      <c r="T221" s="0" t="n">
        <v>217</v>
      </c>
      <c r="U221" s="0" t="n">
        <f aca="false">MAX(2,ROUNDUP($B$12*T221,0))</f>
        <v>217</v>
      </c>
      <c r="V221" s="0" t="n">
        <f aca="false">IF(N($B$16)&gt;0,NORMSDIST(($B$16*SQRT(T221*U221/(T221+U221))-IF($B$11="Two-tailed",TINV($B$9,(T221+U221-2)),TINV(2*$B$9,(T221+U221-2))))/SQRT(1+IF($B$11="Two-tailed",TINV($B$9,(T221+U221-2)),TINV(2*$B$9,(T221+U221-2)))^2/(2*(T221+U221-2)))),0)</f>
        <v>0.999392789070372</v>
      </c>
    </row>
    <row r="222" customFormat="false" ht="15" hidden="false" customHeight="false" outlineLevel="0" collapsed="false">
      <c r="T222" s="0" t="n">
        <v>218</v>
      </c>
      <c r="U222" s="0" t="n">
        <f aca="false">MAX(2,ROUNDUP($B$12*T222,0))</f>
        <v>218</v>
      </c>
      <c r="V222" s="0" t="n">
        <f aca="false">IF(N($B$16)&gt;0,NORMSDIST(($B$16*SQRT(T222*U222/(T222+U222))-IF($B$11="Two-tailed",TINV($B$9,(T222+U222-2)),TINV(2*$B$9,(T222+U222-2))))/SQRT(1+IF($B$11="Two-tailed",TINV($B$9,(T222+U222-2)),TINV(2*$B$9,(T222+U222-2)))^2/(2*(T222+U222-2)))),0)</f>
        <v>0.999417860912352</v>
      </c>
    </row>
    <row r="223" customFormat="false" ht="15" hidden="false" customHeight="false" outlineLevel="0" collapsed="false">
      <c r="T223" s="0" t="n">
        <v>219</v>
      </c>
      <c r="U223" s="0" t="n">
        <f aca="false">MAX(2,ROUNDUP($B$12*T223,0))</f>
        <v>219</v>
      </c>
      <c r="V223" s="0" t="n">
        <f aca="false">IF(N($B$16)&gt;0,NORMSDIST(($B$16*SQRT(T223*U223/(T223+U223))-IF($B$11="Two-tailed",TINV($B$9,(T223+U223-2)),TINV(2*$B$9,(T223+U223-2))))/SQRT(1+IF($B$11="Two-tailed",TINV($B$9,(T223+U223-2)),TINV(2*$B$9,(T223+U223-2)))^2/(2*(T223+U223-2)))),0)</f>
        <v>0.999441918556692</v>
      </c>
    </row>
    <row r="224" customFormat="false" ht="15" hidden="false" customHeight="false" outlineLevel="0" collapsed="false">
      <c r="T224" s="0" t="n">
        <v>220</v>
      </c>
      <c r="U224" s="0" t="n">
        <f aca="false">MAX(2,ROUNDUP($B$12*T224,0))</f>
        <v>220</v>
      </c>
      <c r="V224" s="0" t="n">
        <f aca="false">IF(N($B$16)&gt;0,NORMSDIST(($B$16*SQRT(T224*U224/(T224+U224))-IF($B$11="Two-tailed",TINV($B$9,(T224+U224-2)),TINV(2*$B$9,(T224+U224-2))))/SQRT(1+IF($B$11="Two-tailed",TINV($B$9,(T224+U224-2)),TINV(2*$B$9,(T224+U224-2)))^2/(2*(T224+U224-2)))),0)</f>
        <v>0.999465002027816</v>
      </c>
    </row>
    <row r="225" customFormat="false" ht="15" hidden="false" customHeight="false" outlineLevel="0" collapsed="false">
      <c r="T225" s="0" t="n">
        <v>221</v>
      </c>
      <c r="U225" s="0" t="n">
        <f aca="false">MAX(2,ROUNDUP($B$12*T225,0))</f>
        <v>221</v>
      </c>
      <c r="V225" s="0" t="n">
        <f aca="false">IF(N($B$16)&gt;0,NORMSDIST(($B$16*SQRT(T225*U225/(T225+U225))-IF($B$11="Two-tailed",TINV($B$9,(T225+U225-2)),TINV(2*$B$9,(T225+U225-2))))/SQRT(1+IF($B$11="Two-tailed",TINV($B$9,(T225+U225-2)),TINV(2*$B$9,(T225+U225-2)))^2/(2*(T225+U225-2)))),0)</f>
        <v>0.999487149818302</v>
      </c>
    </row>
    <row r="226" customFormat="false" ht="15" hidden="false" customHeight="false" outlineLevel="0" collapsed="false">
      <c r="T226" s="0" t="n">
        <v>222</v>
      </c>
      <c r="U226" s="0" t="n">
        <f aca="false">MAX(2,ROUNDUP($B$12*T226,0))</f>
        <v>222</v>
      </c>
      <c r="V226" s="0" t="n">
        <f aca="false">IF(N($B$16)&gt;0,NORMSDIST(($B$16*SQRT(T226*U226/(T226+U226))-IF($B$11="Two-tailed",TINV($B$9,(T226+U226-2)),TINV(2*$B$9,(T226+U226-2))))/SQRT(1+IF($B$11="Two-tailed",TINV($B$9,(T226+U226-2)),TINV(2*$B$9,(T226+U226-2)))^2/(2*(T226+U226-2)))),0)</f>
        <v>0.999508398945237</v>
      </c>
    </row>
    <row r="227" customFormat="false" ht="15" hidden="false" customHeight="false" outlineLevel="0" collapsed="false">
      <c r="T227" s="0" t="n">
        <v>223</v>
      </c>
      <c r="U227" s="0" t="n">
        <f aca="false">MAX(2,ROUNDUP($B$12*T227,0))</f>
        <v>223</v>
      </c>
      <c r="V227" s="0" t="n">
        <f aca="false">IF(N($B$16)&gt;0,NORMSDIST(($B$16*SQRT(T227*U227/(T227+U227))-IF($B$11="Two-tailed",TINV($B$9,(T227+U227-2)),TINV(2*$B$9,(T227+U227-2))))/SQRT(1+IF($B$11="Two-tailed",TINV($B$9,(T227+U227-2)),TINV(2*$B$9,(T227+U227-2)))^2/(2*(T227+U227-2)))),0)</f>
        <v>0.999528785004603</v>
      </c>
    </row>
    <row r="228" customFormat="false" ht="15" hidden="false" customHeight="false" outlineLevel="0" collapsed="false">
      <c r="T228" s="0" t="n">
        <v>224</v>
      </c>
      <c r="U228" s="0" t="n">
        <f aca="false">MAX(2,ROUNDUP($B$12*T228,0))</f>
        <v>224</v>
      </c>
      <c r="V228" s="0" t="n">
        <f aca="false">IF(N($B$16)&gt;0,NORMSDIST(($B$16*SQRT(T228*U228/(T228+U228))-IF($B$11="Two-tailed",TINV($B$9,(T228+U228-2)),TINV(2*$B$9,(T228+U228-2))))/SQRT(1+IF($B$11="Two-tailed",TINV($B$9,(T228+U228-2)),TINV(2*$B$9,(T228+U228-2)))^2/(2*(T228+U228-2)))),0)</f>
        <v>0.999548342223771</v>
      </c>
    </row>
    <row r="229" customFormat="false" ht="15" hidden="false" customHeight="false" outlineLevel="0" collapsed="false">
      <c r="T229" s="0" t="n">
        <v>225</v>
      </c>
      <c r="U229" s="0" t="n">
        <f aca="false">MAX(2,ROUNDUP($B$12*T229,0))</f>
        <v>225</v>
      </c>
      <c r="V229" s="0" t="n">
        <f aca="false">IF(N($B$16)&gt;0,NORMSDIST(($B$16*SQRT(T229*U229/(T229+U229))-IF($B$11="Two-tailed",TINV($B$9,(T229+U229-2)),TINV(2*$B$9,(T229+U229-2))))/SQRT(1+IF($B$11="Two-tailed",TINV($B$9,(T229+U229-2)),TINV(2*$B$9,(T229+U229-2)))^2/(2*(T229+U229-2)))),0)</f>
        <v>0.999567103512151</v>
      </c>
    </row>
    <row r="230" customFormat="false" ht="15" hidden="false" customHeight="false" outlineLevel="0" collapsed="false">
      <c r="T230" s="0" t="n">
        <v>226</v>
      </c>
      <c r="U230" s="0" t="n">
        <f aca="false">MAX(2,ROUNDUP($B$12*T230,0))</f>
        <v>226</v>
      </c>
      <c r="V230" s="0" t="n">
        <f aca="false">IF(N($B$16)&gt;0,NORMSDIST(($B$16*SQRT(T230*U230/(T230+U230))-IF($B$11="Two-tailed",TINV($B$9,(T230+U230-2)),TINV(2*$B$9,(T230+U230-2))))/SQRT(1+IF($B$11="Two-tailed",TINV($B$9,(T230+U230-2)),TINV(2*$B$9,(T230+U230-2)))^2/(2*(T230+U230-2)))),0)</f>
        <v>0.999585100510057</v>
      </c>
    </row>
    <row r="231" customFormat="false" ht="15" hidden="false" customHeight="false" outlineLevel="0" collapsed="false">
      <c r="T231" s="0" t="n">
        <v>227</v>
      </c>
      <c r="U231" s="0" t="n">
        <f aca="false">MAX(2,ROUNDUP($B$12*T231,0))</f>
        <v>227</v>
      </c>
      <c r="V231" s="0" t="n">
        <f aca="false">IF(N($B$16)&gt;0,NORMSDIST(($B$16*SQRT(T231*U231/(T231+U231))-IF($B$11="Two-tailed",TINV($B$9,(T231+U231-2)),TINV(2*$B$9,(T231+U231-2))))/SQRT(1+IF($B$11="Two-tailed",TINV($B$9,(T231+U231-2)),TINV(2*$B$9,(T231+U231-2)))^2/(2*(T231+U231-2)))),0)</f>
        <v>0.99960236363586</v>
      </c>
    </row>
    <row r="232" customFormat="false" ht="15" hidden="false" customHeight="false" outlineLevel="0" collapsed="false">
      <c r="T232" s="0" t="n">
        <v>228</v>
      </c>
      <c r="U232" s="0" t="n">
        <f aca="false">MAX(2,ROUNDUP($B$12*T232,0))</f>
        <v>228</v>
      </c>
      <c r="V232" s="0" t="n">
        <f aca="false">IF(N($B$16)&gt;0,NORMSDIST(($B$16*SQRT(T232*U232/(T232+U232))-IF($B$11="Two-tailed",TINV($B$9,(T232+U232-2)),TINV(2*$B$9,(T232+U232-2))))/SQRT(1+IF($B$11="Two-tailed",TINV($B$9,(T232+U232-2)),TINV(2*$B$9,(T232+U232-2)))^2/(2*(T232+U232-2)))),0)</f>
        <v>0.999618922131469</v>
      </c>
    </row>
    <row r="233" customFormat="false" ht="15" hidden="false" customHeight="false" outlineLevel="0" collapsed="false">
      <c r="T233" s="0" t="n">
        <v>229</v>
      </c>
      <c r="U233" s="0" t="n">
        <f aca="false">MAX(2,ROUNDUP($B$12*T233,0))</f>
        <v>229</v>
      </c>
      <c r="V233" s="0" t="n">
        <f aca="false">IF(N($B$16)&gt;0,NORMSDIST(($B$16*SQRT(T233*U233/(T233+U233))-IF($B$11="Two-tailed",TINV($B$9,(T233+U233-2)),TINV(2*$B$9,(T233+U233-2))))/SQRT(1+IF($B$11="Two-tailed",TINV($B$9,(T233+U233-2)),TINV(2*$B$9,(T233+U233-2)))^2/(2*(T233+U233-2)))),0)</f>
        <v>0.999634804106199</v>
      </c>
    </row>
    <row r="234" customFormat="false" ht="15" hidden="false" customHeight="false" outlineLevel="0" collapsed="false">
      <c r="T234" s="0" t="n">
        <v>230</v>
      </c>
      <c r="U234" s="0" t="n">
        <f aca="false">MAX(2,ROUNDUP($B$12*T234,0))</f>
        <v>230</v>
      </c>
      <c r="V234" s="0" t="n">
        <f aca="false">IF(N($B$16)&gt;0,NORMSDIST(($B$16*SQRT(T234*U234/(T234+U234))-IF($B$11="Two-tailed",TINV($B$9,(T234+U234-2)),TINV(2*$B$9,(T234+U234-2))))/SQRT(1+IF($B$11="Two-tailed",TINV($B$9,(T234+U234-2)),TINV(2*$B$9,(T234+U234-2)))^2/(2*(T234+U234-2)))),0)</f>
        <v>0.999650036579087</v>
      </c>
    </row>
    <row r="235" customFormat="false" ht="15" hidden="false" customHeight="false" outlineLevel="0" collapsed="false">
      <c r="T235" s="0" t="n">
        <v>231</v>
      </c>
      <c r="U235" s="0" t="n">
        <f aca="false">MAX(2,ROUNDUP($B$12*T235,0))</f>
        <v>231</v>
      </c>
      <c r="V235" s="0" t="n">
        <f aca="false">IF(N($B$16)&gt;0,NORMSDIST(($B$16*SQRT(T235*U235/(T235+U235))-IF($B$11="Two-tailed",TINV($B$9,(T235+U235-2)),TINV(2*$B$9,(T235+U235-2))))/SQRT(1+IF($B$11="Two-tailed",TINV($B$9,(T235+U235-2)),TINV(2*$B$9,(T235+U235-2)))^2/(2*(T235+U235-2)))),0)</f>
        <v>0.999664645519698</v>
      </c>
    </row>
    <row r="236" customFormat="false" ht="15" hidden="false" customHeight="false" outlineLevel="0" collapsed="false">
      <c r="T236" s="0" t="n">
        <v>232</v>
      </c>
      <c r="U236" s="0" t="n">
        <f aca="false">MAX(2,ROUNDUP($B$12*T236,0))</f>
        <v>232</v>
      </c>
      <c r="V236" s="0" t="n">
        <f aca="false">IF(N($B$16)&gt;0,NORMSDIST(($B$16*SQRT(T236*U236/(T236+U236))-IF($B$11="Two-tailed",TINV($B$9,(T236+U236-2)),TINV(2*$B$9,(T236+U236-2))))/SQRT(1+IF($B$11="Two-tailed",TINV($B$9,(T236+U236-2)),TINV(2*$B$9,(T236+U236-2)))^2/(2*(T236+U236-2)))),0)</f>
        <v>0.999678655887474</v>
      </c>
    </row>
    <row r="237" customFormat="false" ht="15" hidden="false" customHeight="false" outlineLevel="0" collapsed="false">
      <c r="T237" s="0" t="n">
        <v>233</v>
      </c>
      <c r="U237" s="0" t="n">
        <f aca="false">MAX(2,ROUNDUP($B$12*T237,0))</f>
        <v>233</v>
      </c>
      <c r="V237" s="0" t="n">
        <f aca="false">IF(N($B$16)&gt;0,NORMSDIST(($B$16*SQRT(T237*U237/(T237+U237))-IF($B$11="Two-tailed",TINV($B$9,(T237+U237-2)),TINV(2*$B$9,(T237+U237-2))))/SQRT(1+IF($B$11="Two-tailed",TINV($B$9,(T237+U237-2)),TINV(2*$B$9,(T237+U237-2)))^2/(2*(T237+U237-2)))),0)</f>
        <v>0.999692091669678</v>
      </c>
    </row>
    <row r="238" customFormat="false" ht="15" hidden="false" customHeight="false" outlineLevel="0" collapsed="false">
      <c r="T238" s="0" t="n">
        <v>234</v>
      </c>
      <c r="U238" s="0" t="n">
        <f aca="false">MAX(2,ROUNDUP($B$12*T238,0))</f>
        <v>234</v>
      </c>
      <c r="V238" s="0" t="n">
        <f aca="false">IF(N($B$16)&gt;0,NORMSDIST(($B$16*SQRT(T238*U238/(T238+U238))-IF($B$11="Two-tailed",TINV($B$9,(T238+U238-2)),TINV(2*$B$9,(T238+U238-2))))/SQRT(1+IF($B$11="Two-tailed",TINV($B$9,(T238+U238-2)),TINV(2*$B$9,(T238+U238-2)))^2/(2*(T238+U238-2)))),0)</f>
        <v>0.999704975917978</v>
      </c>
    </row>
    <row r="239" customFormat="false" ht="15" hidden="false" customHeight="false" outlineLevel="0" collapsed="false">
      <c r="T239" s="0" t="n">
        <v>235</v>
      </c>
      <c r="U239" s="0" t="n">
        <f aca="false">MAX(2,ROUNDUP($B$12*T239,0))</f>
        <v>235</v>
      </c>
      <c r="V239" s="0" t="n">
        <f aca="false">IF(N($B$16)&gt;0,NORMSDIST(($B$16*SQRT(T239*U239/(T239+U239))-IF($B$11="Two-tailed",TINV($B$9,(T239+U239-2)),TINV(2*$B$9,(T239+U239-2))))/SQRT(1+IF($B$11="Two-tailed",TINV($B$9,(T239+U239-2)),TINV(2*$B$9,(T239+U239-2)))^2/(2*(T239+U239-2)))),0)</f>
        <v>0.999717330783707</v>
      </c>
    </row>
    <row r="240" customFormat="false" ht="15" hidden="false" customHeight="false" outlineLevel="0" collapsed="false">
      <c r="T240" s="0" t="n">
        <v>236</v>
      </c>
      <c r="U240" s="0" t="n">
        <f aca="false">MAX(2,ROUNDUP($B$12*T240,0))</f>
        <v>236</v>
      </c>
      <c r="V240" s="0" t="n">
        <f aca="false">IF(N($B$16)&gt;0,NORMSDIST(($B$16*SQRT(T240*U240/(T240+U240))-IF($B$11="Two-tailed",TINV($B$9,(T240+U240-2)),TINV(2*$B$9,(T240+U240-2))))/SQRT(1+IF($B$11="Two-tailed",TINV($B$9,(T240+U240-2)),TINV(2*$B$9,(T240+U240-2)))^2/(2*(T240+U240-2)))),0)</f>
        <v>0.999729177551867</v>
      </c>
    </row>
    <row r="241" customFormat="false" ht="15" hidden="false" customHeight="false" outlineLevel="0" collapsed="false">
      <c r="T241" s="0" t="n">
        <v>237</v>
      </c>
      <c r="U241" s="0" t="n">
        <f aca="false">MAX(2,ROUNDUP($B$12*T241,0))</f>
        <v>237</v>
      </c>
      <c r="V241" s="0" t="n">
        <f aca="false">IF(N($B$16)&gt;0,NORMSDIST(($B$16*SQRT(T241*U241/(T241+U241))-IF($B$11="Two-tailed",TINV($B$9,(T241+U241-2)),TINV(2*$B$9,(T241+U241-2))))/SQRT(1+IF($B$11="Two-tailed",TINV($B$9,(T241+U241-2)),TINV(2*$B$9,(T241+U241-2)))^2/(2*(T241+U241-2)))),0)</f>
        <v>0.999740536673892</v>
      </c>
    </row>
    <row r="242" customFormat="false" ht="15" hidden="false" customHeight="false" outlineLevel="0" collapsed="false">
      <c r="T242" s="0" t="n">
        <v>238</v>
      </c>
      <c r="U242" s="0" t="n">
        <f aca="false">MAX(2,ROUNDUP($B$12*T242,0))</f>
        <v>238</v>
      </c>
      <c r="V242" s="0" t="n">
        <f aca="false">IF(N($B$16)&gt;0,NORMSDIST(($B$16*SQRT(T242*U242/(T242+U242))-IF($B$11="Two-tailed",TINV($B$9,(T242+U242-2)),TINV(2*$B$9,(T242+U242-2))))/SQRT(1+IF($B$11="Two-tailed",TINV($B$9,(T242+U242-2)),TINV(2*$B$9,(T242+U242-2)))^2/(2*(T242+U242-2)))),0)</f>
        <v>0.999751427799234</v>
      </c>
    </row>
    <row r="243" customFormat="false" ht="15" hidden="false" customHeight="false" outlineLevel="0" collapsed="false">
      <c r="T243" s="0" t="n">
        <v>239</v>
      </c>
      <c r="U243" s="0" t="n">
        <f aca="false">MAX(2,ROUNDUP($B$12*T243,0))</f>
        <v>239</v>
      </c>
      <c r="V243" s="0" t="n">
        <f aca="false">IF(N($B$16)&gt;0,NORMSDIST(($B$16*SQRT(T243*U243/(T243+U243))-IF($B$11="Two-tailed",TINV($B$9,(T243+U243-2)),TINV(2*$B$9,(T243+U243-2))))/SQRT(1+IF($B$11="Two-tailed",TINV($B$9,(T243+U243-2)),TINV(2*$B$9,(T243+U243-2)))^2/(2*(T243+U243-2)))),0)</f>
        <v>0.999761869805796</v>
      </c>
    </row>
    <row r="244" customFormat="false" ht="15" hidden="false" customHeight="false" outlineLevel="0" collapsed="false">
      <c r="T244" s="0" t="n">
        <v>240</v>
      </c>
      <c r="U244" s="0" t="n">
        <f aca="false">MAX(2,ROUNDUP($B$12*T244,0))</f>
        <v>240</v>
      </c>
      <c r="V244" s="0" t="n">
        <f aca="false">IF(N($B$16)&gt;0,NORMSDIST(($B$16*SQRT(T244*U244/(T244+U244))-IF($B$11="Two-tailed",TINV($B$9,(T244+U244-2)),TINV(2*$B$9,(T244+U244-2))))/SQRT(1+IF($B$11="Two-tailed",TINV($B$9,(T244+U244-2)),TINV(2*$B$9,(T244+U244-2)))^2/(2*(T244+U244-2)))),0)</f>
        <v>0.999771880829265</v>
      </c>
    </row>
    <row r="245" customFormat="false" ht="15" hidden="false" customHeight="false" outlineLevel="0" collapsed="false">
      <c r="T245" s="0" t="n">
        <v>241</v>
      </c>
      <c r="U245" s="0" t="n">
        <f aca="false">MAX(2,ROUNDUP($B$12*T245,0))</f>
        <v>241</v>
      </c>
      <c r="V245" s="0" t="n">
        <f aca="false">IF(N($B$16)&gt;0,NORMSDIST(($B$16*SQRT(T245*U245/(T245+U245))-IF($B$11="Two-tailed",TINV($B$9,(T245+U245-2)),TINV(2*$B$9,(T245+U245-2))))/SQRT(1+IF($B$11="Two-tailed",TINV($B$9,(T245+U245-2)),TINV(2*$B$9,(T245+U245-2)))^2/(2*(T245+U245-2)))),0)</f>
        <v>0.999781478291369</v>
      </c>
    </row>
    <row r="246" customFormat="false" ht="15" hidden="false" customHeight="false" outlineLevel="0" collapsed="false">
      <c r="T246" s="0" t="n">
        <v>242</v>
      </c>
      <c r="U246" s="0" t="n">
        <f aca="false">MAX(2,ROUNDUP($B$12*T246,0))</f>
        <v>242</v>
      </c>
      <c r="V246" s="0" t="n">
        <f aca="false">IF(N($B$16)&gt;0,NORMSDIST(($B$16*SQRT(T246*U246/(T246+U246))-IF($B$11="Two-tailed",TINV($B$9,(T246+U246-2)),TINV(2*$B$9,(T246+U246-2))))/SQRT(1+IF($B$11="Two-tailed",TINV($B$9,(T246+U246-2)),TINV(2*$B$9,(T246+U246-2)))^2/(2*(T246+U246-2)))),0)</f>
        <v>0.999790678927113</v>
      </c>
    </row>
    <row r="247" customFormat="false" ht="15" hidden="false" customHeight="false" outlineLevel="0" collapsed="false">
      <c r="T247" s="0" t="n">
        <v>243</v>
      </c>
      <c r="U247" s="0" t="n">
        <f aca="false">MAX(2,ROUNDUP($B$12*T247,0))</f>
        <v>243</v>
      </c>
      <c r="V247" s="0" t="n">
        <f aca="false">IF(N($B$16)&gt;0,NORMSDIST(($B$16*SQRT(T247*U247/(T247+U247))-IF($B$11="Two-tailed",TINV($B$9,(T247+U247-2)),TINV(2*$B$9,(T247+U247-2))))/SQRT(1+IF($B$11="Two-tailed",TINV($B$9,(T247+U247-2)),TINV(2*$B$9,(T247+U247-2)))^2/(2*(T247+U247-2)))),0)</f>
        <v>0.999799498811004</v>
      </c>
    </row>
    <row r="248" customFormat="false" ht="15" hidden="false" customHeight="false" outlineLevel="0" collapsed="false">
      <c r="T248" s="0" t="n">
        <v>244</v>
      </c>
      <c r="U248" s="0" t="n">
        <f aca="false">MAX(2,ROUNDUP($B$12*T248,0))</f>
        <v>244</v>
      </c>
      <c r="V248" s="0" t="n">
        <f aca="false">IF(N($B$16)&gt;0,NORMSDIST(($B$16*SQRT(T248*U248/(T248+U248))-IF($B$11="Two-tailed",TINV($B$9,(T248+U248-2)),TINV(2*$B$9,(T248+U248-2))))/SQRT(1+IF($B$11="Two-tailed",TINV($B$9,(T248+U248-2)),TINV(2*$B$9,(T248+U248-2)))^2/(2*(T248+U248-2)))),0)</f>
        <v>0.999807953382327</v>
      </c>
    </row>
    <row r="249" customFormat="false" ht="15" hidden="false" customHeight="false" outlineLevel="0" collapsed="false">
      <c r="T249" s="0" t="n">
        <v>245</v>
      </c>
      <c r="U249" s="0" t="n">
        <f aca="false">MAX(2,ROUNDUP($B$12*T249,0))</f>
        <v>245</v>
      </c>
      <c r="V249" s="0" t="n">
        <f aca="false">IF(N($B$16)&gt;0,NORMSDIST(($B$16*SQRT(T249*U249/(T249+U249))-IF($B$11="Two-tailed",TINV($B$9,(T249+U249-2)),TINV(2*$B$9,(T249+U249-2))))/SQRT(1+IF($B$11="Two-tailed",TINV($B$9,(T249+U249-2)),TINV(2*$B$9,(T249+U249-2)))^2/(2*(T249+U249-2)))),0)</f>
        <v>0.999816057469483</v>
      </c>
    </row>
    <row r="250" customFormat="false" ht="15" hidden="false" customHeight="false" outlineLevel="0" collapsed="false">
      <c r="T250" s="0" t="n">
        <v>246</v>
      </c>
      <c r="U250" s="0" t="n">
        <f aca="false">MAX(2,ROUNDUP($B$12*T250,0))</f>
        <v>246</v>
      </c>
      <c r="V250" s="0" t="n">
        <f aca="false">IF(N($B$16)&gt;0,NORMSDIST(($B$16*SQRT(T250*U250/(T250+U250))-IF($B$11="Two-tailed",TINV($B$9,(T250+U250-2)),TINV(2*$B$9,(T250+U250-2))))/SQRT(1+IF($B$11="Two-tailed",TINV($B$9,(T250+U250-2)),TINV(2*$B$9,(T250+U250-2)))^2/(2*(T250+U250-2)))),0)</f>
        <v>0.999823825313439</v>
      </c>
    </row>
    <row r="251" customFormat="false" ht="15" hidden="false" customHeight="false" outlineLevel="0" collapsed="false">
      <c r="T251" s="0" t="n">
        <v>247</v>
      </c>
      <c r="U251" s="0" t="n">
        <f aca="false">MAX(2,ROUNDUP($B$12*T251,0))</f>
        <v>247</v>
      </c>
      <c r="V251" s="0" t="n">
        <f aca="false">IF(N($B$16)&gt;0,NORMSDIST(($B$16*SQRT(T251*U251/(T251+U251))-IF($B$11="Two-tailed",TINV($B$9,(T251+U251-2)),TINV(2*$B$9,(T251+U251-2))))/SQRT(1+IF($B$11="Two-tailed",TINV($B$9,(T251+U251-2)),TINV(2*$B$9,(T251+U251-2)))^2/(2*(T251+U251-2)))),0)</f>
        <v>0.999831270590305</v>
      </c>
    </row>
    <row r="252" customFormat="false" ht="15" hidden="false" customHeight="false" outlineLevel="0" collapsed="false">
      <c r="T252" s="0" t="n">
        <v>248</v>
      </c>
      <c r="U252" s="0" t="n">
        <f aca="false">MAX(2,ROUNDUP($B$12*T252,0))</f>
        <v>248</v>
      </c>
      <c r="V252" s="0" t="n">
        <f aca="false">IF(N($B$16)&gt;0,NORMSDIST(($B$16*SQRT(T252*U252/(T252+U252))-IF($B$11="Two-tailed",TINV($B$9,(T252+U252-2)),TINV(2*$B$9,(T252+U252-2))))/SQRT(1+IF($B$11="Two-tailed",TINV($B$9,(T252+U252-2)),TINV(2*$B$9,(T252+U252-2)))^2/(2*(T252+U252-2)))),0)</f>
        <v>0.99983840643308</v>
      </c>
    </row>
    <row r="253" customFormat="false" ht="15" hidden="false" customHeight="false" outlineLevel="0" collapsed="false">
      <c r="T253" s="0" t="n">
        <v>249</v>
      </c>
      <c r="U253" s="0" t="n">
        <f aca="false">MAX(2,ROUNDUP($B$12*T253,0))</f>
        <v>249</v>
      </c>
      <c r="V253" s="0" t="n">
        <f aca="false">IF(N($B$16)&gt;0,NORMSDIST(($B$16*SQRT(T253*U253/(T253+U253))-IF($B$11="Two-tailed",TINV($B$9,(T253+U253-2)),TINV(2*$B$9,(T253+U253-2))))/SQRT(1+IF($B$11="Two-tailed",TINV($B$9,(T253+U253-2)),TINV(2*$B$9,(T253+U253-2)))^2/(2*(T253+U253-2)))),0)</f>
        <v>0.999845245452595</v>
      </c>
    </row>
    <row r="254" customFormat="false" ht="15" hidden="false" customHeight="false" outlineLevel="0" collapsed="false">
      <c r="T254" s="0" t="n">
        <v>250</v>
      </c>
      <c r="U254" s="0" t="n">
        <f aca="false">MAX(2,ROUNDUP($B$12*T254,0))</f>
        <v>250</v>
      </c>
      <c r="V254" s="0" t="n">
        <f aca="false">IF(N($B$16)&gt;0,NORMSDIST(($B$16*SQRT(T254*U254/(T254+U254))-IF($B$11="Two-tailed",TINV($B$9,(T254+U254-2)),TINV(2*$B$9,(T254+U254-2))))/SQRT(1+IF($B$11="Two-tailed",TINV($B$9,(T254+U254-2)),TINV(2*$B$9,(T254+U254-2)))^2/(2*(T254+U254-2)))),0)</f>
        <v>0.99985179975767</v>
      </c>
    </row>
    <row r="255" customFormat="false" ht="15" hidden="false" customHeight="false" outlineLevel="0" collapsed="false">
      <c r="T255" s="0" t="n">
        <v>251</v>
      </c>
      <c r="U255" s="0" t="n">
        <f aca="false">MAX(2,ROUNDUP($B$12*T255,0))</f>
        <v>251</v>
      </c>
      <c r="V255" s="0" t="n">
        <f aca="false">IF(N($B$16)&gt;0,NORMSDIST(($B$16*SQRT(T255*U255/(T255+U255))-IF($B$11="Two-tailed",TINV($B$9,(T255+U255-2)),TINV(2*$B$9,(T255+U255-2))))/SQRT(1+IF($B$11="Two-tailed",TINV($B$9,(T255+U255-2)),TINV(2*$B$9,(T255+U255-2)))^2/(2*(T255+U255-2)))),0)</f>
        <v>0.999858080974532</v>
      </c>
    </row>
    <row r="256" customFormat="false" ht="15" hidden="false" customHeight="false" outlineLevel="0" collapsed="false">
      <c r="T256" s="0" t="n">
        <v>252</v>
      </c>
      <c r="U256" s="0" t="n">
        <f aca="false">MAX(2,ROUNDUP($B$12*T256,0))</f>
        <v>252</v>
      </c>
      <c r="V256" s="0" t="n">
        <f aca="false">IF(N($B$16)&gt;0,NORMSDIST(($B$16*SQRT(T256*U256/(T256+U256))-IF($B$11="Two-tailed",TINV($B$9,(T256+U256-2)),TINV(2*$B$9,(T256+U256-2))))/SQRT(1+IF($B$11="Two-tailed",TINV($B$9,(T256+U256-2)),TINV(2*$B$9,(T256+U256-2)))^2/(2*(T256+U256-2)))),0)</f>
        <v>0.999864100265502</v>
      </c>
    </row>
    <row r="257" customFormat="false" ht="15" hidden="false" customHeight="false" outlineLevel="0" collapsed="false">
      <c r="T257" s="0" t="n">
        <v>253</v>
      </c>
      <c r="U257" s="0" t="n">
        <f aca="false">MAX(2,ROUNDUP($B$12*T257,0))</f>
        <v>253</v>
      </c>
      <c r="V257" s="0" t="n">
        <f aca="false">IF(N($B$16)&gt;0,NORMSDIST(($B$16*SQRT(T257*U257/(T257+U257))-IF($B$11="Two-tailed",TINV($B$9,(T257+U257-2)),TINV(2*$B$9,(T257+U257-2))))/SQRT(1+IF($B$11="Two-tailed",TINV($B$9,(T257+U257-2)),TINV(2*$B$9,(T257+U257-2)))^2/(2*(T257+U257-2)))),0)</f>
        <v>0.99986986834699</v>
      </c>
    </row>
    <row r="258" customFormat="false" ht="15" hidden="false" customHeight="false" outlineLevel="0" collapsed="false">
      <c r="T258" s="0" t="n">
        <v>254</v>
      </c>
      <c r="U258" s="0" t="n">
        <f aca="false">MAX(2,ROUNDUP($B$12*T258,0))</f>
        <v>254</v>
      </c>
      <c r="V258" s="0" t="n">
        <f aca="false">IF(N($B$16)&gt;0,NORMSDIST(($B$16*SQRT(T258*U258/(T258+U258))-IF($B$11="Two-tailed",TINV($B$9,(T258+U258-2)),TINV(2*$B$9,(T258+U258-2))))/SQRT(1+IF($B$11="Two-tailed",TINV($B$9,(T258+U258-2)),TINV(2*$B$9,(T258+U258-2)))^2/(2*(T258+U258-2)))),0)</f>
        <v>0.999875395506807</v>
      </c>
    </row>
    <row r="259" customFormat="false" ht="15" hidden="false" customHeight="false" outlineLevel="0" collapsed="false">
      <c r="T259" s="0" t="n">
        <v>255</v>
      </c>
      <c r="U259" s="0" t="n">
        <f aca="false">MAX(2,ROUNDUP($B$12*T259,0))</f>
        <v>255</v>
      </c>
      <c r="V259" s="0" t="n">
        <f aca="false">IF(N($B$16)&gt;0,NORMSDIST(($B$16*SQRT(T259*U259/(T259+U259))-IF($B$11="Two-tailed",TINV($B$9,(T259+U259-2)),TINV(2*$B$9,(T259+U259-2))))/SQRT(1+IF($B$11="Two-tailed",TINV($B$9,(T259+U259-2)),TINV(2*$B$9,(T259+U259-2)))^2/(2*(T259+U259-2)))),0)</f>
        <v>0.999880691620843</v>
      </c>
    </row>
    <row r="260" customFormat="false" ht="15" hidden="false" customHeight="false" outlineLevel="0" collapsed="false">
      <c r="T260" s="0" t="n">
        <v>256</v>
      </c>
      <c r="U260" s="0" t="n">
        <f aca="false">MAX(2,ROUNDUP($B$12*T260,0))</f>
        <v>256</v>
      </c>
      <c r="V260" s="0" t="n">
        <f aca="false">IF(N($B$16)&gt;0,NORMSDIST(($B$16*SQRT(T260*U260/(T260+U260))-IF($B$11="Two-tailed",TINV($B$9,(T260+U260-2)),TINV(2*$B$9,(T260+U260-2))))/SQRT(1+IF($B$11="Two-tailed",TINV($B$9,(T260+U260-2)),TINV(2*$B$9,(T260+U260-2)))^2/(2*(T260+U260-2)))),0)</f>
        <v>0.999885766169103</v>
      </c>
    </row>
    <row r="261" customFormat="false" ht="15" hidden="false" customHeight="false" outlineLevel="0" collapsed="false">
      <c r="T261" s="0" t="n">
        <v>257</v>
      </c>
      <c r="U261" s="0" t="n">
        <f aca="false">MAX(2,ROUNDUP($B$12*T261,0))</f>
        <v>257</v>
      </c>
      <c r="V261" s="0" t="n">
        <f aca="false">IF(N($B$16)&gt;0,NORMSDIST(($B$16*SQRT(T261*U261/(T261+U261))-IF($B$11="Two-tailed",TINV($B$9,(T261+U261-2)),TINV(2*$B$9,(T261+U261-2))))/SQRT(1+IF($B$11="Two-tailed",TINV($B$9,(T261+U261-2)),TINV(2*$B$9,(T261+U261-2)))^2/(2*(T261+U261-2)))),0)</f>
        <v>0.999890628251155</v>
      </c>
    </row>
    <row r="262" customFormat="false" ht="15" hidden="false" customHeight="false" outlineLevel="0" collapsed="false">
      <c r="T262" s="0" t="n">
        <v>258</v>
      </c>
      <c r="U262" s="0" t="n">
        <f aca="false">MAX(2,ROUNDUP($B$12*T262,0))</f>
        <v>258</v>
      </c>
      <c r="V262" s="0" t="n">
        <f aca="false">IF(N($B$16)&gt;0,NORMSDIST(($B$16*SQRT(T262*U262/(T262+U262))-IF($B$11="Two-tailed",TINV($B$9,(T262+U262-2)),TINV(2*$B$9,(T262+U262-2))))/SQRT(1+IF($B$11="Two-tailed",TINV($B$9,(T262+U262-2)),TINV(2*$B$9,(T262+U262-2)))^2/(2*(T262+U262-2)))),0)</f>
        <v>0.999895286600985</v>
      </c>
    </row>
    <row r="263" customFormat="false" ht="15" hidden="false" customHeight="false" outlineLevel="0" collapsed="false">
      <c r="T263" s="0" t="n">
        <v>259</v>
      </c>
      <c r="U263" s="0" t="n">
        <f aca="false">MAX(2,ROUNDUP($B$12*T263,0))</f>
        <v>259</v>
      </c>
      <c r="V263" s="0" t="n">
        <f aca="false">IF(N($B$16)&gt;0,NORMSDIST(($B$16*SQRT(T263*U263/(T263+U263))-IF($B$11="Two-tailed",TINV($B$9,(T263+U263-2)),TINV(2*$B$9,(T263+U263-2))))/SQRT(1+IF($B$11="Two-tailed",TINV($B$9,(T263+U263-2)),TINV(2*$B$9,(T263+U263-2)))^2/(2*(T263+U263-2)))),0)</f>
        <v>0.999899749601297</v>
      </c>
    </row>
    <row r="264" customFormat="false" ht="15" hidden="false" customHeight="false" outlineLevel="0" collapsed="false">
      <c r="T264" s="0" t="n">
        <v>260</v>
      </c>
      <c r="U264" s="0" t="n">
        <f aca="false">MAX(2,ROUNDUP($B$12*T264,0))</f>
        <v>260</v>
      </c>
      <c r="V264" s="0" t="n">
        <f aca="false">IF(N($B$16)&gt;0,NORMSDIST(($B$16*SQRT(T264*U264/(T264+U264))-IF($B$11="Two-tailed",TINV($B$9,(T264+U264-2)),TINV(2*$B$9,(T264+U264-2))))/SQRT(1+IF($B$11="Two-tailed",TINV($B$9,(T264+U264-2)),TINV(2*$B$9,(T264+U264-2)))^2/(2*(T264+U264-2)))),0)</f>
        <v>0.999904025297267</v>
      </c>
    </row>
    <row r="265" customFormat="false" ht="15" hidden="false" customHeight="false" outlineLevel="0" collapsed="false">
      <c r="T265" s="0" t="n">
        <v>261</v>
      </c>
      <c r="U265" s="0" t="n">
        <f aca="false">MAX(2,ROUNDUP($B$12*T265,0))</f>
        <v>261</v>
      </c>
      <c r="V265" s="0" t="n">
        <f aca="false">IF(N($B$16)&gt;0,NORMSDIST(($B$16*SQRT(T265*U265/(T265+U265))-IF($B$11="Two-tailed",TINV($B$9,(T265+U265-2)),TINV(2*$B$9,(T265+U265-2))))/SQRT(1+IF($B$11="Two-tailed",TINV($B$9,(T265+U265-2)),TINV(2*$B$9,(T265+U265-2)))^2/(2*(T265+U265-2)))),0)</f>
        <v>0.999908121409784</v>
      </c>
    </row>
    <row r="266" customFormat="false" ht="15" hidden="false" customHeight="false" outlineLevel="0" collapsed="false">
      <c r="T266" s="0" t="n">
        <v>262</v>
      </c>
      <c r="U266" s="0" t="n">
        <f aca="false">MAX(2,ROUNDUP($B$12*T266,0))</f>
        <v>262</v>
      </c>
      <c r="V266" s="0" t="n">
        <f aca="false">IF(N($B$16)&gt;0,NORMSDIST(($B$16*SQRT(T266*U266/(T266+U266))-IF($B$11="Two-tailed",TINV($B$9,(T266+U266-2)),TINV(2*$B$9,(T266+U266-2))))/SQRT(1+IF($B$11="Two-tailed",TINV($B$9,(T266+U266-2)),TINV(2*$B$9,(T266+U266-2)))^2/(2*(T266+U266-2)))),0)</f>
        <v>0.999912045348184</v>
      </c>
    </row>
    <row r="267" customFormat="false" ht="15" hidden="false" customHeight="false" outlineLevel="0" collapsed="false">
      <c r="T267" s="0" t="n">
        <v>263</v>
      </c>
      <c r="U267" s="0" t="n">
        <f aca="false">MAX(2,ROUNDUP($B$12*T267,0))</f>
        <v>263</v>
      </c>
      <c r="V267" s="0" t="n">
        <f aca="false">IF(N($B$16)&gt;0,NORMSDIST(($B$16*SQRT(T267*U267/(T267+U267))-IF($B$11="Two-tailed",TINV($B$9,(T267+U267-2)),TINV(2*$B$9,(T267+U267-2))))/SQRT(1+IF($B$11="Two-tailed",TINV($B$9,(T267+U267-2)),TINV(2*$B$9,(T267+U267-2)))^2/(2*(T267+U267-2)))),0)</f>
        <v>0.999915804222496</v>
      </c>
    </row>
    <row r="268" customFormat="false" ht="15" hidden="false" customHeight="false" outlineLevel="0" collapsed="false">
      <c r="T268" s="0" t="n">
        <v>264</v>
      </c>
      <c r="U268" s="0" t="n">
        <f aca="false">MAX(2,ROUNDUP($B$12*T268,0))</f>
        <v>264</v>
      </c>
      <c r="V268" s="0" t="n">
        <f aca="false">IF(N($B$16)&gt;0,NORMSDIST(($B$16*SQRT(T268*U268/(T268+U268))-IF($B$11="Two-tailed",TINV($B$9,(T268+U268-2)),TINV(2*$B$9,(T268+U268-2))))/SQRT(1+IF($B$11="Two-tailed",TINV($B$9,(T268+U268-2)),TINV(2*$B$9,(T268+U268-2)))^2/(2*(T268+U268-2)))),0)</f>
        <v>0.999919404855233</v>
      </c>
    </row>
    <row r="269" customFormat="false" ht="15" hidden="false" customHeight="false" outlineLevel="0" collapsed="false">
      <c r="T269" s="0" t="n">
        <v>265</v>
      </c>
      <c r="U269" s="0" t="n">
        <f aca="false">MAX(2,ROUNDUP($B$12*T269,0))</f>
        <v>265</v>
      </c>
      <c r="V269" s="0" t="n">
        <f aca="false">IF(N($B$16)&gt;0,NORMSDIST(($B$16*SQRT(T269*U269/(T269+U269))-IF($B$11="Two-tailed",TINV($B$9,(T269+U269-2)),TINV(2*$B$9,(T269+U269-2))))/SQRT(1+IF($B$11="Two-tailed",TINV($B$9,(T269+U269-2)),TINV(2*$B$9,(T269+U269-2)))^2/(2*(T269+U269-2)))),0)</f>
        <v>0.999922853792721</v>
      </c>
    </row>
    <row r="270" customFormat="false" ht="15" hidden="false" customHeight="false" outlineLevel="0" collapsed="false">
      <c r="T270" s="0" t="n">
        <v>266</v>
      </c>
      <c r="U270" s="0" t="n">
        <f aca="false">MAX(2,ROUNDUP($B$12*T270,0))</f>
        <v>266</v>
      </c>
      <c r="V270" s="0" t="n">
        <f aca="false">IF(N($B$16)&gt;0,NORMSDIST(($B$16*SQRT(T270*U270/(T270+U270))-IF($B$11="Two-tailed",TINV($B$9,(T270+U270-2)),TINV(2*$B$9,(T270+U270-2))))/SQRT(1+IF($B$11="Two-tailed",TINV($B$9,(T270+U270-2)),TINV(2*$B$9,(T270+U270-2)))^2/(2*(T270+U270-2)))),0)</f>
        <v>0.999926157316004</v>
      </c>
    </row>
    <row r="271" customFormat="false" ht="15" hidden="false" customHeight="false" outlineLevel="0" collapsed="false">
      <c r="T271" s="0" t="n">
        <v>267</v>
      </c>
      <c r="U271" s="0" t="n">
        <f aca="false">MAX(2,ROUNDUP($B$12*T271,0))</f>
        <v>267</v>
      </c>
      <c r="V271" s="0" t="n">
        <f aca="false">IF(N($B$16)&gt;0,NORMSDIST(($B$16*SQRT(T271*U271/(T271+U271))-IF($B$11="Two-tailed",TINV($B$9,(T271+U271-2)),TINV(2*$B$9,(T271+U271-2))))/SQRT(1+IF($B$11="Two-tailed",TINV($B$9,(T271+U271-2)),TINV(2*$B$9,(T271+U271-2)))^2/(2*(T271+U271-2)))),0)</f>
        <v>0.99992932145133</v>
      </c>
    </row>
    <row r="272" customFormat="false" ht="15" hidden="false" customHeight="false" outlineLevel="0" collapsed="false">
      <c r="T272" s="0" t="n">
        <v>268</v>
      </c>
      <c r="U272" s="0" t="n">
        <f aca="false">MAX(2,ROUNDUP($B$12*T272,0))</f>
        <v>268</v>
      </c>
      <c r="V272" s="0" t="n">
        <f aca="false">IF(N($B$16)&gt;0,NORMSDIST(($B$16*SQRT(T272*U272/(T272+U272))-IF($B$11="Two-tailed",TINV($B$9,(T272+U272-2)),TINV(2*$B$9,(T272+U272-2))))/SQRT(1+IF($B$11="Two-tailed",TINV($B$9,(T272+U272-2)),TINV(2*$B$9,(T272+U272-2)))^2/(2*(T272+U272-2)))),0)</f>
        <v>0.999932351980232</v>
      </c>
    </row>
    <row r="273" customFormat="false" ht="15" hidden="false" customHeight="false" outlineLevel="0" collapsed="false">
      <c r="T273" s="0" t="n">
        <v>269</v>
      </c>
      <c r="U273" s="0" t="n">
        <f aca="false">MAX(2,ROUNDUP($B$12*T273,0))</f>
        <v>269</v>
      </c>
      <c r="V273" s="0" t="n">
        <f aca="false">IF(N($B$16)&gt;0,NORMSDIST(($B$16*SQRT(T273*U273/(T273+U273))-IF($B$11="Two-tailed",TINV($B$9,(T273+U273-2)),TINV(2*$B$9,(T273+U273-2))))/SQRT(1+IF($B$11="Two-tailed",TINV($B$9,(T273+U273-2)),TINV(2*$B$9,(T273+U273-2)))^2/(2*(T273+U273-2)))),0)</f>
        <v>0.999935254449224</v>
      </c>
    </row>
    <row r="274" customFormat="false" ht="15" hidden="false" customHeight="false" outlineLevel="0" collapsed="false">
      <c r="T274" s="0" t="n">
        <v>270</v>
      </c>
      <c r="U274" s="0" t="n">
        <f aca="false">MAX(2,ROUNDUP($B$12*T274,0))</f>
        <v>270</v>
      </c>
      <c r="V274" s="0" t="n">
        <f aca="false">IF(N($B$16)&gt;0,NORMSDIST(($B$16*SQRT(T274*U274/(T274+U274))-IF($B$11="Two-tailed",TINV($B$9,(T274+U274-2)),TINV(2*$B$9,(T274+U274-2))))/SQRT(1+IF($B$11="Two-tailed",TINV($B$9,(T274+U274-2)),TINV(2*$B$9,(T274+U274-2)))^2/(2*(T274+U274-2)))),0)</f>
        <v>0.99993803417913</v>
      </c>
    </row>
    <row r="275" customFormat="false" ht="15" hidden="false" customHeight="false" outlineLevel="0" collapsed="false">
      <c r="T275" s="0" t="n">
        <v>271</v>
      </c>
      <c r="U275" s="0" t="n">
        <f aca="false">MAX(2,ROUNDUP($B$12*T275,0))</f>
        <v>271</v>
      </c>
      <c r="V275" s="0" t="n">
        <f aca="false">IF(N($B$16)&gt;0,NORMSDIST(($B$16*SQRT(T275*U275/(T275+U275))-IF($B$11="Two-tailed",TINV($B$9,(T275+U275-2)),TINV(2*$B$9,(T275+U275-2))))/SQRT(1+IF($B$11="Two-tailed",TINV($B$9,(T275+U275-2)),TINV(2*$B$9,(T275+U275-2)))^2/(2*(T275+U275-2)))),0)</f>
        <v>0.999940696274041</v>
      </c>
    </row>
    <row r="276" customFormat="false" ht="15" hidden="false" customHeight="false" outlineLevel="0" collapsed="false">
      <c r="T276" s="0" t="n">
        <v>272</v>
      </c>
      <c r="U276" s="0" t="n">
        <f aca="false">MAX(2,ROUNDUP($B$12*T276,0))</f>
        <v>272</v>
      </c>
      <c r="V276" s="0" t="n">
        <f aca="false">IF(N($B$16)&gt;0,NORMSDIST(($B$16*SQRT(T276*U276/(T276+U276))-IF($B$11="Two-tailed",TINV($B$9,(T276+U276-2)),TINV(2*$B$9,(T276+U276-2))))/SQRT(1+IF($B$11="Two-tailed",TINV($B$9,(T276+U276-2)),TINV(2*$B$9,(T276+U276-2)))^2/(2*(T276+U276-2)))),0)</f>
        <v>0.999943245629941</v>
      </c>
    </row>
    <row r="277" customFormat="false" ht="15" hidden="false" customHeight="false" outlineLevel="0" collapsed="false">
      <c r="T277" s="0" t="n">
        <v>273</v>
      </c>
      <c r="U277" s="0" t="n">
        <f aca="false">MAX(2,ROUNDUP($B$12*T277,0))</f>
        <v>273</v>
      </c>
      <c r="V277" s="0" t="n">
        <f aca="false">IF(N($B$16)&gt;0,NORMSDIST(($B$16*SQRT(T277*U277/(T277+U277))-IF($B$11="Two-tailed",TINV($B$9,(T277+U277-2)),TINV(2*$B$9,(T277+U277-2))))/SQRT(1+IF($B$11="Two-tailed",TINV($B$9,(T277+U277-2)),TINV(2*$B$9,(T277+U277-2)))^2/(2*(T277+U277-2)))),0)</f>
        <v>0.999945686942991</v>
      </c>
    </row>
    <row r="278" customFormat="false" ht="15" hidden="false" customHeight="false" outlineLevel="0" collapsed="false">
      <c r="T278" s="0" t="n">
        <v>274</v>
      </c>
      <c r="U278" s="0" t="n">
        <f aca="false">MAX(2,ROUNDUP($B$12*T278,0))</f>
        <v>274</v>
      </c>
      <c r="V278" s="0" t="n">
        <f aca="false">IF(N($B$16)&gt;0,NORMSDIST(($B$16*SQRT(T278*U278/(T278+U278))-IF($B$11="Two-tailed",TINV($B$9,(T278+U278-2)),TINV(2*$B$9,(T278+U278-2))))/SQRT(1+IF($B$11="Two-tailed",TINV($B$9,(T278+U278-2)),TINV(2*$B$9,(T278+U278-2)))^2/(2*(T278+U278-2)))),0)</f>
        <v>0.999948024717493</v>
      </c>
    </row>
    <row r="279" customFormat="false" ht="15" hidden="false" customHeight="false" outlineLevel="0" collapsed="false">
      <c r="T279" s="0" t="n">
        <v>275</v>
      </c>
      <c r="U279" s="0" t="n">
        <f aca="false">MAX(2,ROUNDUP($B$12*T279,0))</f>
        <v>275</v>
      </c>
      <c r="V279" s="0" t="n">
        <f aca="false">IF(N($B$16)&gt;0,NORMSDIST(($B$16*SQRT(T279*U279/(T279+U279))-IF($B$11="Two-tailed",TINV($B$9,(T279+U279-2)),TINV(2*$B$9,(T279+U279-2))))/SQRT(1+IF($B$11="Two-tailed",TINV($B$9,(T279+U279-2)),TINV(2*$B$9,(T279+U279-2)))^2/(2*(T279+U279-2)))),0)</f>
        <v>0.999950263273551</v>
      </c>
    </row>
    <row r="280" customFormat="false" ht="15" hidden="false" customHeight="false" outlineLevel="0" collapsed="false">
      <c r="T280" s="0" t="n">
        <v>276</v>
      </c>
      <c r="U280" s="0" t="n">
        <f aca="false">MAX(2,ROUNDUP($B$12*T280,0))</f>
        <v>276</v>
      </c>
      <c r="V280" s="0" t="n">
        <f aca="false">IF(N($B$16)&gt;0,NORMSDIST(($B$16*SQRT(T280*U280/(T280+U280))-IF($B$11="Two-tailed",TINV($B$9,(T280+U280-2)),TINV(2*$B$9,(T280+U280-2))))/SQRT(1+IF($B$11="Two-tailed",TINV($B$9,(T280+U280-2)),TINV(2*$B$9,(T280+U280-2)))^2/(2*(T280+U280-2)))),0)</f>
        <v>0.999952406754432</v>
      </c>
    </row>
    <row r="281" customFormat="false" ht="15" hidden="false" customHeight="false" outlineLevel="0" collapsed="false">
      <c r="T281" s="0" t="n">
        <v>277</v>
      </c>
      <c r="U281" s="0" t="n">
        <f aca="false">MAX(2,ROUNDUP($B$12*T281,0))</f>
        <v>277</v>
      </c>
      <c r="V281" s="0" t="n">
        <f aca="false">IF(N($B$16)&gt;0,NORMSDIST(($B$16*SQRT(T281*U281/(T281+U281))-IF($B$11="Two-tailed",TINV($B$9,(T281+U281-2)),TINV(2*$B$9,(T281+U281-2))))/SQRT(1+IF($B$11="Two-tailed",TINV($B$9,(T281+U281-2)),TINV(2*$B$9,(T281+U281-2)))^2/(2*(T281+U281-2)))),0)</f>
        <v>0.999954459133635</v>
      </c>
    </row>
    <row r="282" customFormat="false" ht="15" hidden="false" customHeight="false" outlineLevel="0" collapsed="false">
      <c r="T282" s="0" t="n">
        <v>278</v>
      </c>
      <c r="U282" s="0" t="n">
        <f aca="false">MAX(2,ROUNDUP($B$12*T282,0))</f>
        <v>278</v>
      </c>
      <c r="V282" s="0" t="n">
        <f aca="false">IF(N($B$16)&gt;0,NORMSDIST(($B$16*SQRT(T282*U282/(T282+U282))-IF($B$11="Two-tailed",TINV($B$9,(T282+U282-2)),TINV(2*$B$9,(T282+U282-2))))/SQRT(1+IF($B$11="Two-tailed",TINV($B$9,(T282+U282-2)),TINV(2*$B$9,(T282+U282-2)))^2/(2*(T282+U282-2)))),0)</f>
        <v>0.999956424221698</v>
      </c>
    </row>
    <row r="283" customFormat="false" ht="15" hidden="false" customHeight="false" outlineLevel="0" collapsed="false">
      <c r="T283" s="0" t="n">
        <v>279</v>
      </c>
      <c r="U283" s="0" t="n">
        <f aca="false">MAX(2,ROUNDUP($B$12*T283,0))</f>
        <v>279</v>
      </c>
      <c r="V283" s="0" t="n">
        <f aca="false">IF(N($B$16)&gt;0,NORMSDIST(($B$16*SQRT(T283*U283/(T283+U283))-IF($B$11="Two-tailed",TINV($B$9,(T283+U283-2)),TINV(2*$B$9,(T283+U283-2))))/SQRT(1+IF($B$11="Two-tailed",TINV($B$9,(T283+U283-2)),TINV(2*$B$9,(T283+U283-2)))^2/(2*(T283+U283-2)))),0)</f>
        <v>0.999958305672728</v>
      </c>
    </row>
    <row r="284" customFormat="false" ht="15" hidden="false" customHeight="false" outlineLevel="0" collapsed="false">
      <c r="T284" s="0" t="n">
        <v>280</v>
      </c>
      <c r="U284" s="0" t="n">
        <f aca="false">MAX(2,ROUNDUP($B$12*T284,0))</f>
        <v>280</v>
      </c>
      <c r="V284" s="0" t="n">
        <f aca="false">IF(N($B$16)&gt;0,NORMSDIST(($B$16*SQRT(T284*U284/(T284+U284))-IF($B$11="Two-tailed",TINV($B$9,(T284+U284-2)),TINV(2*$B$9,(T284+U284-2))))/SQRT(1+IF($B$11="Two-tailed",TINV($B$9,(T284+U284-2)),TINV(2*$B$9,(T284+U284-2)))^2/(2*(T284+U284-2)))),0)</f>
        <v>0.999960106990683</v>
      </c>
    </row>
    <row r="285" customFormat="false" ht="15" hidden="false" customHeight="false" outlineLevel="0" collapsed="false">
      <c r="T285" s="0" t="n">
        <v>281</v>
      </c>
      <c r="U285" s="0" t="n">
        <f aca="false">MAX(2,ROUNDUP($B$12*T285,0))</f>
        <v>281</v>
      </c>
      <c r="V285" s="0" t="n">
        <f aca="false">IF(N($B$16)&gt;0,NORMSDIST(($B$16*SQRT(T285*U285/(T285+U285))-IF($B$11="Two-tailed",TINV($B$9,(T285+U285-2)),TINV(2*$B$9,(T285+U285-2))))/SQRT(1+IF($B$11="Two-tailed",TINV($B$9,(T285+U285-2)),TINV(2*$B$9,(T285+U285-2)))^2/(2*(T285+U285-2)))),0)</f>
        <v>0.999961831535404</v>
      </c>
    </row>
    <row r="286" customFormat="false" ht="15" hidden="false" customHeight="false" outlineLevel="0" collapsed="false">
      <c r="T286" s="0" t="n">
        <v>282</v>
      </c>
      <c r="U286" s="0" t="n">
        <f aca="false">MAX(2,ROUNDUP($B$12*T286,0))</f>
        <v>282</v>
      </c>
      <c r="V286" s="0" t="n">
        <f aca="false">IF(N($B$16)&gt;0,NORMSDIST(($B$16*SQRT(T286*U286/(T286+U286))-IF($B$11="Two-tailed",TINV($B$9,(T286+U286-2)),TINV(2*$B$9,(T286+U286-2))))/SQRT(1+IF($B$11="Two-tailed",TINV($B$9,(T286+U286-2)),TINV(2*$B$9,(T286+U286-2)))^2/(2*(T286+U286-2)))),0)</f>
        <v>0.999963482528418</v>
      </c>
    </row>
    <row r="287" customFormat="false" ht="15" hidden="false" customHeight="false" outlineLevel="0" collapsed="false">
      <c r="T287" s="0" t="n">
        <v>283</v>
      </c>
      <c r="U287" s="0" t="n">
        <f aca="false">MAX(2,ROUNDUP($B$12*T287,0))</f>
        <v>283</v>
      </c>
      <c r="V287" s="0" t="n">
        <f aca="false">IF(N($B$16)&gt;0,NORMSDIST(($B$16*SQRT(T287*U287/(T287+U287))-IF($B$11="Two-tailed",TINV($B$9,(T287+U287-2)),TINV(2*$B$9,(T287+U287-2))))/SQRT(1+IF($B$11="Two-tailed",TINV($B$9,(T287+U287-2)),TINV(2*$B$9,(T287+U287-2)))^2/(2*(T287+U287-2)))),0)</f>
        <v>0.999965063058503</v>
      </c>
    </row>
    <row r="288" customFormat="false" ht="15" hidden="false" customHeight="false" outlineLevel="0" collapsed="false">
      <c r="T288" s="0" t="n">
        <v>284</v>
      </c>
      <c r="U288" s="0" t="n">
        <f aca="false">MAX(2,ROUNDUP($B$12*T288,0))</f>
        <v>284</v>
      </c>
      <c r="V288" s="0" t="n">
        <f aca="false">IF(N($B$16)&gt;0,NORMSDIST(($B$16*SQRT(T288*U288/(T288+U288))-IF($B$11="Two-tailed",TINV($B$9,(T288+U288-2)),TINV(2*$B$9,(T288+U288-2))))/SQRT(1+IF($B$11="Two-tailed",TINV($B$9,(T288+U288-2)),TINV(2*$B$9,(T288+U288-2)))^2/(2*(T288+U288-2)))),0)</f>
        <v>0.999966576087047</v>
      </c>
    </row>
    <row r="289" customFormat="false" ht="15" hidden="false" customHeight="false" outlineLevel="0" collapsed="false">
      <c r="T289" s="0" t="n">
        <v>285</v>
      </c>
      <c r="U289" s="0" t="n">
        <f aca="false">MAX(2,ROUNDUP($B$12*T289,0))</f>
        <v>285</v>
      </c>
      <c r="V289" s="0" t="n">
        <f aca="false">IF(N($B$16)&gt;0,NORMSDIST(($B$16*SQRT(T289*U289/(T289+U289))-IF($B$11="Two-tailed",TINV($B$9,(T289+U289-2)),TINV(2*$B$9,(T289+U289-2))))/SQRT(1+IF($B$11="Two-tailed",TINV($B$9,(T289+U289-2)),TINV(2*$B$9,(T289+U289-2)))^2/(2*(T289+U289-2)))),0)</f>
        <v>0.999968024453189</v>
      </c>
    </row>
    <row r="290" customFormat="false" ht="15" hidden="false" customHeight="false" outlineLevel="0" collapsed="false">
      <c r="T290" s="0" t="n">
        <v>286</v>
      </c>
      <c r="U290" s="0" t="n">
        <f aca="false">MAX(2,ROUNDUP($B$12*T290,0))</f>
        <v>286</v>
      </c>
      <c r="V290" s="0" t="n">
        <f aca="false">IF(N($B$16)&gt;0,NORMSDIST(($B$16*SQRT(T290*U290/(T290+U290))-IF($B$11="Two-tailed",TINV($B$9,(T290+U290-2)),TINV(2*$B$9,(T290+U290-2))))/SQRT(1+IF($B$11="Two-tailed",TINV($B$9,(T290+U290-2)),TINV(2*$B$9,(T290+U290-2)))^2/(2*(T290+U290-2)))),0)</f>
        <v>0.999969410878756</v>
      </c>
    </row>
    <row r="291" customFormat="false" ht="15" hidden="false" customHeight="false" outlineLevel="0" collapsed="false">
      <c r="T291" s="0" t="n">
        <v>287</v>
      </c>
      <c r="U291" s="0" t="n">
        <f aca="false">MAX(2,ROUNDUP($B$12*T291,0))</f>
        <v>287</v>
      </c>
      <c r="V291" s="0" t="n">
        <f aca="false">IF(N($B$16)&gt;0,NORMSDIST(($B$16*SQRT(T291*U291/(T291+U291))-IF($B$11="Two-tailed",TINV($B$9,(T291+U291-2)),TINV(2*$B$9,(T291+U291-2))))/SQRT(1+IF($B$11="Two-tailed",TINV($B$9,(T291+U291-2)),TINV(2*$B$9,(T291+U291-2)))^2/(2*(T291+U291-2)))),0)</f>
        <v>0.999970737973013</v>
      </c>
    </row>
    <row r="292" customFormat="false" ht="15" hidden="false" customHeight="false" outlineLevel="0" collapsed="false">
      <c r="T292" s="0" t="n">
        <v>288</v>
      </c>
      <c r="U292" s="0" t="n">
        <f aca="false">MAX(2,ROUNDUP($B$12*T292,0))</f>
        <v>288</v>
      </c>
      <c r="V292" s="0" t="n">
        <f aca="false">IF(N($B$16)&gt;0,NORMSDIST(($B$16*SQRT(T292*U292/(T292+U292))-IF($B$11="Two-tailed",TINV($B$9,(T292+U292-2)),TINV(2*$B$9,(T292+U292-2))))/SQRT(1+IF($B$11="Two-tailed",TINV($B$9,(T292+U292-2)),TINV(2*$B$9,(T292+U292-2)))^2/(2*(T292+U292-2)))),0)</f>
        <v>0.99997200823722</v>
      </c>
    </row>
    <row r="293" customFormat="false" ht="15" hidden="false" customHeight="false" outlineLevel="0" collapsed="false">
      <c r="T293" s="0" t="n">
        <v>289</v>
      </c>
      <c r="U293" s="0" t="n">
        <f aca="false">MAX(2,ROUNDUP($B$12*T293,0))</f>
        <v>289</v>
      </c>
      <c r="V293" s="0" t="n">
        <f aca="false">IF(N($B$16)&gt;0,NORMSDIST(($B$16*SQRT(T293*U293/(T293+U293))-IF($B$11="Two-tailed",TINV($B$9,(T293+U293-2)),TINV(2*$B$9,(T293+U293-2))))/SQRT(1+IF($B$11="Two-tailed",TINV($B$9,(T293+U293-2)),TINV(2*$B$9,(T293+U293-2)))^2/(2*(T293+U293-2)))),0)</f>
        <v>0.99997322406901</v>
      </c>
    </row>
    <row r="294" customFormat="false" ht="15" hidden="false" customHeight="false" outlineLevel="0" collapsed="false">
      <c r="T294" s="0" t="n">
        <v>290</v>
      </c>
      <c r="U294" s="0" t="n">
        <f aca="false">MAX(2,ROUNDUP($B$12*T294,0))</f>
        <v>290</v>
      </c>
      <c r="V294" s="0" t="n">
        <f aca="false">IF(N($B$16)&gt;0,NORMSDIST(($B$16*SQRT(T294*U294/(T294+U294))-IF($B$11="Two-tailed",TINV($B$9,(T294+U294-2)),TINV(2*$B$9,(T294+U294-2))))/SQRT(1+IF($B$11="Two-tailed",TINV($B$9,(T294+U294-2)),TINV(2*$B$9,(T294+U294-2)))^2/(2*(T294+U294-2)))),0)</f>
        <v>0.999974387766597</v>
      </c>
    </row>
    <row r="295" customFormat="false" ht="15" hidden="false" customHeight="false" outlineLevel="0" collapsed="false">
      <c r="T295" s="0" t="n">
        <v>291</v>
      </c>
      <c r="U295" s="0" t="n">
        <f aca="false">MAX(2,ROUNDUP($B$12*T295,0))</f>
        <v>291</v>
      </c>
      <c r="V295" s="0" t="n">
        <f aca="false">IF(N($B$16)&gt;0,NORMSDIST(($B$16*SQRT(T295*U295/(T295+U295))-IF($B$11="Two-tailed",TINV($B$9,(T295+U295-2)),TINV(2*$B$9,(T295+U295-2))))/SQRT(1+IF($B$11="Two-tailed",TINV($B$9,(T295+U295-2)),TINV(2*$B$9,(T295+U295-2)))^2/(2*(T295+U295-2)))),0)</f>
        <v>0.999975501532811</v>
      </c>
    </row>
    <row r="296" customFormat="false" ht="15" hidden="false" customHeight="false" outlineLevel="0" collapsed="false">
      <c r="T296" s="0" t="n">
        <v>292</v>
      </c>
      <c r="U296" s="0" t="n">
        <f aca="false">MAX(2,ROUNDUP($B$12*T296,0))</f>
        <v>292</v>
      </c>
      <c r="V296" s="0" t="n">
        <f aca="false">IF(N($B$16)&gt;0,NORMSDIST(($B$16*SQRT(T296*U296/(T296+U296))-IF($B$11="Two-tailed",TINV($B$9,(T296+U296-2)),TINV(2*$B$9,(T296+U296-2))))/SQRT(1+IF($B$11="Two-tailed",TINV($B$9,(T296+U296-2)),TINV(2*$B$9,(T296+U296-2)))^2/(2*(T296+U296-2)))),0)</f>
        <v>0.999976567478982</v>
      </c>
    </row>
    <row r="297" customFormat="false" ht="15" hidden="false" customHeight="false" outlineLevel="0" collapsed="false">
      <c r="T297" s="0" t="n">
        <v>293</v>
      </c>
      <c r="U297" s="0" t="n">
        <f aca="false">MAX(2,ROUNDUP($B$12*T297,0))</f>
        <v>293</v>
      </c>
      <c r="V297" s="0" t="n">
        <f aca="false">IF(N($B$16)&gt;0,NORMSDIST(($B$16*SQRT(T297*U297/(T297+U297))-IF($B$11="Two-tailed",TINV($B$9,(T297+U297-2)),TINV(2*$B$9,(T297+U297-2))))/SQRT(1+IF($B$11="Two-tailed",TINV($B$9,(T297+U297-2)),TINV(2*$B$9,(T297+U297-2)))^2/(2*(T297+U297-2)))),0)</f>
        <v>0.999977587628663</v>
      </c>
    </row>
    <row r="298" customFormat="false" ht="15" hidden="false" customHeight="false" outlineLevel="0" collapsed="false">
      <c r="T298" s="0" t="n">
        <v>294</v>
      </c>
      <c r="U298" s="0" t="n">
        <f aca="false">MAX(2,ROUNDUP($B$12*T298,0))</f>
        <v>294</v>
      </c>
      <c r="V298" s="0" t="n">
        <f aca="false">IF(N($B$16)&gt;0,NORMSDIST(($B$16*SQRT(T298*U298/(T298+U298))-IF($B$11="Two-tailed",TINV($B$9,(T298+U298-2)),TINV(2*$B$9,(T298+U298-2))))/SQRT(1+IF($B$11="Two-tailed",TINV($B$9,(T298+U298-2)),TINV(2*$B$9,(T298+U298-2)))^2/(2*(T298+U298-2)))),0)</f>
        <v>0.999978563921205</v>
      </c>
    </row>
    <row r="299" customFormat="false" ht="15" hidden="false" customHeight="false" outlineLevel="0" collapsed="false">
      <c r="T299" s="0" t="n">
        <v>295</v>
      </c>
      <c r="U299" s="0" t="n">
        <f aca="false">MAX(2,ROUNDUP($B$12*T299,0))</f>
        <v>295</v>
      </c>
      <c r="V299" s="0" t="n">
        <f aca="false">IF(N($B$16)&gt;0,NORMSDIST(($B$16*SQRT(T299*U299/(T299+U299))-IF($B$11="Two-tailed",TINV($B$9,(T299+U299-2)),TINV(2*$B$9,(T299+U299-2))))/SQRT(1+IF($B$11="Two-tailed",TINV($B$9,(T299+U299-2)),TINV(2*$B$9,(T299+U299-2)))^2/(2*(T299+U299-2)))),0)</f>
        <v>0.999979498215195</v>
      </c>
    </row>
    <row r="300" customFormat="false" ht="15" hidden="false" customHeight="false" outlineLevel="0" collapsed="false">
      <c r="T300" s="0" t="n">
        <v>296</v>
      </c>
      <c r="U300" s="0" t="n">
        <f aca="false">MAX(2,ROUNDUP($B$12*T300,0))</f>
        <v>296</v>
      </c>
      <c r="V300" s="0" t="n">
        <f aca="false">IF(N($B$16)&gt;0,NORMSDIST(($B$16*SQRT(T300*U300/(T300+U300))-IF($B$11="Two-tailed",TINV($B$9,(T300+U300-2)),TINV(2*$B$9,(T300+U300-2))))/SQRT(1+IF($B$11="Two-tailed",TINV($B$9,(T300+U300-2)),TINV(2*$B$9,(T300+U300-2)))^2/(2*(T300+U300-2)))),0)</f>
        <v>0.999980392291752</v>
      </c>
    </row>
    <row r="301" customFormat="false" ht="15" hidden="false" customHeight="false" outlineLevel="0" collapsed="false">
      <c r="T301" s="0" t="n">
        <v>297</v>
      </c>
      <c r="U301" s="0" t="n">
        <f aca="false">MAX(2,ROUNDUP($B$12*T301,0))</f>
        <v>297</v>
      </c>
      <c r="V301" s="0" t="n">
        <f aca="false">IF(N($B$16)&gt;0,NORMSDIST(($B$16*SQRT(T301*U301/(T301+U301))-IF($B$11="Two-tailed",TINV($B$9,(T301+U301-2)),TINV(2*$B$9,(T301+U301-2))))/SQRT(1+IF($B$11="Two-tailed",TINV($B$9,(T301+U301-2)),TINV(2*$B$9,(T301+U301-2)))^2/(2*(T301+U301-2)))),0)</f>
        <v>0.999981247857695</v>
      </c>
    </row>
    <row r="302" customFormat="false" ht="15" hidden="false" customHeight="false" outlineLevel="0" collapsed="false">
      <c r="T302" s="0" t="n">
        <v>298</v>
      </c>
      <c r="U302" s="0" t="n">
        <f aca="false">MAX(2,ROUNDUP($B$12*T302,0))</f>
        <v>298</v>
      </c>
      <c r="V302" s="0" t="n">
        <f aca="false">IF(N($B$16)&gt;0,NORMSDIST(($B$16*SQRT(T302*U302/(T302+U302))-IF($B$11="Two-tailed",TINV($B$9,(T302+U302-2)),TINV(2*$B$9,(T302+U302-2))))/SQRT(1+IF($B$11="Two-tailed",TINV($B$9,(T302+U302-2)),TINV(2*$B$9,(T302+U302-2)))^2/(2*(T302+U302-2)))),0)</f>
        <v>0.999982066548581</v>
      </c>
    </row>
    <row r="303" customFormat="false" ht="15" hidden="false" customHeight="false" outlineLevel="0" collapsed="false">
      <c r="T303" s="0" t="n">
        <v>299</v>
      </c>
      <c r="U303" s="0" t="n">
        <f aca="false">MAX(2,ROUNDUP($B$12*T303,0))</f>
        <v>299</v>
      </c>
      <c r="V303" s="0" t="n">
        <f aca="false">IF(N($B$16)&gt;0,NORMSDIST(($B$16*SQRT(T303*U303/(T303+U303))-IF($B$11="Two-tailed",TINV($B$9,(T303+U303-2)),TINV(2*$B$9,(T303+U303-2))))/SQRT(1+IF($B$11="Two-tailed",TINV($B$9,(T303+U303-2)),TINV(2*$B$9,(T303+U303-2)))^2/(2*(T303+U303-2)))),0)</f>
        <v>0.999982849931626</v>
      </c>
    </row>
    <row r="304" customFormat="false" ht="15" hidden="false" customHeight="false" outlineLevel="0" collapsed="false">
      <c r="T304" s="0" t="n">
        <v>300</v>
      </c>
      <c r="U304" s="0" t="n">
        <f aca="false">MAX(2,ROUNDUP($B$12*T304,0))</f>
        <v>300</v>
      </c>
      <c r="V304" s="0" t="n">
        <f aca="false">IF(N($B$16)&gt;0,NORMSDIST(($B$16*SQRT(T304*U304/(T304+U304))-IF($B$11="Two-tailed",TINV($B$9,(T304+U304-2)),TINV(2*$B$9,(T304+U304-2))))/SQRT(1+IF($B$11="Two-tailed",TINV($B$9,(T304+U304-2)),TINV(2*$B$9,(T304+U304-2)))^2/(2*(T304+U304-2)))),0)</f>
        <v>0.999983599508505</v>
      </c>
    </row>
    <row r="305" customFormat="false" ht="15" hidden="false" customHeight="false" outlineLevel="0" collapsed="false">
      <c r="T305" s="0" t="n">
        <v>301</v>
      </c>
      <c r="U305" s="0" t="n">
        <f aca="false">MAX(2,ROUNDUP($B$12*T305,0))</f>
        <v>301</v>
      </c>
      <c r="V305" s="0" t="n">
        <f aca="false">IF(N($B$16)&gt;0,NORMSDIST(($B$16*SQRT(T305*U305/(T305+U305))-IF($B$11="Two-tailed",TINV($B$9,(T305+U305-2)),TINV(2*$B$9,(T305+U305-2))))/SQRT(1+IF($B$11="Two-tailed",TINV($B$9,(T305+U305-2)),TINV(2*$B$9,(T305+U305-2)))^2/(2*(T305+U305-2)))),0)</f>
        <v>0.999984316718042</v>
      </c>
    </row>
    <row r="306" customFormat="false" ht="15" hidden="false" customHeight="false" outlineLevel="0" collapsed="false">
      <c r="T306" s="0" t="n">
        <v>302</v>
      </c>
      <c r="U306" s="0" t="n">
        <f aca="false">MAX(2,ROUNDUP($B$12*T306,0))</f>
        <v>302</v>
      </c>
      <c r="V306" s="0" t="n">
        <f aca="false">IF(N($B$16)&gt;0,NORMSDIST(($B$16*SQRT(T306*U306/(T306+U306))-IF($B$11="Two-tailed",TINV($B$9,(T306+U306-2)),TINV(2*$B$9,(T306+U306-2))))/SQRT(1+IF($B$11="Two-tailed",TINV($B$9,(T306+U306-2)),TINV(2*$B$9,(T306+U306-2)))^2/(2*(T306+U306-2)))),0)</f>
        <v>0.999985002938791</v>
      </c>
    </row>
    <row r="307" customFormat="false" ht="15" hidden="false" customHeight="false" outlineLevel="0" collapsed="false">
      <c r="T307" s="0" t="n">
        <v>303</v>
      </c>
      <c r="U307" s="0" t="n">
        <f aca="false">MAX(2,ROUNDUP($B$12*T307,0))</f>
        <v>303</v>
      </c>
      <c r="V307" s="0" t="n">
        <f aca="false">IF(N($B$16)&gt;0,NORMSDIST(($B$16*SQRT(T307*U307/(T307+U307))-IF($B$11="Two-tailed",TINV($B$9,(T307+U307-2)),TINV(2*$B$9,(T307+U307-2))))/SQRT(1+IF($B$11="Two-tailed",TINV($B$9,(T307+U307-2)),TINV(2*$B$9,(T307+U307-2)))^2/(2*(T307+U307-2)))),0)</f>
        <v>0.999985659491515</v>
      </c>
    </row>
    <row r="308" customFormat="false" ht="15" hidden="false" customHeight="false" outlineLevel="0" collapsed="false">
      <c r="T308" s="0" t="n">
        <v>304</v>
      </c>
      <c r="U308" s="0" t="n">
        <f aca="false">MAX(2,ROUNDUP($B$12*T308,0))</f>
        <v>304</v>
      </c>
      <c r="V308" s="0" t="n">
        <f aca="false">IF(N($B$16)&gt;0,NORMSDIST(($B$16*SQRT(T308*U308/(T308+U308))-IF($B$11="Two-tailed",TINV($B$9,(T308+U308-2)),TINV(2*$B$9,(T308+U308-2))))/SQRT(1+IF($B$11="Two-tailed",TINV($B$9,(T308+U308-2)),TINV(2*$B$9,(T308+U308-2)))^2/(2*(T308+U308-2)))),0)</f>
        <v>0.999986287641563</v>
      </c>
    </row>
    <row r="309" customFormat="false" ht="15" hidden="false" customHeight="false" outlineLevel="0" collapsed="false">
      <c r="T309" s="0" t="n">
        <v>305</v>
      </c>
      <c r="U309" s="0" t="n">
        <f aca="false">MAX(2,ROUNDUP($B$12*T309,0))</f>
        <v>305</v>
      </c>
      <c r="V309" s="0" t="n">
        <f aca="false">IF(N($B$16)&gt;0,NORMSDIST(($B$16*SQRT(T309*U309/(T309+U309))-IF($B$11="Two-tailed",TINV($B$9,(T309+U309-2)),TINV(2*$B$9,(T309+U309-2))))/SQRT(1+IF($B$11="Two-tailed",TINV($B$9,(T309+U309-2)),TINV(2*$B$9,(T309+U309-2)))^2/(2*(T309+U309-2)))),0)</f>
        <v>0.999986888601155</v>
      </c>
    </row>
    <row r="310" customFormat="false" ht="15" hidden="false" customHeight="false" outlineLevel="0" collapsed="false">
      <c r="T310" s="0" t="n">
        <v>306</v>
      </c>
      <c r="U310" s="0" t="n">
        <f aca="false">MAX(2,ROUNDUP($B$12*T310,0))</f>
        <v>306</v>
      </c>
      <c r="V310" s="0" t="n">
        <f aca="false">IF(N($B$16)&gt;0,NORMSDIST(($B$16*SQRT(T310*U310/(T310+U310))-IF($B$11="Two-tailed",TINV($B$9,(T310+U310-2)),TINV(2*$B$9,(T310+U310-2))))/SQRT(1+IF($B$11="Two-tailed",TINV($B$9,(T310+U310-2)),TINV(2*$B$9,(T310+U310-2)))^2/(2*(T310+U310-2)))),0)</f>
        <v>0.999987463531568</v>
      </c>
    </row>
    <row r="311" customFormat="false" ht="15" hidden="false" customHeight="false" outlineLevel="0" collapsed="false">
      <c r="T311" s="0" t="n">
        <v>307</v>
      </c>
      <c r="U311" s="0" t="n">
        <f aca="false">MAX(2,ROUNDUP($B$12*T311,0))</f>
        <v>307</v>
      </c>
      <c r="V311" s="0" t="n">
        <f aca="false">IF(N($B$16)&gt;0,NORMSDIST(($B$16*SQRT(T311*U311/(T311+U311))-IF($B$11="Two-tailed",TINV($B$9,(T311+U311-2)),TINV(2*$B$9,(T311+U311-2))))/SQRT(1+IF($B$11="Two-tailed",TINV($B$9,(T311+U311-2)),TINV(2*$B$9,(T311+U311-2)))^2/(2*(T311+U311-2)))),0)</f>
        <v>0.999988013545244</v>
      </c>
    </row>
    <row r="312" customFormat="false" ht="15" hidden="false" customHeight="false" outlineLevel="0" collapsed="false">
      <c r="T312" s="0" t="n">
        <v>308</v>
      </c>
      <c r="U312" s="0" t="n">
        <f aca="false">MAX(2,ROUNDUP($B$12*T312,0))</f>
        <v>308</v>
      </c>
      <c r="V312" s="0" t="n">
        <f aca="false">IF(N($B$16)&gt;0,NORMSDIST(($B$16*SQRT(T312*U312/(T312+U312))-IF($B$11="Two-tailed",TINV($B$9,(T312+U312-2)),TINV(2*$B$9,(T312+U312-2))))/SQRT(1+IF($B$11="Two-tailed",TINV($B$9,(T312+U312-2)),TINV(2*$B$9,(T312+U312-2)))^2/(2*(T312+U312-2)))),0)</f>
        <v>0.999988539707801</v>
      </c>
    </row>
    <row r="313" customFormat="false" ht="15" hidden="false" customHeight="false" outlineLevel="0" collapsed="false">
      <c r="T313" s="0" t="n">
        <v>309</v>
      </c>
      <c r="U313" s="0" t="n">
        <f aca="false">MAX(2,ROUNDUP($B$12*T313,0))</f>
        <v>309</v>
      </c>
      <c r="V313" s="0" t="n">
        <f aca="false">IF(N($B$16)&gt;0,NORMSDIST(($B$16*SQRT(T313*U313/(T313+U313))-IF($B$11="Two-tailed",TINV($B$9,(T313+U313-2)),TINV(2*$B$9,(T313+U313-2))))/SQRT(1+IF($B$11="Two-tailed",TINV($B$9,(T313+U313-2)),TINV(2*$B$9,(T313+U313-2)))^2/(2*(T313+U313-2)))),0)</f>
        <v>0.999989043039975</v>
      </c>
    </row>
    <row r="314" customFormat="false" ht="15" hidden="false" customHeight="false" outlineLevel="0" collapsed="false">
      <c r="T314" s="0" t="n">
        <v>310</v>
      </c>
      <c r="U314" s="0" t="n">
        <f aca="false">MAX(2,ROUNDUP($B$12*T314,0))</f>
        <v>310</v>
      </c>
      <c r="V314" s="0" t="n">
        <f aca="false">IF(N($B$16)&gt;0,NORMSDIST(($B$16*SQRT(T314*U314/(T314+U314))-IF($B$11="Two-tailed",TINV($B$9,(T314+U314-2)),TINV(2*$B$9,(T314+U314-2))))/SQRT(1+IF($B$11="Two-tailed",TINV($B$9,(T314+U314-2)),TINV(2*$B$9,(T314+U314-2)))^2/(2*(T314+U314-2)))),0)</f>
        <v>0.999989524519472</v>
      </c>
    </row>
    <row r="315" customFormat="false" ht="15" hidden="false" customHeight="false" outlineLevel="0" collapsed="false">
      <c r="T315" s="0" t="n">
        <v>311</v>
      </c>
      <c r="U315" s="0" t="n">
        <f aca="false">MAX(2,ROUNDUP($B$12*T315,0))</f>
        <v>311</v>
      </c>
      <c r="V315" s="0" t="n">
        <f aca="false">IF(N($B$16)&gt;0,NORMSDIST(($B$16*SQRT(T315*U315/(T315+U315))-IF($B$11="Two-tailed",TINV($B$9,(T315+U315-2)),TINV(2*$B$9,(T315+U315-2))))/SQRT(1+IF($B$11="Two-tailed",TINV($B$9,(T315+U315-2)),TINV(2*$B$9,(T315+U315-2)))^2/(2*(T315+U315-2)))),0)</f>
        <v>0.999989985082755</v>
      </c>
    </row>
    <row r="316" customFormat="false" ht="15" hidden="false" customHeight="false" outlineLevel="0" collapsed="false">
      <c r="T316" s="0" t="n">
        <v>312</v>
      </c>
      <c r="U316" s="0" t="n">
        <f aca="false">MAX(2,ROUNDUP($B$12*T316,0))</f>
        <v>312</v>
      </c>
      <c r="V316" s="0" t="n">
        <f aca="false">IF(N($B$16)&gt;0,NORMSDIST(($B$16*SQRT(T316*U316/(T316+U316))-IF($B$11="Two-tailed",TINV($B$9,(T316+U316-2)),TINV(2*$B$9,(T316+U316-2))))/SQRT(1+IF($B$11="Two-tailed",TINV($B$9,(T316+U316-2)),TINV(2*$B$9,(T316+U316-2)))^2/(2*(T316+U316-2)))),0)</f>
        <v>0.999990425626747</v>
      </c>
    </row>
    <row r="317" customFormat="false" ht="15" hidden="false" customHeight="false" outlineLevel="0" collapsed="false">
      <c r="T317" s="0" t="n">
        <v>313</v>
      </c>
      <c r="U317" s="0" t="n">
        <f aca="false">MAX(2,ROUNDUP($B$12*T317,0))</f>
        <v>313</v>
      </c>
      <c r="V317" s="0" t="n">
        <f aca="false">IF(N($B$16)&gt;0,NORMSDIST(($B$16*SQRT(T317*U317/(T317+U317))-IF($B$11="Two-tailed",TINV($B$9,(T317+U317-2)),TINV(2*$B$9,(T317+U317-2))))/SQRT(1+IF($B$11="Two-tailed",TINV($B$9,(T317+U317-2)),TINV(2*$B$9,(T317+U317-2)))^2/(2*(T317+U317-2)))),0)</f>
        <v>0.999990847010481</v>
      </c>
    </row>
    <row r="318" customFormat="false" ht="15" hidden="false" customHeight="false" outlineLevel="0" collapsed="false">
      <c r="T318" s="0" t="n">
        <v>314</v>
      </c>
      <c r="U318" s="0" t="n">
        <f aca="false">MAX(2,ROUNDUP($B$12*T318,0))</f>
        <v>314</v>
      </c>
      <c r="V318" s="0" t="n">
        <f aca="false">IF(N($B$16)&gt;0,NORMSDIST(($B$16*SQRT(T318*U318/(T318+U318))-IF($B$11="Two-tailed",TINV($B$9,(T318+U318-2)),TINV(2*$B$9,(T318+U318-2))))/SQRT(1+IF($B$11="Two-tailed",TINV($B$9,(T318+U318-2)),TINV(2*$B$9,(T318+U318-2)))^2/(2*(T318+U318-2)))),0)</f>
        <v>0.999991250056665</v>
      </c>
    </row>
    <row r="319" customFormat="false" ht="15" hidden="false" customHeight="false" outlineLevel="0" collapsed="false">
      <c r="T319" s="0" t="n">
        <v>315</v>
      </c>
      <c r="U319" s="0" t="n">
        <f aca="false">MAX(2,ROUNDUP($B$12*T319,0))</f>
        <v>315</v>
      </c>
      <c r="V319" s="0" t="n">
        <f aca="false">IF(N($B$16)&gt;0,NORMSDIST(($B$16*SQRT(T319*U319/(T319+U319))-IF($B$11="Two-tailed",TINV($B$9,(T319+U319-2)),TINV(2*$B$9,(T319+U319-2))))/SQRT(1+IF($B$11="Two-tailed",TINV($B$9,(T319+U319-2)),TINV(2*$B$9,(T319+U319-2)))^2/(2*(T319+U319-2)))),0)</f>
        <v>0.999991635553195</v>
      </c>
    </row>
    <row r="320" customFormat="false" ht="15" hidden="false" customHeight="false" outlineLevel="0" collapsed="false">
      <c r="T320" s="0" t="n">
        <v>316</v>
      </c>
      <c r="U320" s="0" t="n">
        <f aca="false">MAX(2,ROUNDUP($B$12*T320,0))</f>
        <v>316</v>
      </c>
      <c r="V320" s="0" t="n">
        <f aca="false">IF(N($B$16)&gt;0,NORMSDIST(($B$16*SQRT(T320*U320/(T320+U320))-IF($B$11="Two-tailed",TINV($B$9,(T320+U320-2)),TINV(2*$B$9,(T320+U320-2))))/SQRT(1+IF($B$11="Two-tailed",TINV($B$9,(T320+U320-2)),TINV(2*$B$9,(T320+U320-2)))^2/(2*(T320+U320-2)))),0)</f>
        <v>0.999992004254606</v>
      </c>
    </row>
    <row r="321" customFormat="false" ht="15" hidden="false" customHeight="false" outlineLevel="0" collapsed="false">
      <c r="T321" s="0" t="n">
        <v>317</v>
      </c>
      <c r="U321" s="0" t="n">
        <f aca="false">MAX(2,ROUNDUP($B$12*T321,0))</f>
        <v>317</v>
      </c>
      <c r="V321" s="0" t="n">
        <f aca="false">IF(N($B$16)&gt;0,NORMSDIST(($B$16*SQRT(T321*U321/(T321+U321))-IF($B$11="Two-tailed",TINV($B$9,(T321+U321-2)),TINV(2*$B$9,(T321+U321-2))))/SQRT(1+IF($B$11="Two-tailed",TINV($B$9,(T321+U321-2)),TINV(2*$B$9,(T321+U321-2)))^2/(2*(T321+U321-2)))),0)</f>
        <v>0.999992356883455</v>
      </c>
    </row>
    <row r="322" customFormat="false" ht="15" hidden="false" customHeight="false" outlineLevel="0" collapsed="false">
      <c r="T322" s="0" t="n">
        <v>318</v>
      </c>
      <c r="U322" s="0" t="n">
        <f aca="false">MAX(2,ROUNDUP($B$12*T322,0))</f>
        <v>318</v>
      </c>
      <c r="V322" s="0" t="n">
        <f aca="false">IF(N($B$16)&gt;0,NORMSDIST(($B$16*SQRT(T322*U322/(T322+U322))-IF($B$11="Two-tailed",TINV($B$9,(T322+U322-2)),TINV(2*$B$9,(T322+U322-2))))/SQRT(1+IF($B$11="Two-tailed",TINV($B$9,(T322+U322-2)),TINV(2*$B$9,(T322+U322-2)))^2/(2*(T322+U322-2)))),0)</f>
        <v>0.99999269413166</v>
      </c>
    </row>
    <row r="323" customFormat="false" ht="15" hidden="false" customHeight="false" outlineLevel="0" collapsed="false">
      <c r="T323" s="0" t="n">
        <v>319</v>
      </c>
      <c r="U323" s="0" t="n">
        <f aca="false">MAX(2,ROUNDUP($B$12*T323,0))</f>
        <v>319</v>
      </c>
      <c r="V323" s="0" t="n">
        <f aca="false">IF(N($B$16)&gt;0,NORMSDIST(($B$16*SQRT(T323*U323/(T323+U323))-IF($B$11="Two-tailed",TINV($B$9,(T323+U323-2)),TINV(2*$B$9,(T323+U323-2))))/SQRT(1+IF($B$11="Two-tailed",TINV($B$9,(T323+U323-2)),TINV(2*$B$9,(T323+U323-2)))^2/(2*(T323+U323-2)))),0)</f>
        <v>0.999993016661773</v>
      </c>
    </row>
    <row r="324" customFormat="false" ht="15" hidden="false" customHeight="false" outlineLevel="0" collapsed="false">
      <c r="T324" s="0" t="n">
        <v>320</v>
      </c>
      <c r="U324" s="0" t="n">
        <f aca="false">MAX(2,ROUNDUP($B$12*T324,0))</f>
        <v>320</v>
      </c>
      <c r="V324" s="0" t="n">
        <f aca="false">IF(N($B$16)&gt;0,NORMSDIST(($B$16*SQRT(T324*U324/(T324+U324))-IF($B$11="Two-tailed",TINV($B$9,(T324+U324-2)),TINV(2*$B$9,(T324+U324-2))))/SQRT(1+IF($B$11="Two-tailed",TINV($B$9,(T324+U324-2)),TINV(2*$B$9,(T324+U324-2)))^2/(2*(T324+U324-2)))),0)</f>
        <v>0.999993325108208</v>
      </c>
    </row>
    <row r="325" customFormat="false" ht="15" hidden="false" customHeight="false" outlineLevel="0" collapsed="false">
      <c r="T325" s="0" t="n">
        <v>321</v>
      </c>
      <c r="U325" s="0" t="n">
        <f aca="false">MAX(2,ROUNDUP($B$12*T325,0))</f>
        <v>321</v>
      </c>
      <c r="V325" s="0" t="n">
        <f aca="false">IF(N($B$16)&gt;0,NORMSDIST(($B$16*SQRT(T325*U325/(T325+U325))-IF($B$11="Two-tailed",TINV($B$9,(T325+U325-2)),TINV(2*$B$9,(T325+U325-2))))/SQRT(1+IF($B$11="Two-tailed",TINV($B$9,(T325+U325-2)),TINV(2*$B$9,(T325+U325-2)))^2/(2*(T325+U325-2)))),0)</f>
        <v>0.999993620078417</v>
      </c>
    </row>
    <row r="326" customFormat="false" ht="15" hidden="false" customHeight="false" outlineLevel="0" collapsed="false">
      <c r="T326" s="0" t="n">
        <v>322</v>
      </c>
      <c r="U326" s="0" t="n">
        <f aca="false">MAX(2,ROUNDUP($B$12*T326,0))</f>
        <v>322</v>
      </c>
      <c r="V326" s="0" t="n">
        <f aca="false">IF(N($B$16)&gt;0,NORMSDIST(($B$16*SQRT(T326*U326/(T326+U326))-IF($B$11="Two-tailed",TINV($B$9,(T326+U326-2)),TINV(2*$B$9,(T326+U326-2))))/SQRT(1+IF($B$11="Two-tailed",TINV($B$9,(T326+U326-2)),TINV(2*$B$9,(T326+U326-2)))^2/(2*(T326+U326-2)))),0)</f>
        <v>0.999993902154016</v>
      </c>
    </row>
    <row r="327" customFormat="false" ht="15" hidden="false" customHeight="false" outlineLevel="0" collapsed="false">
      <c r="T327" s="0" t="n">
        <v>323</v>
      </c>
      <c r="U327" s="0" t="n">
        <f aca="false">MAX(2,ROUNDUP($B$12*T327,0))</f>
        <v>323</v>
      </c>
      <c r="V327" s="0" t="n">
        <f aca="false">IF(N($B$16)&gt;0,NORMSDIST(($B$16*SQRT(T327*U327/(T327+U327))-IF($B$11="Two-tailed",TINV($B$9,(T327+U327-2)),TINV(2*$B$9,(T327+U327-2))))/SQRT(1+IF($B$11="Two-tailed",TINV($B$9,(T327+U327-2)),TINV(2*$B$9,(T327+U327-2)))^2/(2*(T327+U327-2)))),0)</f>
        <v>0.999994171891867</v>
      </c>
    </row>
    <row r="328" customFormat="false" ht="15" hidden="false" customHeight="false" outlineLevel="0" collapsed="false">
      <c r="T328" s="0" t="n">
        <v>324</v>
      </c>
      <c r="U328" s="0" t="n">
        <f aca="false">MAX(2,ROUNDUP($B$12*T328,0))</f>
        <v>324</v>
      </c>
      <c r="V328" s="0" t="n">
        <f aca="false">IF(N($B$16)&gt;0,NORMSDIST(($B$16*SQRT(T328*U328/(T328+U328))-IF($B$11="Two-tailed",TINV($B$9,(T328+U328-2)),TINV(2*$B$9,(T328+U328-2))))/SQRT(1+IF($B$11="Two-tailed",TINV($B$9,(T328+U328-2)),TINV(2*$B$9,(T328+U328-2)))^2/(2*(T328+U328-2)))),0)</f>
        <v>0.999994429825114</v>
      </c>
    </row>
    <row r="329" customFormat="false" ht="15" hidden="false" customHeight="false" outlineLevel="0" collapsed="false">
      <c r="T329" s="0" t="n">
        <v>325</v>
      </c>
      <c r="U329" s="0" t="n">
        <f aca="false">MAX(2,ROUNDUP($B$12*T329,0))</f>
        <v>325</v>
      </c>
      <c r="V329" s="0" t="n">
        <f aca="false">IF(N($B$16)&gt;0,NORMSDIST(($B$16*SQRT(T329*U329/(T329+U329))-IF($B$11="Two-tailed",TINV($B$9,(T329+U329-2)),TINV(2*$B$9,(T329+U329-2))))/SQRT(1+IF($B$11="Two-tailed",TINV($B$9,(T329+U329-2)),TINV(2*$B$9,(T329+U329-2)))^2/(2*(T329+U329-2)))),0)</f>
        <v>0.999994676464178</v>
      </c>
    </row>
    <row r="330" customFormat="false" ht="15" hidden="false" customHeight="false" outlineLevel="0" collapsed="false">
      <c r="T330" s="0" t="n">
        <v>326</v>
      </c>
      <c r="U330" s="0" t="n">
        <f aca="false">MAX(2,ROUNDUP($B$12*T330,0))</f>
        <v>326</v>
      </c>
      <c r="V330" s="0" t="n">
        <f aca="false">IF(N($B$16)&gt;0,NORMSDIST(($B$16*SQRT(T330*U330/(T330+U330))-IF($B$11="Two-tailed",TINV($B$9,(T330+U330-2)),TINV(2*$B$9,(T330+U330-2))))/SQRT(1+IF($B$11="Two-tailed",TINV($B$9,(T330+U330-2)),TINV(2*$B$9,(T330+U330-2)))^2/(2*(T330+U330-2)))),0)</f>
        <v>0.99999491229771</v>
      </c>
    </row>
    <row r="331" customFormat="false" ht="15" hidden="false" customHeight="false" outlineLevel="0" collapsed="false">
      <c r="T331" s="0" t="n">
        <v>327</v>
      </c>
      <c r="U331" s="0" t="n">
        <f aca="false">MAX(2,ROUNDUP($B$12*T331,0))</f>
        <v>327</v>
      </c>
      <c r="V331" s="0" t="n">
        <f aca="false">IF(N($B$16)&gt;0,NORMSDIST(($B$16*SQRT(T331*U331/(T331+U331))-IF($B$11="Two-tailed",TINV($B$9,(T331+U331-2)),TINV(2*$B$9,(T331+U331-2))))/SQRT(1+IF($B$11="Two-tailed",TINV($B$9,(T331+U331-2)),TINV(2*$B$9,(T331+U331-2)))^2/(2*(T331+U331-2)))),0)</f>
        <v>0.999995137793505</v>
      </c>
    </row>
    <row r="332" customFormat="false" ht="15" hidden="false" customHeight="false" outlineLevel="0" collapsed="false">
      <c r="T332" s="0" t="n">
        <v>328</v>
      </c>
      <c r="U332" s="0" t="n">
        <f aca="false">MAX(2,ROUNDUP($B$12*T332,0))</f>
        <v>328</v>
      </c>
      <c r="V332" s="0" t="n">
        <f aca="false">IF(N($B$16)&gt;0,NORMSDIST(($B$16*SQRT(T332*U332/(T332+U332))-IF($B$11="Two-tailed",TINV($B$9,(T332+U332-2)),TINV(2*$B$9,(T332+U332-2))))/SQRT(1+IF($B$11="Two-tailed",TINV($B$9,(T332+U332-2)),TINV(2*$B$9,(T332+U332-2)))^2/(2*(T332+U332-2)))),0)</f>
        <v>0.999995353399378</v>
      </c>
    </row>
    <row r="333" customFormat="false" ht="15" hidden="false" customHeight="false" outlineLevel="0" collapsed="false">
      <c r="T333" s="0" t="n">
        <v>329</v>
      </c>
      <c r="U333" s="0" t="n">
        <f aca="false">MAX(2,ROUNDUP($B$12*T333,0))</f>
        <v>329</v>
      </c>
      <c r="V333" s="0" t="n">
        <f aca="false">IF(N($B$16)&gt;0,NORMSDIST(($B$16*SQRT(T333*U333/(T333+U333))-IF($B$11="Two-tailed",TINV($B$9,(T333+U333-2)),TINV(2*$B$9,(T333+U333-2))))/SQRT(1+IF($B$11="Two-tailed",TINV($B$9,(T333+U333-2)),TINV(2*$B$9,(T333+U333-2)))^2/(2*(T333+U333-2)))),0)</f>
        <v>0.999995559544005</v>
      </c>
    </row>
    <row r="334" customFormat="false" ht="15" hidden="false" customHeight="false" outlineLevel="0" collapsed="false">
      <c r="T334" s="0" t="n">
        <v>330</v>
      </c>
      <c r="U334" s="0" t="n">
        <f aca="false">MAX(2,ROUNDUP($B$12*T334,0))</f>
        <v>330</v>
      </c>
      <c r="V334" s="0" t="n">
        <f aca="false">IF(N($B$16)&gt;0,NORMSDIST(($B$16*SQRT(T334*U334/(T334+U334))-IF($B$11="Two-tailed",TINV($B$9,(T334+U334-2)),TINV(2*$B$9,(T334+U334-2))))/SQRT(1+IF($B$11="Two-tailed",TINV($B$9,(T334+U334-2)),TINV(2*$B$9,(T334+U334-2)))^2/(2*(T334+U334-2)))),0)</f>
        <v>0.999995756637728</v>
      </c>
    </row>
    <row r="335" customFormat="false" ht="15" hidden="false" customHeight="false" outlineLevel="0" collapsed="false">
      <c r="T335" s="0" t="n">
        <v>331</v>
      </c>
      <c r="U335" s="0" t="n">
        <f aca="false">MAX(2,ROUNDUP($B$12*T335,0))</f>
        <v>331</v>
      </c>
      <c r="V335" s="0" t="n">
        <f aca="false">IF(N($B$16)&gt;0,NORMSDIST(($B$16*SQRT(T335*U335/(T335+U335))-IF($B$11="Two-tailed",TINV($B$9,(T335+U335-2)),TINV(2*$B$9,(T335+U335-2))))/SQRT(1+IF($B$11="Two-tailed",TINV($B$9,(T335+U335-2)),TINV(2*$B$9,(T335+U335-2)))^2/(2*(T335+U335-2)))),0)</f>
        <v>0.999995945073324</v>
      </c>
    </row>
    <row r="336" customFormat="false" ht="15" hidden="false" customHeight="false" outlineLevel="0" collapsed="false">
      <c r="T336" s="0" t="n">
        <v>332</v>
      </c>
      <c r="U336" s="0" t="n">
        <f aca="false">MAX(2,ROUNDUP($B$12*T336,0))</f>
        <v>332</v>
      </c>
      <c r="V336" s="0" t="n">
        <f aca="false">IF(N($B$16)&gt;0,NORMSDIST(($B$16*SQRT(T336*U336/(T336+U336))-IF($B$11="Two-tailed",TINV($B$9,(T336+U336-2)),TINV(2*$B$9,(T336+U336-2))))/SQRT(1+IF($B$11="Two-tailed",TINV($B$9,(T336+U336-2)),TINV(2*$B$9,(T336+U336-2)))^2/(2*(T336+U336-2)))),0)</f>
        <v>0.999996125226754</v>
      </c>
    </row>
    <row r="337" customFormat="false" ht="15" hidden="false" customHeight="false" outlineLevel="0" collapsed="false">
      <c r="T337" s="0" t="n">
        <v>333</v>
      </c>
      <c r="U337" s="0" t="n">
        <f aca="false">MAX(2,ROUNDUP($B$12*T337,0))</f>
        <v>333</v>
      </c>
      <c r="V337" s="0" t="n">
        <f aca="false">IF(N($B$16)&gt;0,NORMSDIST(($B$16*SQRT(T337*U337/(T337+U337))-IF($B$11="Two-tailed",TINV($B$9,(T337+U337-2)),TINV(2*$B$9,(T337+U337-2))))/SQRT(1+IF($B$11="Two-tailed",TINV($B$9,(T337+U337-2)),TINV(2*$B$9,(T337+U337-2)))^2/(2*(T337+U337-2)))),0)</f>
        <v>0.999996297457861</v>
      </c>
    </row>
    <row r="338" customFormat="false" ht="15" hidden="false" customHeight="false" outlineLevel="0" collapsed="false">
      <c r="T338" s="0" t="n">
        <v>334</v>
      </c>
      <c r="U338" s="0" t="n">
        <f aca="false">MAX(2,ROUNDUP($B$12*T338,0))</f>
        <v>334</v>
      </c>
      <c r="V338" s="0" t="n">
        <f aca="false">IF(N($B$16)&gt;0,NORMSDIST(($B$16*SQRT(T338*U338/(T338+U338))-IF($B$11="Two-tailed",TINV($B$9,(T338+U338-2)),TINV(2*$B$9,(T338+U338-2))))/SQRT(1+IF($B$11="Two-tailed",TINV($B$9,(T338+U338-2)),TINV(2*$B$9,(T338+U338-2)))^2/(2*(T338+U338-2)))),0)</f>
        <v>0.99999646211106</v>
      </c>
    </row>
    <row r="339" customFormat="false" ht="15" hidden="false" customHeight="false" outlineLevel="0" collapsed="false">
      <c r="T339" s="0" t="n">
        <v>335</v>
      </c>
      <c r="U339" s="0" t="n">
        <f aca="false">MAX(2,ROUNDUP($B$12*T339,0))</f>
        <v>335</v>
      </c>
      <c r="V339" s="0" t="n">
        <f aca="false">IF(N($B$16)&gt;0,NORMSDIST(($B$16*SQRT(T339*U339/(T339+U339))-IF($B$11="Two-tailed",TINV($B$9,(T339+U339-2)),TINV(2*$B$9,(T339+U339-2))))/SQRT(1+IF($B$11="Two-tailed",TINV($B$9,(T339+U339-2)),TINV(2*$B$9,(T339+U339-2)))^2/(2*(T339+U339-2)))),0)</f>
        <v>0.999996619515986</v>
      </c>
    </row>
    <row r="340" customFormat="false" ht="15" hidden="false" customHeight="false" outlineLevel="0" collapsed="false">
      <c r="T340" s="0" t="n">
        <v>336</v>
      </c>
      <c r="U340" s="0" t="n">
        <f aca="false">MAX(2,ROUNDUP($B$12*T340,0))</f>
        <v>336</v>
      </c>
      <c r="V340" s="0" t="n">
        <f aca="false">IF(N($B$16)&gt;0,NORMSDIST(($B$16*SQRT(T340*U340/(T340+U340))-IF($B$11="Two-tailed",TINV($B$9,(T340+U340-2)),TINV(2*$B$9,(T340+U340-2))))/SQRT(1+IF($B$11="Two-tailed",TINV($B$9,(T340+U340-2)),TINV(2*$B$9,(T340+U340-2)))^2/(2*(T340+U340-2)))),0)</f>
        <v>0.999996769988116</v>
      </c>
    </row>
    <row r="341" customFormat="false" ht="15" hidden="false" customHeight="false" outlineLevel="0" collapsed="false">
      <c r="T341" s="0" t="n">
        <v>337</v>
      </c>
      <c r="U341" s="0" t="n">
        <f aca="false">MAX(2,ROUNDUP($B$12*T341,0))</f>
        <v>337</v>
      </c>
      <c r="V341" s="0" t="n">
        <f aca="false">IF(N($B$16)&gt;0,NORMSDIST(($B$16*SQRT(T341*U341/(T341+U341))-IF($B$11="Two-tailed",TINV($B$9,(T341+U341-2)),TINV(2*$B$9,(T341+U341-2))))/SQRT(1+IF($B$11="Two-tailed",TINV($B$9,(T341+U341-2)),TINV(2*$B$9,(T341+U341-2)))^2/(2*(T341+U341-2)))),0)</f>
        <v>0.999996913829373</v>
      </c>
    </row>
    <row r="342" customFormat="false" ht="15" hidden="false" customHeight="false" outlineLevel="0" collapsed="false">
      <c r="T342" s="0" t="n">
        <v>338</v>
      </c>
      <c r="U342" s="0" t="n">
        <f aca="false">MAX(2,ROUNDUP($B$12*T342,0))</f>
        <v>338</v>
      </c>
      <c r="V342" s="0" t="n">
        <f aca="false">IF(N($B$16)&gt;0,NORMSDIST(($B$16*SQRT(T342*U342/(T342+U342))-IF($B$11="Two-tailed",TINV($B$9,(T342+U342-2)),TINV(2*$B$9,(T342+U342-2))))/SQRT(1+IF($B$11="Two-tailed",TINV($B$9,(T342+U342-2)),TINV(2*$B$9,(T342+U342-2)))^2/(2*(T342+U342-2)))),0)</f>
        <v>0.999997051328698</v>
      </c>
    </row>
    <row r="343" customFormat="false" ht="15" hidden="false" customHeight="false" outlineLevel="0" collapsed="false">
      <c r="T343" s="0" t="n">
        <v>339</v>
      </c>
      <c r="U343" s="0" t="n">
        <f aca="false">MAX(2,ROUNDUP($B$12*T343,0))</f>
        <v>339</v>
      </c>
      <c r="V343" s="0" t="n">
        <f aca="false">IF(N($B$16)&gt;0,NORMSDIST(($B$16*SQRT(T343*U343/(T343+U343))-IF($B$11="Two-tailed",TINV($B$9,(T343+U343-2)),TINV(2*$B$9,(T343+U343-2))))/SQRT(1+IF($B$11="Two-tailed",TINV($B$9,(T343+U343-2)),TINV(2*$B$9,(T343+U343-2)))^2/(2*(T343+U343-2)))),0)</f>
        <v>0.9999971827626</v>
      </c>
    </row>
    <row r="344" customFormat="false" ht="15" hidden="false" customHeight="false" outlineLevel="0" collapsed="false">
      <c r="T344" s="0" t="n">
        <v>340</v>
      </c>
      <c r="U344" s="0" t="n">
        <f aca="false">MAX(2,ROUNDUP($B$12*T344,0))</f>
        <v>340</v>
      </c>
      <c r="V344" s="0" t="n">
        <f aca="false">IF(N($B$16)&gt;0,NORMSDIST(($B$16*SQRT(T344*U344/(T344+U344))-IF($B$11="Two-tailed",TINV($B$9,(T344+U344-2)),TINV(2*$B$9,(T344+U344-2))))/SQRT(1+IF($B$11="Two-tailed",TINV($B$9,(T344+U344-2)),TINV(2*$B$9,(T344+U344-2)))^2/(2*(T344+U344-2)))),0)</f>
        <v>0.999997308395683</v>
      </c>
    </row>
    <row r="345" customFormat="false" ht="15" hidden="false" customHeight="false" outlineLevel="0" collapsed="false">
      <c r="T345" s="0" t="n">
        <v>341</v>
      </c>
      <c r="U345" s="0" t="n">
        <f aca="false">MAX(2,ROUNDUP($B$12*T345,0))</f>
        <v>341</v>
      </c>
      <c r="V345" s="0" t="n">
        <f aca="false">IF(N($B$16)&gt;0,NORMSDIST(($B$16*SQRT(T345*U345/(T345+U345))-IF($B$11="Two-tailed",TINV($B$9,(T345+U345-2)),TINV(2*$B$9,(T345+U345-2))))/SQRT(1+IF($B$11="Two-tailed",TINV($B$9,(T345+U345-2)),TINV(2*$B$9,(T345+U345-2)))^2/(2*(T345+U345-2)))),0)</f>
        <v>0.99999742848115</v>
      </c>
    </row>
    <row r="346" customFormat="false" ht="15" hidden="false" customHeight="false" outlineLevel="0" collapsed="false">
      <c r="T346" s="0" t="n">
        <v>342</v>
      </c>
      <c r="U346" s="0" t="n">
        <f aca="false">MAX(2,ROUNDUP($B$12*T346,0))</f>
        <v>342</v>
      </c>
      <c r="V346" s="0" t="n">
        <f aca="false">IF(N($B$16)&gt;0,NORMSDIST(($B$16*SQRT(T346*U346/(T346+U346))-IF($B$11="Two-tailed",TINV($B$9,(T346+U346-2)),TINV(2*$B$9,(T346+U346-2))))/SQRT(1+IF($B$11="Two-tailed",TINV($B$9,(T346+U346-2)),TINV(2*$B$9,(T346+U346-2)))^2/(2*(T346+U346-2)))),0)</f>
        <v>0.999997543261291</v>
      </c>
    </row>
    <row r="347" customFormat="false" ht="15" hidden="false" customHeight="false" outlineLevel="0" collapsed="false">
      <c r="T347" s="0" t="n">
        <v>343</v>
      </c>
      <c r="U347" s="0" t="n">
        <f aca="false">MAX(2,ROUNDUP($B$12*T347,0))</f>
        <v>343</v>
      </c>
      <c r="V347" s="0" t="n">
        <f aca="false">IF(N($B$16)&gt;0,NORMSDIST(($B$16*SQRT(T347*U347/(T347+U347))-IF($B$11="Two-tailed",TINV($B$9,(T347+U347-2)),TINV(2*$B$9,(T347+U347-2))))/SQRT(1+IF($B$11="Two-tailed",TINV($B$9,(T347+U347-2)),TINV(2*$B$9,(T347+U347-2)))^2/(2*(T347+U347-2)))),0)</f>
        <v>0.999997652967944</v>
      </c>
    </row>
    <row r="348" customFormat="false" ht="15" hidden="false" customHeight="false" outlineLevel="0" collapsed="false">
      <c r="T348" s="0" t="n">
        <v>344</v>
      </c>
      <c r="U348" s="0" t="n">
        <f aca="false">MAX(2,ROUNDUP($B$12*T348,0))</f>
        <v>344</v>
      </c>
      <c r="V348" s="0" t="n">
        <f aca="false">IF(N($B$16)&gt;0,NORMSDIST(($B$16*SQRT(T348*U348/(T348+U348))-IF($B$11="Two-tailed",TINV($B$9,(T348+U348-2)),TINV(2*$B$9,(T348+U348-2))))/SQRT(1+IF($B$11="Two-tailed",TINV($B$9,(T348+U348-2)),TINV(2*$B$9,(T348+U348-2)))^2/(2*(T348+U348-2)))),0)</f>
        <v>0.999997757822938</v>
      </c>
    </row>
    <row r="349" customFormat="false" ht="15" hidden="false" customHeight="false" outlineLevel="0" collapsed="false">
      <c r="T349" s="0" t="n">
        <v>345</v>
      </c>
      <c r="U349" s="0" t="n">
        <f aca="false">MAX(2,ROUNDUP($B$12*T349,0))</f>
        <v>345</v>
      </c>
      <c r="V349" s="0" t="n">
        <f aca="false">IF(N($B$16)&gt;0,NORMSDIST(($B$16*SQRT(T349*U349/(T349+U349))-IF($B$11="Two-tailed",TINV($B$9,(T349+U349-2)),TINV(2*$B$9,(T349+U349-2))))/SQRT(1+IF($B$11="Two-tailed",TINV($B$9,(T349+U349-2)),TINV(2*$B$9,(T349+U349-2)))^2/(2*(T349+U349-2)))),0)</f>
        <v>0.999997858038523</v>
      </c>
    </row>
    <row r="350" customFormat="false" ht="15" hidden="false" customHeight="false" outlineLevel="0" collapsed="false">
      <c r="T350" s="0" t="n">
        <v>346</v>
      </c>
      <c r="U350" s="0" t="n">
        <f aca="false">MAX(2,ROUNDUP($B$12*T350,0))</f>
        <v>346</v>
      </c>
      <c r="V350" s="0" t="n">
        <f aca="false">IF(N($B$16)&gt;0,NORMSDIST(($B$16*SQRT(T350*U350/(T350+U350))-IF($B$11="Two-tailed",TINV($B$9,(T350+U350-2)),TINV(2*$B$9,(T350+U350-2))))/SQRT(1+IF($B$11="Two-tailed",TINV($B$9,(T350+U350-2)),TINV(2*$B$9,(T350+U350-2)))^2/(2*(T350+U350-2)))),0)</f>
        <v>0.999997953817775</v>
      </c>
    </row>
    <row r="351" customFormat="false" ht="15" hidden="false" customHeight="false" outlineLevel="0" collapsed="false">
      <c r="T351" s="0" t="n">
        <v>347</v>
      </c>
      <c r="U351" s="0" t="n">
        <f aca="false">MAX(2,ROUNDUP($B$12*T351,0))</f>
        <v>347</v>
      </c>
      <c r="V351" s="0" t="n">
        <f aca="false">IF(N($B$16)&gt;0,NORMSDIST(($B$16*SQRT(T351*U351/(T351+U351))-IF($B$11="Two-tailed",TINV($B$9,(T351+U351-2)),TINV(2*$B$9,(T351+U351-2))))/SQRT(1+IF($B$11="Two-tailed",TINV($B$9,(T351+U351-2)),TINV(2*$B$9,(T351+U351-2)))^2/(2*(T351+U351-2)))),0)</f>
        <v>0.999998045354989</v>
      </c>
    </row>
    <row r="352" customFormat="false" ht="15" hidden="false" customHeight="false" outlineLevel="0" collapsed="false">
      <c r="T352" s="0" t="n">
        <v>348</v>
      </c>
      <c r="U352" s="0" t="n">
        <f aca="false">MAX(2,ROUNDUP($B$12*T352,0))</f>
        <v>348</v>
      </c>
      <c r="V352" s="0" t="n">
        <f aca="false">IF(N($B$16)&gt;0,NORMSDIST(($B$16*SQRT(T352*U352/(T352+U352))-IF($B$11="Two-tailed",TINV($B$9,(T352+U352-2)),TINV(2*$B$9,(T352+U352-2))))/SQRT(1+IF($B$11="Two-tailed",TINV($B$9,(T352+U352-2)),TINV(2*$B$9,(T352+U352-2)))^2/(2*(T352+U352-2)))),0)</f>
        <v>0.999998132836052</v>
      </c>
    </row>
    <row r="353" customFormat="false" ht="15" hidden="false" customHeight="false" outlineLevel="0" collapsed="false">
      <c r="T353" s="0" t="n">
        <v>349</v>
      </c>
      <c r="U353" s="0" t="n">
        <f aca="false">MAX(2,ROUNDUP($B$12*T353,0))</f>
        <v>349</v>
      </c>
      <c r="V353" s="0" t="n">
        <f aca="false">IF(N($B$16)&gt;0,NORMSDIST(($B$16*SQRT(T353*U353/(T353+U353))-IF($B$11="Two-tailed",TINV($B$9,(T353+U353-2)),TINV(2*$B$9,(T353+U353-2))))/SQRT(1+IF($B$11="Two-tailed",TINV($B$9,(T353+U353-2)),TINV(2*$B$9,(T353+U353-2)))^2/(2*(T353+U353-2)))),0)</f>
        <v>0.999998216438802</v>
      </c>
    </row>
    <row r="354" customFormat="false" ht="15" hidden="false" customHeight="false" outlineLevel="0" collapsed="false">
      <c r="T354" s="0" t="n">
        <v>350</v>
      </c>
      <c r="U354" s="0" t="n">
        <f aca="false">MAX(2,ROUNDUP($B$12*T354,0))</f>
        <v>350</v>
      </c>
      <c r="V354" s="0" t="n">
        <f aca="false">IF(N($B$16)&gt;0,NORMSDIST(($B$16*SQRT(T354*U354/(T354+U354))-IF($B$11="Two-tailed",TINV($B$9,(T354+U354-2)),TINV(2*$B$9,(T354+U354-2))))/SQRT(1+IF($B$11="Two-tailed",TINV($B$9,(T354+U354-2)),TINV(2*$B$9,(T354+U354-2)))^2/(2*(T354+U354-2)))),0)</f>
        <v>0.999998296333372</v>
      </c>
    </row>
    <row r="355" customFormat="false" ht="15" hidden="false" customHeight="false" outlineLevel="0" collapsed="false">
      <c r="T355" s="0" t="n">
        <v>351</v>
      </c>
      <c r="U355" s="0" t="n">
        <f aca="false">MAX(2,ROUNDUP($B$12*T355,0))</f>
        <v>351</v>
      </c>
      <c r="V355" s="0" t="n">
        <f aca="false">IF(N($B$16)&gt;0,NORMSDIST(($B$16*SQRT(T355*U355/(T355+U355))-IF($B$11="Two-tailed",TINV($B$9,(T355+U355-2)),TINV(2*$B$9,(T355+U355-2))))/SQRT(1+IF($B$11="Two-tailed",TINV($B$9,(T355+U355-2)),TINV(2*$B$9,(T355+U355-2)))^2/(2*(T355+U355-2)))),0)</f>
        <v>0.99999837268252</v>
      </c>
    </row>
    <row r="356" customFormat="false" ht="15" hidden="false" customHeight="false" outlineLevel="0" collapsed="false">
      <c r="T356" s="0" t="n">
        <v>352</v>
      </c>
      <c r="U356" s="0" t="n">
        <f aca="false">MAX(2,ROUNDUP($B$12*T356,0))</f>
        <v>352</v>
      </c>
      <c r="V356" s="0" t="n">
        <f aca="false">IF(N($B$16)&gt;0,NORMSDIST(($B$16*SQRT(T356*U356/(T356+U356))-IF($B$11="Two-tailed",TINV($B$9,(T356+U356-2)),TINV(2*$B$9,(T356+U356-2))))/SQRT(1+IF($B$11="Two-tailed",TINV($B$9,(T356+U356-2)),TINV(2*$B$9,(T356+U356-2)))^2/(2*(T356+U356-2)))),0)</f>
        <v>0.999998445641945</v>
      </c>
    </row>
    <row r="357" customFormat="false" ht="15" hidden="false" customHeight="false" outlineLevel="0" collapsed="false">
      <c r="T357" s="0" t="n">
        <v>353</v>
      </c>
      <c r="U357" s="0" t="n">
        <f aca="false">MAX(2,ROUNDUP($B$12*T357,0))</f>
        <v>353</v>
      </c>
      <c r="V357" s="0" t="n">
        <f aca="false">IF(N($B$16)&gt;0,NORMSDIST(($B$16*SQRT(T357*U357/(T357+U357))-IF($B$11="Two-tailed",TINV($B$9,(T357+U357-2)),TINV(2*$B$9,(T357+U357-2))))/SQRT(1+IF($B$11="Two-tailed",TINV($B$9,(T357+U357-2)),TINV(2*$B$9,(T357+U357-2)))^2/(2*(T357+U357-2)))),0)</f>
        <v>0.999998515360587</v>
      </c>
    </row>
    <row r="358" customFormat="false" ht="15" hidden="false" customHeight="false" outlineLevel="0" collapsed="false">
      <c r="T358" s="0" t="n">
        <v>354</v>
      </c>
      <c r="U358" s="0" t="n">
        <f aca="false">MAX(2,ROUNDUP($B$12*T358,0))</f>
        <v>354</v>
      </c>
      <c r="V358" s="0" t="n">
        <f aca="false">IF(N($B$16)&gt;0,NORMSDIST(($B$16*SQRT(T358*U358/(T358+U358))-IF($B$11="Two-tailed",TINV($B$9,(T358+U358-2)),TINV(2*$B$9,(T358+U358-2))))/SQRT(1+IF($B$11="Two-tailed",TINV($B$9,(T358+U358-2)),TINV(2*$B$9,(T358+U358-2)))^2/(2*(T358+U358-2)))),0)</f>
        <v>0.999998581980916</v>
      </c>
    </row>
    <row r="359" customFormat="false" ht="15" hidden="false" customHeight="false" outlineLevel="0" collapsed="false">
      <c r="T359" s="0" t="n">
        <v>355</v>
      </c>
      <c r="U359" s="0" t="n">
        <f aca="false">MAX(2,ROUNDUP($B$12*T359,0))</f>
        <v>355</v>
      </c>
      <c r="V359" s="0" t="n">
        <f aca="false">IF(N($B$16)&gt;0,NORMSDIST(($B$16*SQRT(T359*U359/(T359+U359))-IF($B$11="Two-tailed",TINV($B$9,(T359+U359-2)),TINV(2*$B$9,(T359+U359-2))))/SQRT(1+IF($B$11="Two-tailed",TINV($B$9,(T359+U359-2)),TINV(2*$B$9,(T359+U359-2)))^2/(2*(T359+U359-2)))),0)</f>
        <v>0.999998645639215</v>
      </c>
    </row>
    <row r="360" customFormat="false" ht="15" hidden="false" customHeight="false" outlineLevel="0" collapsed="false">
      <c r="T360" s="0" t="n">
        <v>356</v>
      </c>
      <c r="U360" s="0" t="n">
        <f aca="false">MAX(2,ROUNDUP($B$12*T360,0))</f>
        <v>356</v>
      </c>
      <c r="V360" s="0" t="n">
        <f aca="false">IF(N($B$16)&gt;0,NORMSDIST(($B$16*SQRT(T360*U360/(T360+U360))-IF($B$11="Two-tailed",TINV($B$9,(T360+U360-2)),TINV(2*$B$9,(T360+U360-2))))/SQRT(1+IF($B$11="Two-tailed",TINV($B$9,(T360+U360-2)),TINV(2*$B$9,(T360+U360-2)))^2/(2*(T360+U360-2)))),0)</f>
        <v>0.999998706465838</v>
      </c>
    </row>
    <row r="361" customFormat="false" ht="15" hidden="false" customHeight="false" outlineLevel="0" collapsed="false">
      <c r="T361" s="0" t="n">
        <v>357</v>
      </c>
      <c r="U361" s="0" t="n">
        <f aca="false">MAX(2,ROUNDUP($B$12*T361,0))</f>
        <v>357</v>
      </c>
      <c r="V361" s="0" t="n">
        <f aca="false">IF(N($B$16)&gt;0,NORMSDIST(($B$16*SQRT(T361*U361/(T361+U361))-IF($B$11="Two-tailed",TINV($B$9,(T361+U361-2)),TINV(2*$B$9,(T361+U361-2))))/SQRT(1+IF($B$11="Two-tailed",TINV($B$9,(T361+U361-2)),TINV(2*$B$9,(T361+U361-2)))^2/(2*(T361+U361-2)))),0)</f>
        <v>0.999998764585468</v>
      </c>
    </row>
    <row r="362" customFormat="false" ht="15" hidden="false" customHeight="false" outlineLevel="0" collapsed="false">
      <c r="T362" s="0" t="n">
        <v>358</v>
      </c>
      <c r="U362" s="0" t="n">
        <f aca="false">MAX(2,ROUNDUP($B$12*T362,0))</f>
        <v>358</v>
      </c>
      <c r="V362" s="0" t="n">
        <f aca="false">IF(N($B$16)&gt;0,NORMSDIST(($B$16*SQRT(T362*U362/(T362+U362))-IF($B$11="Two-tailed",TINV($B$9,(T362+U362-2)),TINV(2*$B$9,(T362+U362-2))))/SQRT(1+IF($B$11="Two-tailed",TINV($B$9,(T362+U362-2)),TINV(2*$B$9,(T362+U362-2)))^2/(2*(T362+U362-2)))),0)</f>
        <v>0.999998820117361</v>
      </c>
    </row>
    <row r="363" customFormat="false" ht="15" hidden="false" customHeight="false" outlineLevel="0" collapsed="false">
      <c r="T363" s="0" t="n">
        <v>359</v>
      </c>
      <c r="U363" s="0" t="n">
        <f aca="false">MAX(2,ROUNDUP($B$12*T363,0))</f>
        <v>359</v>
      </c>
      <c r="V363" s="0" t="n">
        <f aca="false">IF(N($B$16)&gt;0,NORMSDIST(($B$16*SQRT(T363*U363/(T363+U363))-IF($B$11="Two-tailed",TINV($B$9,(T363+U363-2)),TINV(2*$B$9,(T363+U363-2))))/SQRT(1+IF($B$11="Two-tailed",TINV($B$9,(T363+U363-2)),TINV(2*$B$9,(T363+U363-2)))^2/(2*(T363+U363-2)))),0)</f>
        <v>0.999998873175578</v>
      </c>
    </row>
    <row r="364" customFormat="false" ht="15" hidden="false" customHeight="false" outlineLevel="0" collapsed="false">
      <c r="T364" s="0" t="n">
        <v>360</v>
      </c>
      <c r="U364" s="0" t="n">
        <f aca="false">MAX(2,ROUNDUP($B$12*T364,0))</f>
        <v>360</v>
      </c>
      <c r="V364" s="0" t="n">
        <f aca="false">IF(N($B$16)&gt;0,NORMSDIST(($B$16*SQRT(T364*U364/(T364+U364))-IF($B$11="Two-tailed",TINV($B$9,(T364+U364-2)),TINV(2*$B$9,(T364+U364-2))))/SQRT(1+IF($B$11="Two-tailed",TINV($B$9,(T364+U364-2)),TINV(2*$B$9,(T364+U364-2)))^2/(2*(T364+U364-2)))),0)</f>
        <v>0.999998923869211</v>
      </c>
    </row>
    <row r="365" customFormat="false" ht="15" hidden="false" customHeight="false" outlineLevel="0" collapsed="false">
      <c r="T365" s="0" t="n">
        <v>361</v>
      </c>
      <c r="U365" s="0" t="n">
        <f aca="false">MAX(2,ROUNDUP($B$12*T365,0))</f>
        <v>361</v>
      </c>
      <c r="V365" s="0" t="n">
        <f aca="false">IF(N($B$16)&gt;0,NORMSDIST(($B$16*SQRT(T365*U365/(T365+U365))-IF($B$11="Two-tailed",TINV($B$9,(T365+U365-2)),TINV(2*$B$9,(T365+U365-2))))/SQRT(1+IF($B$11="Two-tailed",TINV($B$9,(T365+U365-2)),TINV(2*$B$9,(T365+U365-2)))^2/(2*(T365+U365-2)))),0)</f>
        <v>0.99999897230259</v>
      </c>
    </row>
    <row r="366" customFormat="false" ht="15" hidden="false" customHeight="false" outlineLevel="0" collapsed="false">
      <c r="T366" s="0" t="n">
        <v>362</v>
      </c>
      <c r="U366" s="0" t="n">
        <f aca="false">MAX(2,ROUNDUP($B$12*T366,0))</f>
        <v>362</v>
      </c>
      <c r="V366" s="0" t="n">
        <f aca="false">IF(N($B$16)&gt;0,NORMSDIST(($B$16*SQRT(T366*U366/(T366+U366))-IF($B$11="Two-tailed",TINV($B$9,(T366+U366-2)),TINV(2*$B$9,(T366+U366-2))))/SQRT(1+IF($B$11="Two-tailed",TINV($B$9,(T366+U366-2)),TINV(2*$B$9,(T366+U366-2)))^2/(2*(T366+U366-2)))),0)</f>
        <v>0.999999018575498</v>
      </c>
    </row>
    <row r="367" customFormat="false" ht="15" hidden="false" customHeight="false" outlineLevel="0" collapsed="false">
      <c r="T367" s="0" t="n">
        <v>363</v>
      </c>
      <c r="U367" s="0" t="n">
        <f aca="false">MAX(2,ROUNDUP($B$12*T367,0))</f>
        <v>363</v>
      </c>
      <c r="V367" s="0" t="n">
        <f aca="false">IF(N($B$16)&gt;0,NORMSDIST(($B$16*SQRT(T367*U367/(T367+U367))-IF($B$11="Two-tailed",TINV($B$9,(T367+U367-2)),TINV(2*$B$9,(T367+U367-2))))/SQRT(1+IF($B$11="Two-tailed",TINV($B$9,(T367+U367-2)),TINV(2*$B$9,(T367+U367-2)))^2/(2*(T367+U367-2)))),0)</f>
        <v>0.999999062783358</v>
      </c>
    </row>
    <row r="368" customFormat="false" ht="15" hidden="false" customHeight="false" outlineLevel="0" collapsed="false">
      <c r="T368" s="0" t="n">
        <v>364</v>
      </c>
      <c r="U368" s="0" t="n">
        <f aca="false">MAX(2,ROUNDUP($B$12*T368,0))</f>
        <v>364</v>
      </c>
      <c r="V368" s="0" t="n">
        <f aca="false">IF(N($B$16)&gt;0,NORMSDIST(($B$16*SQRT(T368*U368/(T368+U368))-IF($B$11="Two-tailed",TINV($B$9,(T368+U368-2)),TINV(2*$B$9,(T368+U368-2))))/SQRT(1+IF($B$11="Two-tailed",TINV($B$9,(T368+U368-2)),TINV(2*$B$9,(T368+U368-2)))^2/(2*(T368+U368-2)))),0)</f>
        <v>0.999999105017426</v>
      </c>
    </row>
    <row r="369" customFormat="false" ht="15" hidden="false" customHeight="false" outlineLevel="0" collapsed="false">
      <c r="T369" s="0" t="n">
        <v>365</v>
      </c>
      <c r="U369" s="0" t="n">
        <f aca="false">MAX(2,ROUNDUP($B$12*T369,0))</f>
        <v>365</v>
      </c>
      <c r="V369" s="0" t="n">
        <f aca="false">IF(N($B$16)&gt;0,NORMSDIST(($B$16*SQRT(T369*U369/(T369+U369))-IF($B$11="Two-tailed",TINV($B$9,(T369+U369-2)),TINV(2*$B$9,(T369+U369-2))))/SQRT(1+IF($B$11="Two-tailed",TINV($B$9,(T369+U369-2)),TINV(2*$B$9,(T369+U369-2)))^2/(2*(T369+U369-2)))),0)</f>
        <v>0.99999914536497</v>
      </c>
    </row>
    <row r="370" customFormat="false" ht="15" hidden="false" customHeight="false" outlineLevel="0" collapsed="false">
      <c r="T370" s="0" t="n">
        <v>366</v>
      </c>
      <c r="U370" s="0" t="n">
        <f aca="false">MAX(2,ROUNDUP($B$12*T370,0))</f>
        <v>366</v>
      </c>
      <c r="V370" s="0" t="n">
        <f aca="false">IF(N($B$16)&gt;0,NORMSDIST(($B$16*SQRT(T370*U370/(T370+U370))-IF($B$11="Two-tailed",TINV($B$9,(T370+U370-2)),TINV(2*$B$9,(T370+U370-2))))/SQRT(1+IF($B$11="Two-tailed",TINV($B$9,(T370+U370-2)),TINV(2*$B$9,(T370+U370-2)))^2/(2*(T370+U370-2)))),0)</f>
        <v>0.99999918390944</v>
      </c>
    </row>
    <row r="371" customFormat="false" ht="15" hidden="false" customHeight="false" outlineLevel="0" collapsed="false">
      <c r="T371" s="0" t="n">
        <v>367</v>
      </c>
      <c r="U371" s="0" t="n">
        <f aca="false">MAX(2,ROUNDUP($B$12*T371,0))</f>
        <v>367</v>
      </c>
      <c r="V371" s="0" t="n">
        <f aca="false">IF(N($B$16)&gt;0,NORMSDIST(($B$16*SQRT(T371*U371/(T371+U371))-IF($B$11="Two-tailed",TINV($B$9,(T371+U371-2)),TINV(2*$B$9,(T371+U371-2))))/SQRT(1+IF($B$11="Two-tailed",TINV($B$9,(T371+U371-2)),TINV(2*$B$9,(T371+U371-2)))^2/(2*(T371+U371-2)))),0)</f>
        <v>0.999999220730635</v>
      </c>
    </row>
    <row r="372" customFormat="false" ht="15" hidden="false" customHeight="false" outlineLevel="0" collapsed="false">
      <c r="T372" s="0" t="n">
        <v>368</v>
      </c>
      <c r="U372" s="0" t="n">
        <f aca="false">MAX(2,ROUNDUP($B$12*T372,0))</f>
        <v>368</v>
      </c>
      <c r="V372" s="0" t="n">
        <f aca="false">IF(N($B$16)&gt;0,NORMSDIST(($B$16*SQRT(T372*U372/(T372+U372))-IF($B$11="Two-tailed",TINV($B$9,(T372+U372-2)),TINV(2*$B$9,(T372+U372-2))))/SQRT(1+IF($B$11="Two-tailed",TINV($B$9,(T372+U372-2)),TINV(2*$B$9,(T372+U372-2)))^2/(2*(T372+U372-2)))),0)</f>
        <v>0.999999255904862</v>
      </c>
    </row>
    <row r="373" customFormat="false" ht="15" hidden="false" customHeight="false" outlineLevel="0" collapsed="false">
      <c r="T373" s="0" t="n">
        <v>369</v>
      </c>
      <c r="U373" s="0" t="n">
        <f aca="false">MAX(2,ROUNDUP($B$12*T373,0))</f>
        <v>369</v>
      </c>
      <c r="V373" s="0" t="n">
        <f aca="false">IF(N($B$16)&gt;0,NORMSDIST(($B$16*SQRT(T373*U373/(T373+U373))-IF($B$11="Two-tailed",TINV($B$9,(T373+U373-2)),TINV(2*$B$9,(T373+U373-2))))/SQRT(1+IF($B$11="Two-tailed",TINV($B$9,(T373+U373-2)),TINV(2*$B$9,(T373+U373-2)))^2/(2*(T373+U373-2)))),0)</f>
        <v>0.999999289505082</v>
      </c>
    </row>
    <row r="374" customFormat="false" ht="15" hidden="false" customHeight="false" outlineLevel="0" collapsed="false">
      <c r="T374" s="0" t="n">
        <v>370</v>
      </c>
      <c r="U374" s="0" t="n">
        <f aca="false">MAX(2,ROUNDUP($B$12*T374,0))</f>
        <v>370</v>
      </c>
      <c r="V374" s="0" t="n">
        <f aca="false">IF(N($B$16)&gt;0,NORMSDIST(($B$16*SQRT(T374*U374/(T374+U374))-IF($B$11="Two-tailed",TINV($B$9,(T374+U374-2)),TINV(2*$B$9,(T374+U374-2))))/SQRT(1+IF($B$11="Two-tailed",TINV($B$9,(T374+U374-2)),TINV(2*$B$9,(T374+U374-2)))^2/(2*(T374+U374-2)))),0)</f>
        <v>0.999999321601062</v>
      </c>
    </row>
    <row r="375" customFormat="false" ht="15" hidden="false" customHeight="false" outlineLevel="0" collapsed="false">
      <c r="T375" s="0" t="n">
        <v>371</v>
      </c>
      <c r="U375" s="0" t="n">
        <f aca="false">MAX(2,ROUNDUP($B$12*T375,0))</f>
        <v>371</v>
      </c>
      <c r="V375" s="0" t="n">
        <f aca="false">IF(N($B$16)&gt;0,NORMSDIST(($B$16*SQRT(T375*U375/(T375+U375))-IF($B$11="Two-tailed",TINV($B$9,(T375+U375-2)),TINV(2*$B$9,(T375+U375-2))))/SQRT(1+IF($B$11="Two-tailed",TINV($B$9,(T375+U375-2)),TINV(2*$B$9,(T375+U375-2)))^2/(2*(T375+U375-2)))),0)</f>
        <v>0.999999352259507</v>
      </c>
    </row>
    <row r="376" customFormat="false" ht="15" hidden="false" customHeight="false" outlineLevel="0" collapsed="false">
      <c r="T376" s="0" t="n">
        <v>372</v>
      </c>
      <c r="U376" s="0" t="n">
        <f aca="false">MAX(2,ROUNDUP($B$12*T376,0))</f>
        <v>372</v>
      </c>
      <c r="V376" s="0" t="n">
        <f aca="false">IF(N($B$16)&gt;0,NORMSDIST(($B$16*SQRT(T376*U376/(T376+U376))-IF($B$11="Two-tailed",TINV($B$9,(T376+U376-2)),TINV(2*$B$9,(T376+U376-2))))/SQRT(1+IF($B$11="Two-tailed",TINV($B$9,(T376+U376-2)),TINV(2*$B$9,(T376+U376-2)))^2/(2*(T376+U376-2)))),0)</f>
        <v>0.999999381544194</v>
      </c>
    </row>
    <row r="377" customFormat="false" ht="15" hidden="false" customHeight="false" outlineLevel="0" collapsed="false">
      <c r="T377" s="0" t="n">
        <v>373</v>
      </c>
      <c r="U377" s="0" t="n">
        <f aca="false">MAX(2,ROUNDUP($B$12*T377,0))</f>
        <v>373</v>
      </c>
      <c r="V377" s="0" t="n">
        <f aca="false">IF(N($B$16)&gt;0,NORMSDIST(($B$16*SQRT(T377*U377/(T377+U377))-IF($B$11="Two-tailed",TINV($B$9,(T377+U377-2)),TINV(2*$B$9,(T377+U377-2))))/SQRT(1+IF($B$11="Two-tailed",TINV($B$9,(T377+U377-2)),TINV(2*$B$9,(T377+U377-2)))^2/(2*(T377+U377-2)))),0)</f>
        <v>0.999999409516104</v>
      </c>
    </row>
    <row r="378" customFormat="false" ht="15" hidden="false" customHeight="false" outlineLevel="0" collapsed="false">
      <c r="T378" s="0" t="n">
        <v>374</v>
      </c>
      <c r="U378" s="0" t="n">
        <f aca="false">MAX(2,ROUNDUP($B$12*T378,0))</f>
        <v>374</v>
      </c>
      <c r="V378" s="0" t="n">
        <f aca="false">IF(N($B$16)&gt;0,NORMSDIST(($B$16*SQRT(T378*U378/(T378+U378))-IF($B$11="Two-tailed",TINV($B$9,(T378+U378-2)),TINV(2*$B$9,(T378+U378-2))))/SQRT(1+IF($B$11="Two-tailed",TINV($B$9,(T378+U378-2)),TINV(2*$B$9,(T378+U378-2)))^2/(2*(T378+U378-2)))),0)</f>
        <v>0.999999436233537</v>
      </c>
    </row>
    <row r="379" customFormat="false" ht="15" hidden="false" customHeight="false" outlineLevel="0" collapsed="false">
      <c r="T379" s="0" t="n">
        <v>375</v>
      </c>
      <c r="U379" s="0" t="n">
        <f aca="false">MAX(2,ROUNDUP($B$12*T379,0))</f>
        <v>375</v>
      </c>
      <c r="V379" s="0" t="n">
        <f aca="false">IF(N($B$16)&gt;0,NORMSDIST(($B$16*SQRT(T379*U379/(T379+U379))-IF($B$11="Two-tailed",TINV($B$9,(T379+U379-2)),TINV(2*$B$9,(T379+U379-2))))/SQRT(1+IF($B$11="Two-tailed",TINV($B$9,(T379+U379-2)),TINV(2*$B$9,(T379+U379-2)))^2/(2*(T379+U379-2)))),0)</f>
        <v>0.999999461752229</v>
      </c>
    </row>
    <row r="380" customFormat="false" ht="15" hidden="false" customHeight="false" outlineLevel="0" collapsed="false">
      <c r="T380" s="0" t="n">
        <v>376</v>
      </c>
      <c r="U380" s="0" t="n">
        <f aca="false">MAX(2,ROUNDUP($B$12*T380,0))</f>
        <v>376</v>
      </c>
      <c r="V380" s="0" t="n">
        <f aca="false">IF(N($B$16)&gt;0,NORMSDIST(($B$16*SQRT(T380*U380/(T380+U380))-IF($B$11="Two-tailed",TINV($B$9,(T380+U380-2)),TINV(2*$B$9,(T380+U380-2))))/SQRT(1+IF($B$11="Two-tailed",TINV($B$9,(T380+U380-2)),TINV(2*$B$9,(T380+U380-2)))^2/(2*(T380+U380-2)))),0)</f>
        <v>0.999999486125468</v>
      </c>
    </row>
    <row r="381" customFormat="false" ht="15" hidden="false" customHeight="false" outlineLevel="0" collapsed="false">
      <c r="T381" s="0" t="n">
        <v>377</v>
      </c>
      <c r="U381" s="0" t="n">
        <f aca="false">MAX(2,ROUNDUP($B$12*T381,0))</f>
        <v>377</v>
      </c>
      <c r="V381" s="0" t="n">
        <f aca="false">IF(N($B$16)&gt;0,NORMSDIST(($B$16*SQRT(T381*U381/(T381+U381))-IF($B$11="Two-tailed",TINV($B$9,(T381+U381-2)),TINV(2*$B$9,(T381+U381-2))))/SQRT(1+IF($B$11="Two-tailed",TINV($B$9,(T381+U381-2)),TINV(2*$B$9,(T381+U381-2)))^2/(2*(T381+U381-2)))),0)</f>
        <v>0.999999509404198</v>
      </c>
    </row>
    <row r="382" customFormat="false" ht="15" hidden="false" customHeight="false" outlineLevel="0" collapsed="false">
      <c r="T382" s="0" t="n">
        <v>378</v>
      </c>
      <c r="U382" s="0" t="n">
        <f aca="false">MAX(2,ROUNDUP($B$12*T382,0))</f>
        <v>378</v>
      </c>
      <c r="V382" s="0" t="n">
        <f aca="false">IF(N($B$16)&gt;0,NORMSDIST(($B$16*SQRT(T382*U382/(T382+U382))-IF($B$11="Two-tailed",TINV($B$9,(T382+U382-2)),TINV(2*$B$9,(T382+U382-2))))/SQRT(1+IF($B$11="Two-tailed",TINV($B$9,(T382+U382-2)),TINV(2*$B$9,(T382+U382-2)))^2/(2*(T382+U382-2)))),0)</f>
        <v>0.999999531637117</v>
      </c>
    </row>
    <row r="383" customFormat="false" ht="15" hidden="false" customHeight="false" outlineLevel="0" collapsed="false">
      <c r="T383" s="0" t="n">
        <v>379</v>
      </c>
      <c r="U383" s="0" t="n">
        <f aca="false">MAX(2,ROUNDUP($B$12*T383,0))</f>
        <v>379</v>
      </c>
      <c r="V383" s="0" t="n">
        <f aca="false">IF(N($B$16)&gt;0,NORMSDIST(($B$16*SQRT(T383*U383/(T383+U383))-IF($B$11="Two-tailed",TINV($B$9,(T383+U383-2)),TINV(2*$B$9,(T383+U383-2))))/SQRT(1+IF($B$11="Two-tailed",TINV($B$9,(T383+U383-2)),TINV(2*$B$9,(T383+U383-2)))^2/(2*(T383+U383-2)))),0)</f>
        <v>0.999999552870782</v>
      </c>
    </row>
    <row r="384" customFormat="false" ht="15" hidden="false" customHeight="false" outlineLevel="0" collapsed="false">
      <c r="T384" s="0" t="n">
        <v>380</v>
      </c>
      <c r="U384" s="0" t="n">
        <f aca="false">MAX(2,ROUNDUP($B$12*T384,0))</f>
        <v>380</v>
      </c>
      <c r="V384" s="0" t="n">
        <f aca="false">IF(N($B$16)&gt;0,NORMSDIST(($B$16*SQRT(T384*U384/(T384+U384))-IF($B$11="Two-tailed",TINV($B$9,(T384+U384-2)),TINV(2*$B$9,(T384+U384-2))))/SQRT(1+IF($B$11="Two-tailed",TINV($B$9,(T384+U384-2)),TINV(2*$B$9,(T384+U384-2)))^2/(2*(T384+U384-2)))),0)</f>
        <v>0.999999573149696</v>
      </c>
    </row>
    <row r="385" customFormat="false" ht="15" hidden="false" customHeight="false" outlineLevel="0" collapsed="false">
      <c r="T385" s="0" t="n">
        <v>381</v>
      </c>
      <c r="U385" s="0" t="n">
        <f aca="false">MAX(2,ROUNDUP($B$12*T385,0))</f>
        <v>381</v>
      </c>
      <c r="V385" s="0" t="n">
        <f aca="false">IF(N($B$16)&gt;0,NORMSDIST(($B$16*SQRT(T385*U385/(T385+U385))-IF($B$11="Two-tailed",TINV($B$9,(T385+U385-2)),TINV(2*$B$9,(T385+U385-2))))/SQRT(1+IF($B$11="Two-tailed",TINV($B$9,(T385+U385-2)),TINV(2*$B$9,(T385+U385-2)))^2/(2*(T385+U385-2)))),0)</f>
        <v>0.9999995925164</v>
      </c>
    </row>
    <row r="386" customFormat="false" ht="15" hidden="false" customHeight="false" outlineLevel="0" collapsed="false">
      <c r="T386" s="0" t="n">
        <v>382</v>
      </c>
      <c r="U386" s="0" t="n">
        <f aca="false">MAX(2,ROUNDUP($B$12*T386,0))</f>
        <v>382</v>
      </c>
      <c r="V386" s="0" t="n">
        <f aca="false">IF(N($B$16)&gt;0,NORMSDIST(($B$16*SQRT(T386*U386/(T386+U386))-IF($B$11="Two-tailed",TINV($B$9,(T386+U386-2)),TINV(2*$B$9,(T386+U386-2))))/SQRT(1+IF($B$11="Two-tailed",TINV($B$9,(T386+U386-2)),TINV(2*$B$9,(T386+U386-2)))^2/(2*(T386+U386-2)))),0)</f>
        <v>0.99999961101156</v>
      </c>
    </row>
    <row r="387" customFormat="false" ht="15" hidden="false" customHeight="false" outlineLevel="0" collapsed="false">
      <c r="T387" s="0" t="n">
        <v>383</v>
      </c>
      <c r="U387" s="0" t="n">
        <f aca="false">MAX(2,ROUNDUP($B$12*T387,0))</f>
        <v>383</v>
      </c>
      <c r="V387" s="0" t="n">
        <f aca="false">IF(N($B$16)&gt;0,NORMSDIST(($B$16*SQRT(T387*U387/(T387+U387))-IF($B$11="Two-tailed",TINV($B$9,(T387+U387-2)),TINV(2*$B$9,(T387+U387-2))))/SQRT(1+IF($B$11="Two-tailed",TINV($B$9,(T387+U387-2)),TINV(2*$B$9,(T387+U387-2)))^2/(2*(T387+U387-2)))),0)</f>
        <v>0.999999628674047</v>
      </c>
    </row>
    <row r="388" customFormat="false" ht="15" hidden="false" customHeight="false" outlineLevel="0" collapsed="false">
      <c r="T388" s="0" t="n">
        <v>384</v>
      </c>
      <c r="U388" s="0" t="n">
        <f aca="false">MAX(2,ROUNDUP($B$12*T388,0))</f>
        <v>384</v>
      </c>
      <c r="V388" s="0" t="n">
        <f aca="false">IF(N($B$16)&gt;0,NORMSDIST(($B$16*SQRT(T388*U388/(T388+U388))-IF($B$11="Two-tailed",TINV($B$9,(T388+U388-2)),TINV(2*$B$9,(T388+U388-2))))/SQRT(1+IF($B$11="Two-tailed",TINV($B$9,(T388+U388-2)),TINV(2*$B$9,(T388+U388-2)))^2/(2*(T388+U388-2)))),0)</f>
        <v>0.999999645541014</v>
      </c>
    </row>
    <row r="389" customFormat="false" ht="15" hidden="false" customHeight="false" outlineLevel="0" collapsed="false">
      <c r="T389" s="0" t="n">
        <v>385</v>
      </c>
      <c r="U389" s="0" t="n">
        <f aca="false">MAX(2,ROUNDUP($B$12*T389,0))</f>
        <v>385</v>
      </c>
      <c r="V389" s="0" t="n">
        <f aca="false">IF(N($B$16)&gt;0,NORMSDIST(($B$16*SQRT(T389*U389/(T389+U389))-IF($B$11="Two-tailed",TINV($B$9,(T389+U389-2)),TINV(2*$B$9,(T389+U389-2))))/SQRT(1+IF($B$11="Two-tailed",TINV($B$9,(T389+U389-2)),TINV(2*$B$9,(T389+U389-2)))^2/(2*(T389+U389-2)))),0)</f>
        <v>0.999999661647974</v>
      </c>
    </row>
    <row r="390" customFormat="false" ht="15" hidden="false" customHeight="false" outlineLevel="0" collapsed="false">
      <c r="T390" s="0" t="n">
        <v>386</v>
      </c>
      <c r="U390" s="0" t="n">
        <f aca="false">MAX(2,ROUNDUP($B$12*T390,0))</f>
        <v>386</v>
      </c>
      <c r="V390" s="0" t="n">
        <f aca="false">IF(N($B$16)&gt;0,NORMSDIST(($B$16*SQRT(T390*U390/(T390+U390))-IF($B$11="Two-tailed",TINV($B$9,(T390+U390-2)),TINV(2*$B$9,(T390+U390-2))))/SQRT(1+IF($B$11="Two-tailed",TINV($B$9,(T390+U390-2)),TINV(2*$B$9,(T390+U390-2)))^2/(2*(T390+U390-2)))),0)</f>
        <v>0.999999677028869</v>
      </c>
    </row>
    <row r="391" customFormat="false" ht="15" hidden="false" customHeight="false" outlineLevel="0" collapsed="false">
      <c r="T391" s="0" t="n">
        <v>387</v>
      </c>
      <c r="U391" s="0" t="n">
        <f aca="false">MAX(2,ROUNDUP($B$12*T391,0))</f>
        <v>387</v>
      </c>
      <c r="V391" s="0" t="n">
        <f aca="false">IF(N($B$16)&gt;0,NORMSDIST(($B$16*SQRT(T391*U391/(T391+U391))-IF($B$11="Two-tailed",TINV($B$9,(T391+U391-2)),TINV(2*$B$9,(T391+U391-2))))/SQRT(1+IF($B$11="Two-tailed",TINV($B$9,(T391+U391-2)),TINV(2*$B$9,(T391+U391-2)))^2/(2*(T391+U391-2)))),0)</f>
        <v>0.999999691716142</v>
      </c>
    </row>
    <row r="392" customFormat="false" ht="15" hidden="false" customHeight="false" outlineLevel="0" collapsed="false">
      <c r="T392" s="0" t="n">
        <v>388</v>
      </c>
      <c r="U392" s="0" t="n">
        <f aca="false">MAX(2,ROUNDUP($B$12*T392,0))</f>
        <v>388</v>
      </c>
      <c r="V392" s="0" t="n">
        <f aca="false">IF(N($B$16)&gt;0,NORMSDIST(($B$16*SQRT(T392*U392/(T392+U392))-IF($B$11="Two-tailed",TINV($B$9,(T392+U392-2)),TINV(2*$B$9,(T392+U392-2))))/SQRT(1+IF($B$11="Two-tailed",TINV($B$9,(T392+U392-2)),TINV(2*$B$9,(T392+U392-2)))^2/(2*(T392+U392-2)))),0)</f>
        <v>0.999999705740798</v>
      </c>
    </row>
    <row r="393" customFormat="false" ht="15" hidden="false" customHeight="false" outlineLevel="0" collapsed="false">
      <c r="T393" s="0" t="n">
        <v>389</v>
      </c>
      <c r="U393" s="0" t="n">
        <f aca="false">MAX(2,ROUNDUP($B$12*T393,0))</f>
        <v>389</v>
      </c>
      <c r="V393" s="0" t="n">
        <f aca="false">IF(N($B$16)&gt;0,NORMSDIST(($B$16*SQRT(T393*U393/(T393+U393))-IF($B$11="Two-tailed",TINV($B$9,(T393+U393-2)),TINV(2*$B$9,(T393+U393-2))))/SQRT(1+IF($B$11="Two-tailed",TINV($B$9,(T393+U393-2)),TINV(2*$B$9,(T393+U393-2)))^2/(2*(T393+U393-2)))),0)</f>
        <v>0.999999719132472</v>
      </c>
    </row>
    <row r="394" customFormat="false" ht="15" hidden="false" customHeight="false" outlineLevel="0" collapsed="false">
      <c r="T394" s="0" t="n">
        <v>390</v>
      </c>
      <c r="U394" s="0" t="n">
        <f aca="false">MAX(2,ROUNDUP($B$12*T394,0))</f>
        <v>390</v>
      </c>
      <c r="V394" s="0" t="n">
        <f aca="false">IF(N($B$16)&gt;0,NORMSDIST(($B$16*SQRT(T394*U394/(T394+U394))-IF($B$11="Two-tailed",TINV($B$9,(T394+U394-2)),TINV(2*$B$9,(T394+U394-2))))/SQRT(1+IF($B$11="Two-tailed",TINV($B$9,(T394+U394-2)),TINV(2*$B$9,(T394+U394-2)))^2/(2*(T394+U394-2)))),0)</f>
        <v>0.999999731919484</v>
      </c>
    </row>
    <row r="395" customFormat="false" ht="15" hidden="false" customHeight="false" outlineLevel="0" collapsed="false">
      <c r="T395" s="0" t="n">
        <v>391</v>
      </c>
      <c r="U395" s="0" t="n">
        <f aca="false">MAX(2,ROUNDUP($B$12*T395,0))</f>
        <v>391</v>
      </c>
      <c r="V395" s="0" t="n">
        <f aca="false">IF(N($B$16)&gt;0,NORMSDIST(($B$16*SQRT(T395*U395/(T395+U395))-IF($B$11="Two-tailed",TINV($B$9,(T395+U395-2)),TINV(2*$B$9,(T395+U395-2))))/SQRT(1+IF($B$11="Two-tailed",TINV($B$9,(T395+U395-2)),TINV(2*$B$9,(T395+U395-2)))^2/(2*(T395+U395-2)))),0)</f>
        <v>0.9999997441289</v>
      </c>
    </row>
    <row r="396" customFormat="false" ht="15" hidden="false" customHeight="false" outlineLevel="0" collapsed="false">
      <c r="T396" s="0" t="n">
        <v>392</v>
      </c>
      <c r="U396" s="0" t="n">
        <f aca="false">MAX(2,ROUNDUP($B$12*T396,0))</f>
        <v>392</v>
      </c>
      <c r="V396" s="0" t="n">
        <f aca="false">IF(N($B$16)&gt;0,NORMSDIST(($B$16*SQRT(T396*U396/(T396+U396))-IF($B$11="Two-tailed",TINV($B$9,(T396+U396-2)),TINV(2*$B$9,(T396+U396-2))))/SQRT(1+IF($B$11="Two-tailed",TINV($B$9,(T396+U396-2)),TINV(2*$B$9,(T396+U396-2)))^2/(2*(T396+U396-2)))),0)</f>
        <v>0.999999755786587</v>
      </c>
    </row>
    <row r="397" customFormat="false" ht="15" hidden="false" customHeight="false" outlineLevel="0" collapsed="false">
      <c r="T397" s="0" t="n">
        <v>393</v>
      </c>
      <c r="U397" s="0" t="n">
        <f aca="false">MAX(2,ROUNDUP($B$12*T397,0))</f>
        <v>393</v>
      </c>
      <c r="V397" s="0" t="n">
        <f aca="false">IF(N($B$16)&gt;0,NORMSDIST(($B$16*SQRT(T397*U397/(T397+U397))-IF($B$11="Two-tailed",TINV($B$9,(T397+U397-2)),TINV(2*$B$9,(T397+U397-2))))/SQRT(1+IF($B$11="Two-tailed",TINV($B$9,(T397+U397-2)),TINV(2*$B$9,(T397+U397-2)))^2/(2*(T397+U397-2)))),0)</f>
        <v>0.999999766917263</v>
      </c>
    </row>
    <row r="398" customFormat="false" ht="15" hidden="false" customHeight="false" outlineLevel="0" collapsed="false">
      <c r="T398" s="0" t="n">
        <v>394</v>
      </c>
      <c r="U398" s="0" t="n">
        <f aca="false">MAX(2,ROUNDUP($B$12*T398,0))</f>
        <v>394</v>
      </c>
      <c r="V398" s="0" t="n">
        <f aca="false">IF(N($B$16)&gt;0,NORMSDIST(($B$16*SQRT(T398*U398/(T398+U398))-IF($B$11="Two-tailed",TINV($B$9,(T398+U398-2)),TINV(2*$B$9,(T398+U398-2))))/SQRT(1+IF($B$11="Two-tailed",TINV($B$9,(T398+U398-2)),TINV(2*$B$9,(T398+U398-2)))^2/(2*(T398+U398-2)))),0)</f>
        <v>0.999999777544551</v>
      </c>
    </row>
    <row r="399" customFormat="false" ht="15" hidden="false" customHeight="false" outlineLevel="0" collapsed="false">
      <c r="T399" s="0" t="n">
        <v>395</v>
      </c>
      <c r="U399" s="0" t="n">
        <f aca="false">MAX(2,ROUNDUP($B$12*T399,0))</f>
        <v>395</v>
      </c>
      <c r="V399" s="0" t="n">
        <f aca="false">IF(N($B$16)&gt;0,NORMSDIST(($B$16*SQRT(T399*U399/(T399+U399))-IF($B$11="Two-tailed",TINV($B$9,(T399+U399-2)),TINV(2*$B$9,(T399+U399-2))))/SQRT(1+IF($B$11="Two-tailed",TINV($B$9,(T399+U399-2)),TINV(2*$B$9,(T399+U399-2)))^2/(2*(T399+U399-2)))),0)</f>
        <v>0.999999787691022</v>
      </c>
    </row>
    <row r="400" customFormat="false" ht="15" hidden="false" customHeight="false" outlineLevel="0" collapsed="false">
      <c r="T400" s="0" t="n">
        <v>396</v>
      </c>
      <c r="U400" s="0" t="n">
        <f aca="false">MAX(2,ROUNDUP($B$12*T400,0))</f>
        <v>396</v>
      </c>
      <c r="V400" s="0" t="n">
        <f aca="false">IF(N($B$16)&gt;0,NORMSDIST(($B$16*SQRT(T400*U400/(T400+U400))-IF($B$11="Two-tailed",TINV($B$9,(T400+U400-2)),TINV(2*$B$9,(T400+U400-2))))/SQRT(1+IF($B$11="Two-tailed",TINV($B$9,(T400+U400-2)),TINV(2*$B$9,(T400+U400-2)))^2/(2*(T400+U400-2)))),0)</f>
        <v>0.999999797378248</v>
      </c>
    </row>
    <row r="401" customFormat="false" ht="15" hidden="false" customHeight="false" outlineLevel="0" collapsed="false">
      <c r="T401" s="0" t="n">
        <v>397</v>
      </c>
      <c r="U401" s="0" t="n">
        <f aca="false">MAX(2,ROUNDUP($B$12*T401,0))</f>
        <v>397</v>
      </c>
      <c r="V401" s="0" t="n">
        <f aca="false">IF(N($B$16)&gt;0,NORMSDIST(($B$16*SQRT(T401*U401/(T401+U401))-IF($B$11="Two-tailed",TINV($B$9,(T401+U401-2)),TINV(2*$B$9,(T401+U401-2))))/SQRT(1+IF($B$11="Two-tailed",TINV($B$9,(T401+U401-2)),TINV(2*$B$9,(T401+U401-2)))^2/(2*(T401+U401-2)))),0)</f>
        <v>0.99999980662684</v>
      </c>
    </row>
    <row r="402" customFormat="false" ht="15" hidden="false" customHeight="false" outlineLevel="0" collapsed="false">
      <c r="T402" s="0" t="n">
        <v>398</v>
      </c>
      <c r="U402" s="0" t="n">
        <f aca="false">MAX(2,ROUNDUP($B$12*T402,0))</f>
        <v>398</v>
      </c>
      <c r="V402" s="0" t="n">
        <f aca="false">IF(N($B$16)&gt;0,NORMSDIST(($B$16*SQRT(T402*U402/(T402+U402))-IF($B$11="Two-tailed",TINV($B$9,(T402+U402-2)),TINV(2*$B$9,(T402+U402-2))))/SQRT(1+IF($B$11="Two-tailed",TINV($B$9,(T402+U402-2)),TINV(2*$B$9,(T402+U402-2)))^2/(2*(T402+U402-2)))),0)</f>
        <v>0.999999815456493</v>
      </c>
    </row>
    <row r="403" customFormat="false" ht="15" hidden="false" customHeight="false" outlineLevel="0" collapsed="false">
      <c r="T403" s="0" t="n">
        <v>399</v>
      </c>
      <c r="U403" s="0" t="n">
        <f aca="false">MAX(2,ROUNDUP($B$12*T403,0))</f>
        <v>399</v>
      </c>
      <c r="V403" s="0" t="n">
        <f aca="false">IF(N($B$16)&gt;0,NORMSDIST(($B$16*SQRT(T403*U403/(T403+U403))-IF($B$11="Two-tailed",TINV($B$9,(T403+U403-2)),TINV(2*$B$9,(T403+U403-2))))/SQRT(1+IF($B$11="Two-tailed",TINV($B$9,(T403+U403-2)),TINV(2*$B$9,(T403+U403-2)))^2/(2*(T403+U403-2)))),0)</f>
        <v>0.999999823886025</v>
      </c>
    </row>
    <row r="404" customFormat="false" ht="15" hidden="false" customHeight="false" outlineLevel="0" collapsed="false">
      <c r="T404" s="0" t="n">
        <v>400</v>
      </c>
      <c r="U404" s="0" t="n">
        <f aca="false">MAX(2,ROUNDUP($B$12*T404,0))</f>
        <v>400</v>
      </c>
      <c r="V404" s="0" t="n">
        <f aca="false">IF(N($B$16)&gt;0,NORMSDIST(($B$16*SQRT(T404*U404/(T404+U404))-IF($B$11="Two-tailed",TINV($B$9,(T404+U404-2)),TINV(2*$B$9,(T404+U404-2))))/SQRT(1+IF($B$11="Two-tailed",TINV($B$9,(T404+U404-2)),TINV(2*$B$9,(T404+U404-2)))^2/(2*(T404+U404-2)))),0)</f>
        <v>0.999999831933419</v>
      </c>
    </row>
    <row r="405" customFormat="false" ht="15" hidden="false" customHeight="false" outlineLevel="0" collapsed="false">
      <c r="T405" s="0" t="n">
        <v>401</v>
      </c>
      <c r="U405" s="0" t="n">
        <f aca="false">MAX(2,ROUNDUP($B$12*T405,0))</f>
        <v>401</v>
      </c>
      <c r="V405" s="0" t="n">
        <f aca="false">IF(N($B$16)&gt;0,NORMSDIST(($B$16*SQRT(T405*U405/(T405+U405))-IF($B$11="Two-tailed",TINV($B$9,(T405+U405-2)),TINV(2*$B$9,(T405+U405-2))))/SQRT(1+IF($B$11="Two-tailed",TINV($B$9,(T405+U405-2)),TINV(2*$B$9,(T405+U405-2)))^2/(2*(T405+U405-2)))),0)</f>
        <v>0.999999839615854</v>
      </c>
    </row>
    <row r="406" customFormat="false" ht="15" hidden="false" customHeight="false" outlineLevel="0" collapsed="false">
      <c r="T406" s="0" t="n">
        <v>402</v>
      </c>
      <c r="U406" s="0" t="n">
        <f aca="false">MAX(2,ROUNDUP($B$12*T406,0))</f>
        <v>402</v>
      </c>
      <c r="V406" s="0" t="n">
        <f aca="false">IF(N($B$16)&gt;0,NORMSDIST(($B$16*SQRT(T406*U406/(T406+U406))-IF($B$11="Two-tailed",TINV($B$9,(T406+U406-2)),TINV(2*$B$9,(T406+U406-2))))/SQRT(1+IF($B$11="Two-tailed",TINV($B$9,(T406+U406-2)),TINV(2*$B$9,(T406+U406-2)))^2/(2*(T406+U406-2)))),0)</f>
        <v>0.999999846949747</v>
      </c>
    </row>
    <row r="407" customFormat="false" ht="15" hidden="false" customHeight="false" outlineLevel="0" collapsed="false">
      <c r="T407" s="0" t="n">
        <v>403</v>
      </c>
      <c r="U407" s="0" t="n">
        <f aca="false">MAX(2,ROUNDUP($B$12*T407,0))</f>
        <v>403</v>
      </c>
      <c r="V407" s="0" t="n">
        <f aca="false">IF(N($B$16)&gt;0,NORMSDIST(($B$16*SQRT(T407*U407/(T407+U407))-IF($B$11="Two-tailed",TINV($B$9,(T407+U407-2)),TINV(2*$B$9,(T407+U407-2))))/SQRT(1+IF($B$11="Two-tailed",TINV($B$9,(T407+U407-2)),TINV(2*$B$9,(T407+U407-2)))^2/(2*(T407+U407-2)))),0)</f>
        <v>0.99999985395078</v>
      </c>
    </row>
    <row r="408" customFormat="false" ht="15" hidden="false" customHeight="false" outlineLevel="0" collapsed="false">
      <c r="T408" s="0" t="n">
        <v>404</v>
      </c>
      <c r="U408" s="0" t="n">
        <f aca="false">MAX(2,ROUNDUP($B$12*T408,0))</f>
        <v>404</v>
      </c>
      <c r="V408" s="0" t="n">
        <f aca="false">IF(N($B$16)&gt;0,NORMSDIST(($B$16*SQRT(T408*U408/(T408+U408))-IF($B$11="Two-tailed",TINV($B$9,(T408+U408-2)),TINV(2*$B$9,(T408+U408-2))))/SQRT(1+IF($B$11="Two-tailed",TINV($B$9,(T408+U408-2)),TINV(2*$B$9,(T408+U408-2)))^2/(2*(T408+U408-2)))),0)</f>
        <v>0.999999860633938</v>
      </c>
    </row>
    <row r="409" customFormat="false" ht="15" hidden="false" customHeight="false" outlineLevel="0" collapsed="false">
      <c r="T409" s="0" t="n">
        <v>405</v>
      </c>
      <c r="U409" s="0" t="n">
        <f aca="false">MAX(2,ROUNDUP($B$12*T409,0))</f>
        <v>405</v>
      </c>
      <c r="V409" s="0" t="n">
        <f aca="false">IF(N($B$16)&gt;0,NORMSDIST(($B$16*SQRT(T409*U409/(T409+U409))-IF($B$11="Two-tailed",TINV($B$9,(T409+U409-2)),TINV(2*$B$9,(T409+U409-2))))/SQRT(1+IF($B$11="Two-tailed",TINV($B$9,(T409+U409-2)),TINV(2*$B$9,(T409+U409-2)))^2/(2*(T409+U409-2)))),0)</f>
        <v>0.999999867013536</v>
      </c>
    </row>
    <row r="410" customFormat="false" ht="15" hidden="false" customHeight="false" outlineLevel="0" collapsed="false">
      <c r="T410" s="0" t="n">
        <v>406</v>
      </c>
      <c r="U410" s="0" t="n">
        <f aca="false">MAX(2,ROUNDUP($B$12*T410,0))</f>
        <v>406</v>
      </c>
      <c r="V410" s="0" t="n">
        <f aca="false">IF(N($B$16)&gt;0,NORMSDIST(($B$16*SQRT(T410*U410/(T410+U410))-IF($B$11="Two-tailed",TINV($B$9,(T410+U410-2)),TINV(2*$B$9,(T410+U410-2))))/SQRT(1+IF($B$11="Two-tailed",TINV($B$9,(T410+U410-2)),TINV(2*$B$9,(T410+U410-2)))^2/(2*(T410+U410-2)))),0)</f>
        <v>0.999999873103251</v>
      </c>
    </row>
    <row r="411" customFormat="false" ht="15" hidden="false" customHeight="false" outlineLevel="0" collapsed="false">
      <c r="T411" s="0" t="n">
        <v>407</v>
      </c>
      <c r="U411" s="0" t="n">
        <f aca="false">MAX(2,ROUNDUP($B$12*T411,0))</f>
        <v>407</v>
      </c>
      <c r="V411" s="0" t="n">
        <f aca="false">IF(N($B$16)&gt;0,NORMSDIST(($B$16*SQRT(T411*U411/(T411+U411))-IF($B$11="Two-tailed",TINV($B$9,(T411+U411-2)),TINV(2*$B$9,(T411+U411-2))))/SQRT(1+IF($B$11="Two-tailed",TINV($B$9,(T411+U411-2)),TINV(2*$B$9,(T411+U411-2)))^2/(2*(T411+U411-2)))),0)</f>
        <v>0.99999987891615</v>
      </c>
    </row>
    <row r="412" customFormat="false" ht="15" hidden="false" customHeight="false" outlineLevel="0" collapsed="false">
      <c r="T412" s="0" t="n">
        <v>408</v>
      </c>
      <c r="U412" s="0" t="n">
        <f aca="false">MAX(2,ROUNDUP($B$12*T412,0))</f>
        <v>408</v>
      </c>
      <c r="V412" s="0" t="n">
        <f aca="false">IF(N($B$16)&gt;0,NORMSDIST(($B$16*SQRT(T412*U412/(T412+U412))-IF($B$11="Two-tailed",TINV($B$9,(T412+U412-2)),TINV(2*$B$9,(T412+U412-2))))/SQRT(1+IF($B$11="Two-tailed",TINV($B$9,(T412+U412-2)),TINV(2*$B$9,(T412+U412-2)))^2/(2*(T412+U412-2)))),0)</f>
        <v>0.999999884464715</v>
      </c>
    </row>
    <row r="413" customFormat="false" ht="15" hidden="false" customHeight="false" outlineLevel="0" collapsed="false">
      <c r="T413" s="0" t="n">
        <v>409</v>
      </c>
      <c r="U413" s="0" t="n">
        <f aca="false">MAX(2,ROUNDUP($B$12*T413,0))</f>
        <v>409</v>
      </c>
      <c r="V413" s="0" t="n">
        <f aca="false">IF(N($B$16)&gt;0,NORMSDIST(($B$16*SQRT(T413*U413/(T413+U413))-IF($B$11="Two-tailed",TINV($B$9,(T413+U413-2)),TINV(2*$B$9,(T413+U413-2))))/SQRT(1+IF($B$11="Two-tailed",TINV($B$9,(T413+U413-2)),TINV(2*$B$9,(T413+U413-2)))^2/(2*(T413+U413-2)))),0)</f>
        <v>0.999999889760869</v>
      </c>
    </row>
    <row r="414" customFormat="false" ht="15" hidden="false" customHeight="false" outlineLevel="0" collapsed="false">
      <c r="T414" s="0" t="n">
        <v>410</v>
      </c>
      <c r="U414" s="0" t="n">
        <f aca="false">MAX(2,ROUNDUP($B$12*T414,0))</f>
        <v>410</v>
      </c>
      <c r="V414" s="0" t="n">
        <f aca="false">IF(N($B$16)&gt;0,NORMSDIST(($B$16*SQRT(T414*U414/(T414+U414))-IF($B$11="Two-tailed",TINV($B$9,(T414+U414-2)),TINV(2*$B$9,(T414+U414-2))))/SQRT(1+IF($B$11="Two-tailed",TINV($B$9,(T414+U414-2)),TINV(2*$B$9,(T414+U414-2)))^2/(2*(T414+U414-2)))),0)</f>
        <v>0.999999894816005</v>
      </c>
    </row>
    <row r="415" customFormat="false" ht="15" hidden="false" customHeight="false" outlineLevel="0" collapsed="false">
      <c r="T415" s="0" t="n">
        <v>411</v>
      </c>
      <c r="U415" s="0" t="n">
        <f aca="false">MAX(2,ROUNDUP($B$12*T415,0))</f>
        <v>411</v>
      </c>
      <c r="V415" s="0" t="n">
        <f aca="false">IF(N($B$16)&gt;0,NORMSDIST(($B$16*SQRT(T415*U415/(T415+U415))-IF($B$11="Two-tailed",TINV($B$9,(T415+U415-2)),TINV(2*$B$9,(T415+U415-2))))/SQRT(1+IF($B$11="Two-tailed",TINV($B$9,(T415+U415-2)),TINV(2*$B$9,(T415+U415-2)))^2/(2*(T415+U415-2)))),0)</f>
        <v>0.999999899641004</v>
      </c>
    </row>
    <row r="416" customFormat="false" ht="15" hidden="false" customHeight="false" outlineLevel="0" collapsed="false">
      <c r="T416" s="0" t="n">
        <v>412</v>
      </c>
      <c r="U416" s="0" t="n">
        <f aca="false">MAX(2,ROUNDUP($B$12*T416,0))</f>
        <v>412</v>
      </c>
      <c r="V416" s="0" t="n">
        <f aca="false">IF(N($B$16)&gt;0,NORMSDIST(($B$16*SQRT(T416*U416/(T416+U416))-IF($B$11="Two-tailed",TINV($B$9,(T416+U416-2)),TINV(2*$B$9,(T416+U416-2))))/SQRT(1+IF($B$11="Two-tailed",TINV($B$9,(T416+U416-2)),TINV(2*$B$9,(T416+U416-2)))^2/(2*(T416+U416-2)))),0)</f>
        <v>0.99999990424626</v>
      </c>
    </row>
    <row r="417" customFormat="false" ht="15" hidden="false" customHeight="false" outlineLevel="0" collapsed="false">
      <c r="T417" s="0" t="n">
        <v>413</v>
      </c>
      <c r="U417" s="0" t="n">
        <f aca="false">MAX(2,ROUNDUP($B$12*T417,0))</f>
        <v>413</v>
      </c>
      <c r="V417" s="0" t="n">
        <f aca="false">IF(N($B$16)&gt;0,NORMSDIST(($B$16*SQRT(T417*U417/(T417+U417))-IF($B$11="Two-tailed",TINV($B$9,(T417+U417-2)),TINV(2*$B$9,(T417+U417-2))))/SQRT(1+IF($B$11="Two-tailed",TINV($B$9,(T417+U417-2)),TINV(2*$B$9,(T417+U417-2)))^2/(2*(T417+U417-2)))),0)</f>
        <v>0.999999908641703</v>
      </c>
    </row>
    <row r="418" customFormat="false" ht="15" hidden="false" customHeight="false" outlineLevel="0" collapsed="false">
      <c r="T418" s="0" t="n">
        <v>414</v>
      </c>
      <c r="U418" s="0" t="n">
        <f aca="false">MAX(2,ROUNDUP($B$12*T418,0))</f>
        <v>414</v>
      </c>
      <c r="V418" s="0" t="n">
        <f aca="false">IF(N($B$16)&gt;0,NORMSDIST(($B$16*SQRT(T418*U418/(T418+U418))-IF($B$11="Two-tailed",TINV($B$9,(T418+U418-2)),TINV(2*$B$9,(T418+U418-2))))/SQRT(1+IF($B$11="Two-tailed",TINV($B$9,(T418+U418-2)),TINV(2*$B$9,(T418+U418-2)))^2/(2*(T418+U418-2)))),0)</f>
        <v>0.999999912836817</v>
      </c>
    </row>
    <row r="419" customFormat="false" ht="15" hidden="false" customHeight="false" outlineLevel="0" collapsed="false">
      <c r="T419" s="0" t="n">
        <v>415</v>
      </c>
      <c r="U419" s="0" t="n">
        <f aca="false">MAX(2,ROUNDUP($B$12*T419,0))</f>
        <v>415</v>
      </c>
      <c r="V419" s="0" t="n">
        <f aca="false">IF(N($B$16)&gt;0,NORMSDIST(($B$16*SQRT(T419*U419/(T419+U419))-IF($B$11="Two-tailed",TINV($B$9,(T419+U419-2)),TINV(2*$B$9,(T419+U419-2))))/SQRT(1+IF($B$11="Two-tailed",TINV($B$9,(T419+U419-2)),TINV(2*$B$9,(T419+U419-2)))^2/(2*(T419+U419-2)))),0)</f>
        <v>0.999999916840661</v>
      </c>
    </row>
    <row r="420" customFormat="false" ht="15" hidden="false" customHeight="false" outlineLevel="0" collapsed="false">
      <c r="T420" s="0" t="n">
        <v>416</v>
      </c>
      <c r="U420" s="0" t="n">
        <f aca="false">MAX(2,ROUNDUP($B$12*T420,0))</f>
        <v>416</v>
      </c>
      <c r="V420" s="0" t="n">
        <f aca="false">IF(N($B$16)&gt;0,NORMSDIST(($B$16*SQRT(T420*U420/(T420+U420))-IF($B$11="Two-tailed",TINV($B$9,(T420+U420-2)),TINV(2*$B$9,(T420+U420-2))))/SQRT(1+IF($B$11="Two-tailed",TINV($B$9,(T420+U420-2)),TINV(2*$B$9,(T420+U420-2)))^2/(2*(T420+U420-2)))),0)</f>
        <v>0.999999920661889</v>
      </c>
    </row>
    <row r="421" customFormat="false" ht="15" hidden="false" customHeight="false" outlineLevel="0" collapsed="false">
      <c r="T421" s="0" t="n">
        <v>417</v>
      </c>
      <c r="U421" s="0" t="n">
        <f aca="false">MAX(2,ROUNDUP($B$12*T421,0))</f>
        <v>417</v>
      </c>
      <c r="V421" s="0" t="n">
        <f aca="false">IF(N($B$16)&gt;0,NORMSDIST(($B$16*SQRT(T421*U421/(T421+U421))-IF($B$11="Two-tailed",TINV($B$9,(T421+U421-2)),TINV(2*$B$9,(T421+U421-2))))/SQRT(1+IF($B$11="Two-tailed",TINV($B$9,(T421+U421-2)),TINV(2*$B$9,(T421+U421-2)))^2/(2*(T421+U421-2)))),0)</f>
        <v>0.999999924308765</v>
      </c>
    </row>
    <row r="422" customFormat="false" ht="15" hidden="false" customHeight="false" outlineLevel="0" collapsed="false">
      <c r="T422" s="0" t="n">
        <v>418</v>
      </c>
      <c r="U422" s="0" t="n">
        <f aca="false">MAX(2,ROUNDUP($B$12*T422,0))</f>
        <v>418</v>
      </c>
      <c r="V422" s="0" t="n">
        <f aca="false">IF(N($B$16)&gt;0,NORMSDIST(($B$16*SQRT(T422*U422/(T422+U422))-IF($B$11="Two-tailed",TINV($B$9,(T422+U422-2)),TINV(2*$B$9,(T422+U422-2))))/SQRT(1+IF($B$11="Two-tailed",TINV($B$9,(T422+U422-2)),TINV(2*$B$9,(T422+U422-2)))^2/(2*(T422+U422-2)))),0)</f>
        <v>0.999999927789183</v>
      </c>
    </row>
    <row r="423" customFormat="false" ht="15" hidden="false" customHeight="false" outlineLevel="0" collapsed="false">
      <c r="T423" s="0" t="n">
        <v>419</v>
      </c>
      <c r="U423" s="0" t="n">
        <f aca="false">MAX(2,ROUNDUP($B$12*T423,0))</f>
        <v>419</v>
      </c>
      <c r="V423" s="0" t="n">
        <f aca="false">IF(N($B$16)&gt;0,NORMSDIST(($B$16*SQRT(T423*U423/(T423+U423))-IF($B$11="Two-tailed",TINV($B$9,(T423+U423-2)),TINV(2*$B$9,(T423+U423-2))))/SQRT(1+IF($B$11="Two-tailed",TINV($B$9,(T423+U423-2)),TINV(2*$B$9,(T423+U423-2)))^2/(2*(T423+U423-2)))),0)</f>
        <v>0.999999931110684</v>
      </c>
    </row>
    <row r="424" customFormat="false" ht="15" hidden="false" customHeight="false" outlineLevel="0" collapsed="false">
      <c r="T424" s="0" t="n">
        <v>420</v>
      </c>
      <c r="U424" s="0" t="n">
        <f aca="false">MAX(2,ROUNDUP($B$12*T424,0))</f>
        <v>420</v>
      </c>
      <c r="V424" s="0" t="n">
        <f aca="false">IF(N($B$16)&gt;0,NORMSDIST(($B$16*SQRT(T424*U424/(T424+U424))-IF($B$11="Two-tailed",TINV($B$9,(T424+U424-2)),TINV(2*$B$9,(T424+U424-2))))/SQRT(1+IF($B$11="Two-tailed",TINV($B$9,(T424+U424-2)),TINV(2*$B$9,(T424+U424-2)))^2/(2*(T424+U424-2)))),0)</f>
        <v>0.999999934280468</v>
      </c>
    </row>
    <row r="425" customFormat="false" ht="15" hidden="false" customHeight="false" outlineLevel="0" collapsed="false">
      <c r="T425" s="0" t="n">
        <v>421</v>
      </c>
      <c r="U425" s="0" t="n">
        <f aca="false">MAX(2,ROUNDUP($B$12*T425,0))</f>
        <v>421</v>
      </c>
      <c r="V425" s="0" t="n">
        <f aca="false">IF(N($B$16)&gt;0,NORMSDIST(($B$16*SQRT(T425*U425/(T425+U425))-IF($B$11="Two-tailed",TINV($B$9,(T425+U425-2)),TINV(2*$B$9,(T425+U425-2))))/SQRT(1+IF($B$11="Two-tailed",TINV($B$9,(T425+U425-2)),TINV(2*$B$9,(T425+U425-2)))^2/(2*(T425+U425-2)))),0)</f>
        <v>0.999999937305413</v>
      </c>
    </row>
    <row r="426" customFormat="false" ht="15" hidden="false" customHeight="false" outlineLevel="0" collapsed="false">
      <c r="T426" s="0" t="n">
        <v>422</v>
      </c>
      <c r="U426" s="0" t="n">
        <f aca="false">MAX(2,ROUNDUP($B$12*T426,0))</f>
        <v>422</v>
      </c>
      <c r="V426" s="0" t="n">
        <f aca="false">IF(N($B$16)&gt;0,NORMSDIST(($B$16*SQRT(T426*U426/(T426+U426))-IF($B$11="Two-tailed",TINV($B$9,(T426+U426-2)),TINV(2*$B$9,(T426+U426-2))))/SQRT(1+IF($B$11="Two-tailed",TINV($B$9,(T426+U426-2)),TINV(2*$B$9,(T426+U426-2)))^2/(2*(T426+U426-2)))),0)</f>
        <v>0.999999940192087</v>
      </c>
    </row>
    <row r="427" customFormat="false" ht="15" hidden="false" customHeight="false" outlineLevel="0" collapsed="false">
      <c r="T427" s="0" t="n">
        <v>423</v>
      </c>
      <c r="U427" s="0" t="n">
        <f aca="false">MAX(2,ROUNDUP($B$12*T427,0))</f>
        <v>423</v>
      </c>
      <c r="V427" s="0" t="n">
        <f aca="false">IF(N($B$16)&gt;0,NORMSDIST(($B$16*SQRT(T427*U427/(T427+U427))-IF($B$11="Two-tailed",TINV($B$9,(T427+U427-2)),TINV(2*$B$9,(T427+U427-2))))/SQRT(1+IF($B$11="Two-tailed",TINV($B$9,(T427+U427-2)),TINV(2*$B$9,(T427+U427-2)))^2/(2*(T427+U427-2)))),0)</f>
        <v>0.999999942946763</v>
      </c>
    </row>
    <row r="428" customFormat="false" ht="15" hidden="false" customHeight="false" outlineLevel="0" collapsed="false">
      <c r="T428" s="0" t="n">
        <v>424</v>
      </c>
      <c r="U428" s="0" t="n">
        <f aca="false">MAX(2,ROUNDUP($B$12*T428,0))</f>
        <v>424</v>
      </c>
      <c r="V428" s="0" t="n">
        <f aca="false">IF(N($B$16)&gt;0,NORMSDIST(($B$16*SQRT(T428*U428/(T428+U428))-IF($B$11="Two-tailed",TINV($B$9,(T428+U428-2)),TINV(2*$B$9,(T428+U428-2))))/SQRT(1+IF($B$11="Two-tailed",TINV($B$9,(T428+U428-2)),TINV(2*$B$9,(T428+U428-2)))^2/(2*(T428+U428-2)))),0)</f>
        <v>0.999999945575431</v>
      </c>
    </row>
    <row r="429" customFormat="false" ht="15" hidden="false" customHeight="false" outlineLevel="0" collapsed="false">
      <c r="T429" s="0" t="n">
        <v>425</v>
      </c>
      <c r="U429" s="0" t="n">
        <f aca="false">MAX(2,ROUNDUP($B$12*T429,0))</f>
        <v>425</v>
      </c>
      <c r="V429" s="0" t="n">
        <f aca="false">IF(N($B$16)&gt;0,NORMSDIST(($B$16*SQRT(T429*U429/(T429+U429))-IF($B$11="Two-tailed",TINV($B$9,(T429+U429-2)),TINV(2*$B$9,(T429+U429-2))))/SQRT(1+IF($B$11="Two-tailed",TINV($B$9,(T429+U429-2)),TINV(2*$B$9,(T429+U429-2)))^2/(2*(T429+U429-2)))),0)</f>
        <v>0.999999948083813</v>
      </c>
    </row>
    <row r="430" customFormat="false" ht="15" hidden="false" customHeight="false" outlineLevel="0" collapsed="false">
      <c r="T430" s="0" t="n">
        <v>426</v>
      </c>
      <c r="U430" s="0" t="n">
        <f aca="false">MAX(2,ROUNDUP($B$12*T430,0))</f>
        <v>426</v>
      </c>
      <c r="V430" s="0" t="n">
        <f aca="false">IF(N($B$16)&gt;0,NORMSDIST(($B$16*SQRT(T430*U430/(T430+U430))-IF($B$11="Two-tailed",TINV($B$9,(T430+U430-2)),TINV(2*$B$9,(T430+U430-2))))/SQRT(1+IF($B$11="Two-tailed",TINV($B$9,(T430+U430-2)),TINV(2*$B$9,(T430+U430-2)))^2/(2*(T430+U430-2)))),0)</f>
        <v>0.999999950477371</v>
      </c>
    </row>
    <row r="431" customFormat="false" ht="15" hidden="false" customHeight="false" outlineLevel="0" collapsed="false">
      <c r="T431" s="0" t="n">
        <v>427</v>
      </c>
      <c r="U431" s="0" t="n">
        <f aca="false">MAX(2,ROUNDUP($B$12*T431,0))</f>
        <v>427</v>
      </c>
      <c r="V431" s="0" t="n">
        <f aca="false">IF(N($B$16)&gt;0,NORMSDIST(($B$16*SQRT(T431*U431/(T431+U431))-IF($B$11="Two-tailed",TINV($B$9,(T431+U431-2)),TINV(2*$B$9,(T431+U431-2))))/SQRT(1+IF($B$11="Two-tailed",TINV($B$9,(T431+U431-2)),TINV(2*$B$9,(T431+U431-2)))^2/(2*(T431+U431-2)))),0)</f>
        <v>0.999999952761324</v>
      </c>
    </row>
    <row r="432" customFormat="false" ht="15" hidden="false" customHeight="false" outlineLevel="0" collapsed="false">
      <c r="T432" s="0" t="n">
        <v>428</v>
      </c>
      <c r="U432" s="0" t="n">
        <f aca="false">MAX(2,ROUNDUP($B$12*T432,0))</f>
        <v>428</v>
      </c>
      <c r="V432" s="0" t="n">
        <f aca="false">IF(N($B$16)&gt;0,NORMSDIST(($B$16*SQRT(T432*U432/(T432+U432))-IF($B$11="Two-tailed",TINV($B$9,(T432+U432-2)),TINV(2*$B$9,(T432+U432-2))))/SQRT(1+IF($B$11="Two-tailed",TINV($B$9,(T432+U432-2)),TINV(2*$B$9,(T432+U432-2)))^2/(2*(T432+U432-2)))),0)</f>
        <v>0.999999954940653</v>
      </c>
    </row>
    <row r="433" customFormat="false" ht="15" hidden="false" customHeight="false" outlineLevel="0" collapsed="false">
      <c r="T433" s="0" t="n">
        <v>429</v>
      </c>
      <c r="U433" s="0" t="n">
        <f aca="false">MAX(2,ROUNDUP($B$12*T433,0))</f>
        <v>429</v>
      </c>
      <c r="V433" s="0" t="n">
        <f aca="false">IF(N($B$16)&gt;0,NORMSDIST(($B$16*SQRT(T433*U433/(T433+U433))-IF($B$11="Two-tailed",TINV($B$9,(T433+U433-2)),TINV(2*$B$9,(T433+U433-2))))/SQRT(1+IF($B$11="Two-tailed",TINV($B$9,(T433+U433-2)),TINV(2*$B$9,(T433+U433-2)))^2/(2*(T433+U433-2)))),0)</f>
        <v>0.999999957020116</v>
      </c>
    </row>
    <row r="434" customFormat="false" ht="15" hidden="false" customHeight="false" outlineLevel="0" collapsed="false">
      <c r="T434" s="0" t="n">
        <v>430</v>
      </c>
      <c r="U434" s="0" t="n">
        <f aca="false">MAX(2,ROUNDUP($B$12*T434,0))</f>
        <v>430</v>
      </c>
      <c r="V434" s="0" t="n">
        <f aca="false">IF(N($B$16)&gt;0,NORMSDIST(($B$16*SQRT(T434*U434/(T434+U434))-IF($B$11="Two-tailed",TINV($B$9,(T434+U434-2)),TINV(2*$B$9,(T434+U434-2))))/SQRT(1+IF($B$11="Two-tailed",TINV($B$9,(T434+U434-2)),TINV(2*$B$9,(T434+U434-2)))^2/(2*(T434+U434-2)))),0)</f>
        <v>0.999999959004255</v>
      </c>
    </row>
    <row r="435" customFormat="false" ht="15" hidden="false" customHeight="false" outlineLevel="0" collapsed="false">
      <c r="T435" s="0" t="n">
        <v>431</v>
      </c>
      <c r="U435" s="0" t="n">
        <f aca="false">MAX(2,ROUNDUP($B$12*T435,0))</f>
        <v>431</v>
      </c>
      <c r="V435" s="0" t="n">
        <f aca="false">IF(N($B$16)&gt;0,NORMSDIST(($B$16*SQRT(T435*U435/(T435+U435))-IF($B$11="Two-tailed",TINV($B$9,(T435+U435-2)),TINV(2*$B$9,(T435+U435-2))))/SQRT(1+IF($B$11="Two-tailed",TINV($B$9,(T435+U435-2)),TINV(2*$B$9,(T435+U435-2)))^2/(2*(T435+U435-2)))),0)</f>
        <v>0.999999960897408</v>
      </c>
    </row>
    <row r="436" customFormat="false" ht="15" hidden="false" customHeight="false" outlineLevel="0" collapsed="false">
      <c r="T436" s="0" t="n">
        <v>432</v>
      </c>
      <c r="U436" s="0" t="n">
        <f aca="false">MAX(2,ROUNDUP($B$12*T436,0))</f>
        <v>432</v>
      </c>
      <c r="V436" s="0" t="n">
        <f aca="false">IF(N($B$16)&gt;0,NORMSDIST(($B$16*SQRT(T436*U436/(T436+U436))-IF($B$11="Two-tailed",TINV($B$9,(T436+U436-2)),TINV(2*$B$9,(T436+U436-2))))/SQRT(1+IF($B$11="Two-tailed",TINV($B$9,(T436+U436-2)),TINV(2*$B$9,(T436+U436-2)))^2/(2*(T436+U436-2)))),0)</f>
        <v>0.999999962703718</v>
      </c>
    </row>
    <row r="437" customFormat="false" ht="15" hidden="false" customHeight="false" outlineLevel="0" collapsed="false">
      <c r="T437" s="0" t="n">
        <v>433</v>
      </c>
      <c r="U437" s="0" t="n">
        <f aca="false">MAX(2,ROUNDUP($B$12*T437,0))</f>
        <v>433</v>
      </c>
      <c r="V437" s="0" t="n">
        <f aca="false">IF(N($B$16)&gt;0,NORMSDIST(($B$16*SQRT(T437*U437/(T437+U437))-IF($B$11="Two-tailed",TINV($B$9,(T437+U437-2)),TINV(2*$B$9,(T437+U437-2))))/SQRT(1+IF($B$11="Two-tailed",TINV($B$9,(T437+U437-2)),TINV(2*$B$9,(T437+U437-2)))^2/(2*(T437+U437-2)))),0)</f>
        <v>0.99999996442714</v>
      </c>
    </row>
    <row r="438" customFormat="false" ht="15" hidden="false" customHeight="false" outlineLevel="0" collapsed="false">
      <c r="T438" s="0" t="n">
        <v>434</v>
      </c>
      <c r="U438" s="0" t="n">
        <f aca="false">MAX(2,ROUNDUP($B$12*T438,0))</f>
        <v>434</v>
      </c>
      <c r="V438" s="0" t="n">
        <f aca="false">IF(N($B$16)&gt;0,NORMSDIST(($B$16*SQRT(T438*U438/(T438+U438))-IF($B$11="Two-tailed",TINV($B$9,(T438+U438-2)),TINV(2*$B$9,(T438+U438-2))))/SQRT(1+IF($B$11="Two-tailed",TINV($B$9,(T438+U438-2)),TINV(2*$B$9,(T438+U438-2)))^2/(2*(T438+U438-2)))),0)</f>
        <v>0.999999966071449</v>
      </c>
    </row>
    <row r="439" customFormat="false" ht="15" hidden="false" customHeight="false" outlineLevel="0" collapsed="false">
      <c r="T439" s="0" t="n">
        <v>435</v>
      </c>
      <c r="U439" s="0" t="n">
        <f aca="false">MAX(2,ROUNDUP($B$12*T439,0))</f>
        <v>435</v>
      </c>
      <c r="V439" s="0" t="n">
        <f aca="false">IF(N($B$16)&gt;0,NORMSDIST(($B$16*SQRT(T439*U439/(T439+U439))-IF($B$11="Two-tailed",TINV($B$9,(T439+U439-2)),TINV(2*$B$9,(T439+U439-2))))/SQRT(1+IF($B$11="Two-tailed",TINV($B$9,(T439+U439-2)),TINV(2*$B$9,(T439+U439-2)))^2/(2*(T439+U439-2)))),0)</f>
        <v>0.999999967640252</v>
      </c>
    </row>
    <row r="440" customFormat="false" ht="15" hidden="false" customHeight="false" outlineLevel="0" collapsed="false">
      <c r="T440" s="0" t="n">
        <v>436</v>
      </c>
      <c r="U440" s="0" t="n">
        <f aca="false">MAX(2,ROUNDUP($B$12*T440,0))</f>
        <v>436</v>
      </c>
      <c r="V440" s="0" t="n">
        <f aca="false">IF(N($B$16)&gt;0,NORMSDIST(($B$16*SQRT(T440*U440/(T440+U440))-IF($B$11="Two-tailed",TINV($B$9,(T440+U440-2)),TINV(2*$B$9,(T440+U440-2))))/SQRT(1+IF($B$11="Two-tailed",TINV($B$9,(T440+U440-2)),TINV(2*$B$9,(T440+U440-2)))^2/(2*(T440+U440-2)))),0)</f>
        <v>0.99999996913699</v>
      </c>
    </row>
    <row r="441" customFormat="false" ht="15" hidden="false" customHeight="false" outlineLevel="0" collapsed="false">
      <c r="T441" s="0" t="n">
        <v>437</v>
      </c>
      <c r="U441" s="0" t="n">
        <f aca="false">MAX(2,ROUNDUP($B$12*T441,0))</f>
        <v>437</v>
      </c>
      <c r="V441" s="0" t="n">
        <f aca="false">IF(N($B$16)&gt;0,NORMSDIST(($B$16*SQRT(T441*U441/(T441+U441))-IF($B$11="Two-tailed",TINV($B$9,(T441+U441-2)),TINV(2*$B$9,(T441+U441-2))))/SQRT(1+IF($B$11="Two-tailed",TINV($B$9,(T441+U441-2)),TINV(2*$B$9,(T441+U441-2)))^2/(2*(T441+U441-2)))),0)</f>
        <v>0.999999970564951</v>
      </c>
    </row>
    <row r="442" customFormat="false" ht="15" hidden="false" customHeight="false" outlineLevel="0" collapsed="false">
      <c r="T442" s="0" t="n">
        <v>438</v>
      </c>
      <c r="U442" s="0" t="n">
        <f aca="false">MAX(2,ROUNDUP($B$12*T442,0))</f>
        <v>438</v>
      </c>
      <c r="V442" s="0" t="n">
        <f aca="false">IF(N($B$16)&gt;0,NORMSDIST(($B$16*SQRT(T442*U442/(T442+U442))-IF($B$11="Two-tailed",TINV($B$9,(T442+U442-2)),TINV(2*$B$9,(T442+U442-2))))/SQRT(1+IF($B$11="Two-tailed",TINV($B$9,(T442+U442-2)),TINV(2*$B$9,(T442+U442-2)))^2/(2*(T442+U442-2)))),0)</f>
        <v>0.999999971927272</v>
      </c>
    </row>
    <row r="443" customFormat="false" ht="15" hidden="false" customHeight="false" outlineLevel="0" collapsed="false">
      <c r="T443" s="0" t="n">
        <v>439</v>
      </c>
      <c r="U443" s="0" t="n">
        <f aca="false">MAX(2,ROUNDUP($B$12*T443,0))</f>
        <v>439</v>
      </c>
      <c r="V443" s="0" t="n">
        <f aca="false">IF(N($B$16)&gt;0,NORMSDIST(($B$16*SQRT(T443*U443/(T443+U443))-IF($B$11="Two-tailed",TINV($B$9,(T443+U443-2)),TINV(2*$B$9,(T443+U443-2))))/SQRT(1+IF($B$11="Two-tailed",TINV($B$9,(T443+U443-2)),TINV(2*$B$9,(T443+U443-2)))^2/(2*(T443+U443-2)))),0)</f>
        <v>0.999999973226951</v>
      </c>
    </row>
    <row r="444" customFormat="false" ht="15" hidden="false" customHeight="false" outlineLevel="0" collapsed="false">
      <c r="T444" s="0" t="n">
        <v>440</v>
      </c>
      <c r="U444" s="0" t="n">
        <f aca="false">MAX(2,ROUNDUP($B$12*T444,0))</f>
        <v>440</v>
      </c>
      <c r="V444" s="0" t="n">
        <f aca="false">IF(N($B$16)&gt;0,NORMSDIST(($B$16*SQRT(T444*U444/(T444+U444))-IF($B$11="Two-tailed",TINV($B$9,(T444+U444-2)),TINV(2*$B$9,(T444+U444-2))))/SQRT(1+IF($B$11="Two-tailed",TINV($B$9,(T444+U444-2)),TINV(2*$B$9,(T444+U444-2)))^2/(2*(T444+U444-2)))),0)</f>
        <v>0.999999974466846</v>
      </c>
    </row>
    <row r="445" customFormat="false" ht="15" hidden="false" customHeight="false" outlineLevel="0" collapsed="false">
      <c r="T445" s="0" t="n">
        <v>441</v>
      </c>
      <c r="U445" s="0" t="n">
        <f aca="false">MAX(2,ROUNDUP($B$12*T445,0))</f>
        <v>441</v>
      </c>
      <c r="V445" s="0" t="n">
        <f aca="false">IF(N($B$16)&gt;0,NORMSDIST(($B$16*SQRT(T445*U445/(T445+U445))-IF($B$11="Two-tailed",TINV($B$9,(T445+U445-2)),TINV(2*$B$9,(T445+U445-2))))/SQRT(1+IF($B$11="Two-tailed",TINV($B$9,(T445+U445-2)),TINV(2*$B$9,(T445+U445-2)))^2/(2*(T445+U445-2)))),0)</f>
        <v>0.999999975649689</v>
      </c>
    </row>
    <row r="446" customFormat="false" ht="15" hidden="false" customHeight="false" outlineLevel="0" collapsed="false">
      <c r="T446" s="0" t="n">
        <v>442</v>
      </c>
      <c r="U446" s="0" t="n">
        <f aca="false">MAX(2,ROUNDUP($B$12*T446,0))</f>
        <v>442</v>
      </c>
      <c r="V446" s="0" t="n">
        <f aca="false">IF(N($B$16)&gt;0,NORMSDIST(($B$16*SQRT(T446*U446/(T446+U446))-IF($B$11="Two-tailed",TINV($B$9,(T446+U446-2)),TINV(2*$B$9,(T446+U446-2))))/SQRT(1+IF($B$11="Two-tailed",TINV($B$9,(T446+U446-2)),TINV(2*$B$9,(T446+U446-2)))^2/(2*(T446+U446-2)))),0)</f>
        <v>0.999999976778086</v>
      </c>
    </row>
    <row r="447" customFormat="false" ht="15" hidden="false" customHeight="false" outlineLevel="0" collapsed="false">
      <c r="T447" s="0" t="n">
        <v>443</v>
      </c>
      <c r="U447" s="0" t="n">
        <f aca="false">MAX(2,ROUNDUP($B$12*T447,0))</f>
        <v>443</v>
      </c>
      <c r="V447" s="0" t="n">
        <f aca="false">IF(N($B$16)&gt;0,NORMSDIST(($B$16*SQRT(T447*U447/(T447+U447))-IF($B$11="Two-tailed",TINV($B$9,(T447+U447-2)),TINV(2*$B$9,(T447+U447-2))))/SQRT(1+IF($B$11="Two-tailed",TINV($B$9,(T447+U447-2)),TINV(2*$B$9,(T447+U447-2)))^2/(2*(T447+U447-2)))),0)</f>
        <v>0.999999977854527</v>
      </c>
    </row>
    <row r="448" customFormat="false" ht="15" hidden="false" customHeight="false" outlineLevel="0" collapsed="false">
      <c r="T448" s="0" t="n">
        <v>444</v>
      </c>
      <c r="U448" s="0" t="n">
        <f aca="false">MAX(2,ROUNDUP($B$12*T448,0))</f>
        <v>444</v>
      </c>
      <c r="V448" s="0" t="n">
        <f aca="false">IF(N($B$16)&gt;0,NORMSDIST(($B$16*SQRT(T448*U448/(T448+U448))-IF($B$11="Two-tailed",TINV($B$9,(T448+U448-2)),TINV(2*$B$9,(T448+U448-2))))/SQRT(1+IF($B$11="Two-tailed",TINV($B$9,(T448+U448-2)),TINV(2*$B$9,(T448+U448-2)))^2/(2*(T448+U448-2)))),0)</f>
        <v>0.999999978881387</v>
      </c>
    </row>
    <row r="449" customFormat="false" ht="15" hidden="false" customHeight="false" outlineLevel="0" collapsed="false">
      <c r="T449" s="0" t="n">
        <v>445</v>
      </c>
      <c r="U449" s="0" t="n">
        <f aca="false">MAX(2,ROUNDUP($B$12*T449,0))</f>
        <v>445</v>
      </c>
      <c r="V449" s="0" t="n">
        <f aca="false">IF(N($B$16)&gt;0,NORMSDIST(($B$16*SQRT(T449*U449/(T449+U449))-IF($B$11="Two-tailed",TINV($B$9,(T449+U449-2)),TINV(2*$B$9,(T449+U449-2))))/SQRT(1+IF($B$11="Two-tailed",TINV($B$9,(T449+U449-2)),TINV(2*$B$9,(T449+U449-2)))^2/(2*(T449+U449-2)))),0)</f>
        <v>0.999999979860934</v>
      </c>
    </row>
    <row r="450" customFormat="false" ht="15" hidden="false" customHeight="false" outlineLevel="0" collapsed="false">
      <c r="T450" s="0" t="n">
        <v>446</v>
      </c>
      <c r="U450" s="0" t="n">
        <f aca="false">MAX(2,ROUNDUP($B$12*T450,0))</f>
        <v>446</v>
      </c>
      <c r="V450" s="0" t="n">
        <f aca="false">IF(N($B$16)&gt;0,NORMSDIST(($B$16*SQRT(T450*U450/(T450+U450))-IF($B$11="Two-tailed",TINV($B$9,(T450+U450-2)),TINV(2*$B$9,(T450+U450-2))))/SQRT(1+IF($B$11="Two-tailed",TINV($B$9,(T450+U450-2)),TINV(2*$B$9,(T450+U450-2)))^2/(2*(T450+U450-2)))),0)</f>
        <v>0.999999980795333</v>
      </c>
    </row>
    <row r="451" customFormat="false" ht="15" hidden="false" customHeight="false" outlineLevel="0" collapsed="false">
      <c r="T451" s="0" t="n">
        <v>447</v>
      </c>
      <c r="U451" s="0" t="n">
        <f aca="false">MAX(2,ROUNDUP($B$12*T451,0))</f>
        <v>447</v>
      </c>
      <c r="V451" s="0" t="n">
        <f aca="false">IF(N($B$16)&gt;0,NORMSDIST(($B$16*SQRT(T451*U451/(T451+U451))-IF($B$11="Two-tailed",TINV($B$9,(T451+U451-2)),TINV(2*$B$9,(T451+U451-2))))/SQRT(1+IF($B$11="Two-tailed",TINV($B$9,(T451+U451-2)),TINV(2*$B$9,(T451+U451-2)))^2/(2*(T451+U451-2)))),0)</f>
        <v>0.999999981686651</v>
      </c>
    </row>
    <row r="452" customFormat="false" ht="15" hidden="false" customHeight="false" outlineLevel="0" collapsed="false">
      <c r="T452" s="0" t="n">
        <v>448</v>
      </c>
      <c r="U452" s="0" t="n">
        <f aca="false">MAX(2,ROUNDUP($B$12*T452,0))</f>
        <v>448</v>
      </c>
      <c r="V452" s="0" t="n">
        <f aca="false">IF(N($B$16)&gt;0,NORMSDIST(($B$16*SQRT(T452*U452/(T452+U452))-IF($B$11="Two-tailed",TINV($B$9,(T452+U452-2)),TINV(2*$B$9,(T452+U452-2))))/SQRT(1+IF($B$11="Two-tailed",TINV($B$9,(T452+U452-2)),TINV(2*$B$9,(T452+U452-2)))^2/(2*(T452+U452-2)))),0)</f>
        <v>0.99999998253686</v>
      </c>
    </row>
    <row r="453" customFormat="false" ht="15" hidden="false" customHeight="false" outlineLevel="0" collapsed="false">
      <c r="T453" s="0" t="n">
        <v>449</v>
      </c>
      <c r="U453" s="0" t="n">
        <f aca="false">MAX(2,ROUNDUP($B$12*T453,0))</f>
        <v>449</v>
      </c>
      <c r="V453" s="0" t="n">
        <f aca="false">IF(N($B$16)&gt;0,NORMSDIST(($B$16*SQRT(T453*U453/(T453+U453))-IF($B$11="Two-tailed",TINV($B$9,(T453+U453-2)),TINV(2*$B$9,(T453+U453-2))))/SQRT(1+IF($B$11="Two-tailed",TINV($B$9,(T453+U453-2)),TINV(2*$B$9,(T453+U453-2)))^2/(2*(T453+U453-2)))),0)</f>
        <v>0.999999983347844</v>
      </c>
    </row>
    <row r="454" customFormat="false" ht="15" hidden="false" customHeight="false" outlineLevel="0" collapsed="false">
      <c r="T454" s="0" t="n">
        <v>450</v>
      </c>
      <c r="U454" s="0" t="n">
        <f aca="false">MAX(2,ROUNDUP($B$12*T454,0))</f>
        <v>450</v>
      </c>
      <c r="V454" s="0" t="n">
        <f aca="false">IF(N($B$16)&gt;0,NORMSDIST(($B$16*SQRT(T454*U454/(T454+U454))-IF($B$11="Two-tailed",TINV($B$9,(T454+U454-2)),TINV(2*$B$9,(T454+U454-2))))/SQRT(1+IF($B$11="Two-tailed",TINV($B$9,(T454+U454-2)),TINV(2*$B$9,(T454+U454-2)))^2/(2*(T454+U454-2)))),0)</f>
        <v>0.9999999841214</v>
      </c>
    </row>
    <row r="455" customFormat="false" ht="15" hidden="false" customHeight="false" outlineLevel="0" collapsed="false">
      <c r="T455" s="0" t="n">
        <v>451</v>
      </c>
      <c r="U455" s="0" t="n">
        <f aca="false">MAX(2,ROUNDUP($B$12*T455,0))</f>
        <v>451</v>
      </c>
      <c r="V455" s="0" t="n">
        <f aca="false">IF(N($B$16)&gt;0,NORMSDIST(($B$16*SQRT(T455*U455/(T455+U455))-IF($B$11="Two-tailed",TINV($B$9,(T455+U455-2)),TINV(2*$B$9,(T455+U455-2))))/SQRT(1+IF($B$11="Two-tailed",TINV($B$9,(T455+U455-2)),TINV(2*$B$9,(T455+U455-2)))^2/(2*(T455+U455-2)))),0)</f>
        <v>0.999999984859244</v>
      </c>
    </row>
    <row r="456" customFormat="false" ht="15" hidden="false" customHeight="false" outlineLevel="0" collapsed="false">
      <c r="T456" s="0" t="n">
        <v>452</v>
      </c>
      <c r="U456" s="0" t="n">
        <f aca="false">MAX(2,ROUNDUP($B$12*T456,0))</f>
        <v>452</v>
      </c>
      <c r="V456" s="0" t="n">
        <f aca="false">IF(N($B$16)&gt;0,NORMSDIST(($B$16*SQRT(T456*U456/(T456+U456))-IF($B$11="Two-tailed",TINV($B$9,(T456+U456-2)),TINV(2*$B$9,(T456+U456-2))))/SQRT(1+IF($B$11="Two-tailed",TINV($B$9,(T456+U456-2)),TINV(2*$B$9,(T456+U456-2)))^2/(2*(T456+U456-2)))),0)</f>
        <v>0.999999985563014</v>
      </c>
    </row>
    <row r="457" customFormat="false" ht="15" hidden="false" customHeight="false" outlineLevel="0" collapsed="false">
      <c r="T457" s="0" t="n">
        <v>453</v>
      </c>
      <c r="U457" s="0" t="n">
        <f aca="false">MAX(2,ROUNDUP($B$12*T457,0))</f>
        <v>453</v>
      </c>
      <c r="V457" s="0" t="n">
        <f aca="false">IF(N($B$16)&gt;0,NORMSDIST(($B$16*SQRT(T457*U457/(T457+U457))-IF($B$11="Two-tailed",TINV($B$9,(T457+U457-2)),TINV(2*$B$9,(T457+U457-2))))/SQRT(1+IF($B$11="Two-tailed",TINV($B$9,(T457+U457-2)),TINV(2*$B$9,(T457+U457-2)))^2/(2*(T457+U457-2)))),0)</f>
        <v>0.999999986234272</v>
      </c>
    </row>
    <row r="458" customFormat="false" ht="15" hidden="false" customHeight="false" outlineLevel="0" collapsed="false">
      <c r="T458" s="0" t="n">
        <v>454</v>
      </c>
      <c r="U458" s="0" t="n">
        <f aca="false">MAX(2,ROUNDUP($B$12*T458,0))</f>
        <v>454</v>
      </c>
      <c r="V458" s="0" t="n">
        <f aca="false">IF(N($B$16)&gt;0,NORMSDIST(($B$16*SQRT(T458*U458/(T458+U458))-IF($B$11="Two-tailed",TINV($B$9,(T458+U458-2)),TINV(2*$B$9,(T458+U458-2))))/SQRT(1+IF($B$11="Two-tailed",TINV($B$9,(T458+U458-2)),TINV(2*$B$9,(T458+U458-2)))^2/(2*(T458+U458-2)))),0)</f>
        <v>0.99999998687451</v>
      </c>
    </row>
    <row r="459" customFormat="false" ht="15" hidden="false" customHeight="false" outlineLevel="0" collapsed="false">
      <c r="T459" s="0" t="n">
        <v>455</v>
      </c>
      <c r="U459" s="0" t="n">
        <f aca="false">MAX(2,ROUNDUP($B$12*T459,0))</f>
        <v>455</v>
      </c>
      <c r="V459" s="0" t="n">
        <f aca="false">IF(N($B$16)&gt;0,NORMSDIST(($B$16*SQRT(T459*U459/(T459+U459))-IF($B$11="Two-tailed",TINV($B$9,(T459+U459-2)),TINV(2*$B$9,(T459+U459-2))))/SQRT(1+IF($B$11="Two-tailed",TINV($B$9,(T459+U459-2)),TINV(2*$B$9,(T459+U459-2)))^2/(2*(T459+U459-2)))),0)</f>
        <v>0.999999987485153</v>
      </c>
    </row>
    <row r="460" customFormat="false" ht="15" hidden="false" customHeight="false" outlineLevel="0" collapsed="false">
      <c r="T460" s="0" t="n">
        <v>456</v>
      </c>
      <c r="U460" s="0" t="n">
        <f aca="false">MAX(2,ROUNDUP($B$12*T460,0))</f>
        <v>456</v>
      </c>
      <c r="V460" s="0" t="n">
        <f aca="false">IF(N($B$16)&gt;0,NORMSDIST(($B$16*SQRT(T460*U460/(T460+U460))-IF($B$11="Two-tailed",TINV($B$9,(T460+U460-2)),TINV(2*$B$9,(T460+U460-2))))/SQRT(1+IF($B$11="Two-tailed",TINV($B$9,(T460+U460-2)),TINV(2*$B$9,(T460+U460-2)))^2/(2*(T460+U460-2)))),0)</f>
        <v>0.99999998806756</v>
      </c>
    </row>
    <row r="461" customFormat="false" ht="15" hidden="false" customHeight="false" outlineLevel="0" collapsed="false">
      <c r="T461" s="0" t="n">
        <v>457</v>
      </c>
      <c r="U461" s="0" t="n">
        <f aca="false">MAX(2,ROUNDUP($B$12*T461,0))</f>
        <v>457</v>
      </c>
      <c r="V461" s="0" t="n">
        <f aca="false">IF(N($B$16)&gt;0,NORMSDIST(($B$16*SQRT(T461*U461/(T461+U461))-IF($B$11="Two-tailed",TINV($B$9,(T461+U461-2)),TINV(2*$B$9,(T461+U461-2))))/SQRT(1+IF($B$11="Two-tailed",TINV($B$9,(T461+U461-2)),TINV(2*$B$9,(T461+U461-2)))^2/(2*(T461+U461-2)))),0)</f>
        <v>0.999999988623027</v>
      </c>
    </row>
    <row r="462" customFormat="false" ht="15" hidden="false" customHeight="false" outlineLevel="0" collapsed="false">
      <c r="T462" s="0" t="n">
        <v>458</v>
      </c>
      <c r="U462" s="0" t="n">
        <f aca="false">MAX(2,ROUNDUP($B$12*T462,0))</f>
        <v>458</v>
      </c>
      <c r="V462" s="0" t="n">
        <f aca="false">IF(N($B$16)&gt;0,NORMSDIST(($B$16*SQRT(T462*U462/(T462+U462))-IF($B$11="Two-tailed",TINV($B$9,(T462+U462-2)),TINV(2*$B$9,(T462+U462-2))))/SQRT(1+IF($B$11="Two-tailed",TINV($B$9,(T462+U462-2)),TINV(2*$B$9,(T462+U462-2)))^2/(2*(T462+U462-2)))),0)</f>
        <v>0.999999989152793</v>
      </c>
    </row>
    <row r="463" customFormat="false" ht="15" hidden="false" customHeight="false" outlineLevel="0" collapsed="false">
      <c r="T463" s="0" t="n">
        <v>459</v>
      </c>
      <c r="U463" s="0" t="n">
        <f aca="false">MAX(2,ROUNDUP($B$12*T463,0))</f>
        <v>459</v>
      </c>
      <c r="V463" s="0" t="n">
        <f aca="false">IF(N($B$16)&gt;0,NORMSDIST(($B$16*SQRT(T463*U463/(T463+U463))-IF($B$11="Two-tailed",TINV($B$9,(T463+U463-2)),TINV(2*$B$9,(T463+U463-2))))/SQRT(1+IF($B$11="Two-tailed",TINV($B$9,(T463+U463-2)),TINV(2*$B$9,(T463+U463-2)))^2/(2*(T463+U463-2)))),0)</f>
        <v>0.999999989658039</v>
      </c>
    </row>
    <row r="464" customFormat="false" ht="15" hidden="false" customHeight="false" outlineLevel="0" collapsed="false">
      <c r="T464" s="0" t="n">
        <v>460</v>
      </c>
      <c r="U464" s="0" t="n">
        <f aca="false">MAX(2,ROUNDUP($B$12*T464,0))</f>
        <v>460</v>
      </c>
      <c r="V464" s="0" t="n">
        <f aca="false">IF(N($B$16)&gt;0,NORMSDIST(($B$16*SQRT(T464*U464/(T464+U464))-IF($B$11="Two-tailed",TINV($B$9,(T464+U464-2)),TINV(2*$B$9,(T464+U464-2))))/SQRT(1+IF($B$11="Two-tailed",TINV($B$9,(T464+U464-2)),TINV(2*$B$9,(T464+U464-2)))^2/(2*(T464+U464-2)))),0)</f>
        <v>0.999999990139892</v>
      </c>
    </row>
    <row r="465" customFormat="false" ht="15" hidden="false" customHeight="false" outlineLevel="0" collapsed="false">
      <c r="T465" s="0" t="n">
        <v>461</v>
      </c>
      <c r="U465" s="0" t="n">
        <f aca="false">MAX(2,ROUNDUP($B$12*T465,0))</f>
        <v>461</v>
      </c>
      <c r="V465" s="0" t="n">
        <f aca="false">IF(N($B$16)&gt;0,NORMSDIST(($B$16*SQRT(T465*U465/(T465+U465))-IF($B$11="Two-tailed",TINV($B$9,(T465+U465-2)),TINV(2*$B$9,(T465+U465-2))))/SQRT(1+IF($B$11="Two-tailed",TINV($B$9,(T465+U465-2)),TINV(2*$B$9,(T465+U465-2)))^2/(2*(T465+U465-2)))),0)</f>
        <v>0.999999990599429</v>
      </c>
    </row>
    <row r="466" customFormat="false" ht="15" hidden="false" customHeight="false" outlineLevel="0" collapsed="false">
      <c r="T466" s="0" t="n">
        <v>462</v>
      </c>
      <c r="U466" s="0" t="n">
        <f aca="false">MAX(2,ROUNDUP($B$12*T466,0))</f>
        <v>462</v>
      </c>
      <c r="V466" s="0" t="n">
        <f aca="false">IF(N($B$16)&gt;0,NORMSDIST(($B$16*SQRT(T466*U466/(T466+U466))-IF($B$11="Two-tailed",TINV($B$9,(T466+U466-2)),TINV(2*$B$9,(T466+U466-2))))/SQRT(1+IF($B$11="Two-tailed",TINV($B$9,(T466+U466-2)),TINV(2*$B$9,(T466+U466-2)))^2/(2*(T466+U466-2)))),0)</f>
        <v>0.999999991037676</v>
      </c>
    </row>
    <row r="467" customFormat="false" ht="15" hidden="false" customHeight="false" outlineLevel="0" collapsed="false">
      <c r="T467" s="0" t="n">
        <v>463</v>
      </c>
      <c r="U467" s="0" t="n">
        <f aca="false">MAX(2,ROUNDUP($B$12*T467,0))</f>
        <v>463</v>
      </c>
      <c r="V467" s="0" t="n">
        <f aca="false">IF(N($B$16)&gt;0,NORMSDIST(($B$16*SQRT(T467*U467/(T467+U467))-IF($B$11="Two-tailed",TINV($B$9,(T467+U467-2)),TINV(2*$B$9,(T467+U467-2))))/SQRT(1+IF($B$11="Two-tailed",TINV($B$9,(T467+U467-2)),TINV(2*$B$9,(T467+U467-2)))^2/(2*(T467+U467-2)))),0)</f>
        <v>0.999999991455614</v>
      </c>
    </row>
    <row r="468" customFormat="false" ht="15" hidden="false" customHeight="false" outlineLevel="0" collapsed="false">
      <c r="T468" s="0" t="n">
        <v>464</v>
      </c>
      <c r="U468" s="0" t="n">
        <f aca="false">MAX(2,ROUNDUP($B$12*T468,0))</f>
        <v>464</v>
      </c>
      <c r="V468" s="0" t="n">
        <f aca="false">IF(N($B$16)&gt;0,NORMSDIST(($B$16*SQRT(T468*U468/(T468+U468))-IF($B$11="Two-tailed",TINV($B$9,(T468+U468-2)),TINV(2*$B$9,(T468+U468-2))))/SQRT(1+IF($B$11="Two-tailed",TINV($B$9,(T468+U468-2)),TINV(2*$B$9,(T468+U468-2)))^2/(2*(T468+U468-2)))),0)</f>
        <v>0.999999991854177</v>
      </c>
    </row>
    <row r="469" customFormat="false" ht="15" hidden="false" customHeight="false" outlineLevel="0" collapsed="false">
      <c r="T469" s="0" t="n">
        <v>465</v>
      </c>
      <c r="U469" s="0" t="n">
        <f aca="false">MAX(2,ROUNDUP($B$12*T469,0))</f>
        <v>465</v>
      </c>
      <c r="V469" s="0" t="n">
        <f aca="false">IF(N($B$16)&gt;0,NORMSDIST(($B$16*SQRT(T469*U469/(T469+U469))-IF($B$11="Two-tailed",TINV($B$9,(T469+U469-2)),TINV(2*$B$9,(T469+U469-2))))/SQRT(1+IF($B$11="Two-tailed",TINV($B$9,(T469+U469-2)),TINV(2*$B$9,(T469+U469-2)))^2/(2*(T469+U469-2)))),0)</f>
        <v>0.999999992234258</v>
      </c>
    </row>
    <row r="470" customFormat="false" ht="15" hidden="false" customHeight="false" outlineLevel="0" collapsed="false">
      <c r="T470" s="0" t="n">
        <v>466</v>
      </c>
      <c r="U470" s="0" t="n">
        <f aca="false">MAX(2,ROUNDUP($B$12*T470,0))</f>
        <v>466</v>
      </c>
      <c r="V470" s="0" t="n">
        <f aca="false">IF(N($B$16)&gt;0,NORMSDIST(($B$16*SQRT(T470*U470/(T470+U470))-IF($B$11="Two-tailed",TINV($B$9,(T470+U470-2)),TINV(2*$B$9,(T470+U470-2))))/SQRT(1+IF($B$11="Two-tailed",TINV($B$9,(T470+U470-2)),TINV(2*$B$9,(T470+U470-2)))^2/(2*(T470+U470-2)))),0)</f>
        <v>0.999999992596709</v>
      </c>
    </row>
    <row r="471" customFormat="false" ht="15" hidden="false" customHeight="false" outlineLevel="0" collapsed="false">
      <c r="T471" s="0" t="n">
        <v>467</v>
      </c>
      <c r="U471" s="0" t="n">
        <f aca="false">MAX(2,ROUNDUP($B$12*T471,0))</f>
        <v>467</v>
      </c>
      <c r="V471" s="0" t="n">
        <f aca="false">IF(N($B$16)&gt;0,NORMSDIST(($B$16*SQRT(T471*U471/(T471+U471))-IF($B$11="Two-tailed",TINV($B$9,(T471+U471-2)),TINV(2*$B$9,(T471+U471-2))))/SQRT(1+IF($B$11="Two-tailed",TINV($B$9,(T471+U471-2)),TINV(2*$B$9,(T471+U471-2)))^2/(2*(T471+U471-2)))),0)</f>
        <v>0.999999992942342</v>
      </c>
    </row>
    <row r="472" customFormat="false" ht="15" hidden="false" customHeight="false" outlineLevel="0" collapsed="false">
      <c r="T472" s="0" t="n">
        <v>468</v>
      </c>
      <c r="U472" s="0" t="n">
        <f aca="false">MAX(2,ROUNDUP($B$12*T472,0))</f>
        <v>468</v>
      </c>
      <c r="V472" s="0" t="n">
        <f aca="false">IF(N($B$16)&gt;0,NORMSDIST(($B$16*SQRT(T472*U472/(T472+U472))-IF($B$11="Two-tailed",TINV($B$9,(T472+U472-2)),TINV(2*$B$9,(T472+U472-2))))/SQRT(1+IF($B$11="Two-tailed",TINV($B$9,(T472+U472-2)),TINV(2*$B$9,(T472+U472-2)))^2/(2*(T472+U472-2)))),0)</f>
        <v>0.999999993271933</v>
      </c>
    </row>
    <row r="473" customFormat="false" ht="15" hidden="false" customHeight="false" outlineLevel="0" collapsed="false">
      <c r="T473" s="0" t="n">
        <v>469</v>
      </c>
      <c r="U473" s="0" t="n">
        <f aca="false">MAX(2,ROUNDUP($B$12*T473,0))</f>
        <v>469</v>
      </c>
      <c r="V473" s="0" t="n">
        <f aca="false">IF(N($B$16)&gt;0,NORMSDIST(($B$16*SQRT(T473*U473/(T473+U473))-IF($B$11="Two-tailed",TINV($B$9,(T473+U473-2)),TINV(2*$B$9,(T473+U473-2))))/SQRT(1+IF($B$11="Two-tailed",TINV($B$9,(T473+U473-2)),TINV(2*$B$9,(T473+U473-2)))^2/(2*(T473+U473-2)))),0)</f>
        <v>0.999999993586221</v>
      </c>
    </row>
    <row r="474" customFormat="false" ht="15" hidden="false" customHeight="false" outlineLevel="0" collapsed="false">
      <c r="T474" s="0" t="n">
        <v>470</v>
      </c>
      <c r="U474" s="0" t="n">
        <f aca="false">MAX(2,ROUNDUP($B$12*T474,0))</f>
        <v>470</v>
      </c>
      <c r="V474" s="0" t="n">
        <f aca="false">IF(N($B$16)&gt;0,NORMSDIST(($B$16*SQRT(T474*U474/(T474+U474))-IF($B$11="Two-tailed",TINV($B$9,(T474+U474-2)),TINV(2*$B$9,(T474+U474-2))))/SQRT(1+IF($B$11="Two-tailed",TINV($B$9,(T474+U474-2)),TINV(2*$B$9,(T474+U474-2)))^2/(2*(T474+U474-2)))),0)</f>
        <v>0.999999993885913</v>
      </c>
    </row>
    <row r="475" customFormat="false" ht="15" hidden="false" customHeight="false" outlineLevel="0" collapsed="false">
      <c r="T475" s="0" t="n">
        <v>471</v>
      </c>
      <c r="U475" s="0" t="n">
        <f aca="false">MAX(2,ROUNDUP($B$12*T475,0))</f>
        <v>471</v>
      </c>
      <c r="V475" s="0" t="n">
        <f aca="false">IF(N($B$16)&gt;0,NORMSDIST(($B$16*SQRT(T475*U475/(T475+U475))-IF($B$11="Two-tailed",TINV($B$9,(T475+U475-2)),TINV(2*$B$9,(T475+U475-2))))/SQRT(1+IF($B$11="Two-tailed",TINV($B$9,(T475+U475-2)),TINV(2*$B$9,(T475+U475-2)))^2/(2*(T475+U475-2)))),0)</f>
        <v>0.999999994171683</v>
      </c>
    </row>
    <row r="476" customFormat="false" ht="15" hidden="false" customHeight="false" outlineLevel="0" collapsed="false">
      <c r="T476" s="0" t="n">
        <v>472</v>
      </c>
      <c r="U476" s="0" t="n">
        <f aca="false">MAX(2,ROUNDUP($B$12*T476,0))</f>
        <v>472</v>
      </c>
      <c r="V476" s="0" t="n">
        <f aca="false">IF(N($B$16)&gt;0,NORMSDIST(($B$16*SQRT(T476*U476/(T476+U476))-IF($B$11="Two-tailed",TINV($B$9,(T476+U476-2)),TINV(2*$B$9,(T476+U476-2))))/SQRT(1+IF($B$11="Two-tailed",TINV($B$9,(T476+U476-2)),TINV(2*$B$9,(T476+U476-2)))^2/(2*(T476+U476-2)))),0)</f>
        <v>0.999999994444172</v>
      </c>
    </row>
    <row r="477" customFormat="false" ht="15" hidden="false" customHeight="false" outlineLevel="0" collapsed="false">
      <c r="T477" s="0" t="n">
        <v>473</v>
      </c>
      <c r="U477" s="0" t="n">
        <f aca="false">MAX(2,ROUNDUP($B$12*T477,0))</f>
        <v>473</v>
      </c>
      <c r="V477" s="0" t="n">
        <f aca="false">IF(N($B$16)&gt;0,NORMSDIST(($B$16*SQRT(T477*U477/(T477+U477))-IF($B$11="Two-tailed",TINV($B$9,(T477+U477-2)),TINV(2*$B$9,(T477+U477-2))))/SQRT(1+IF($B$11="Two-tailed",TINV($B$9,(T477+U477-2)),TINV(2*$B$9,(T477+U477-2)))^2/(2*(T477+U477-2)))),0)</f>
        <v>0.999999994703995</v>
      </c>
    </row>
    <row r="478" customFormat="false" ht="15" hidden="false" customHeight="false" outlineLevel="0" collapsed="false">
      <c r="T478" s="0" t="n">
        <v>474</v>
      </c>
      <c r="U478" s="0" t="n">
        <f aca="false">MAX(2,ROUNDUP($B$12*T478,0))</f>
        <v>474</v>
      </c>
      <c r="V478" s="0" t="n">
        <f aca="false">IF(N($B$16)&gt;0,NORMSDIST(($B$16*SQRT(T478*U478/(T478+U478))-IF($B$11="Two-tailed",TINV($B$9,(T478+U478-2)),TINV(2*$B$9,(T478+U478-2))))/SQRT(1+IF($B$11="Two-tailed",TINV($B$9,(T478+U478-2)),TINV(2*$B$9,(T478+U478-2)))^2/(2*(T478+U478-2)))),0)</f>
        <v>0.999999994951736</v>
      </c>
    </row>
    <row r="479" customFormat="false" ht="15" hidden="false" customHeight="false" outlineLevel="0" collapsed="false">
      <c r="T479" s="0" t="n">
        <v>475</v>
      </c>
      <c r="U479" s="0" t="n">
        <f aca="false">MAX(2,ROUNDUP($B$12*T479,0))</f>
        <v>475</v>
      </c>
      <c r="V479" s="0" t="n">
        <f aca="false">IF(N($B$16)&gt;0,NORMSDIST(($B$16*SQRT(T479*U479/(T479+U479))-IF($B$11="Two-tailed",TINV($B$9,(T479+U479-2)),TINV(2*$B$9,(T479+U479-2))))/SQRT(1+IF($B$11="Two-tailed",TINV($B$9,(T479+U479-2)),TINV(2*$B$9,(T479+U479-2)))^2/(2*(T479+U479-2)))),0)</f>
        <v>0.999999995187954</v>
      </c>
    </row>
    <row r="480" customFormat="false" ht="15" hidden="false" customHeight="false" outlineLevel="0" collapsed="false">
      <c r="T480" s="0" t="n">
        <v>476</v>
      </c>
      <c r="U480" s="0" t="n">
        <f aca="false">MAX(2,ROUNDUP($B$12*T480,0))</f>
        <v>476</v>
      </c>
      <c r="V480" s="0" t="n">
        <f aca="false">IF(N($B$16)&gt;0,NORMSDIST(($B$16*SQRT(T480*U480/(T480+U480))-IF($B$11="Two-tailed",TINV($B$9,(T480+U480-2)),TINV(2*$B$9,(T480+U480-2))))/SQRT(1+IF($B$11="Two-tailed",TINV($B$9,(T480+U480-2)),TINV(2*$B$9,(T480+U480-2)))^2/(2*(T480+U480-2)))),0)</f>
        <v>0.999999995413181</v>
      </c>
    </row>
    <row r="481" customFormat="false" ht="15" hidden="false" customHeight="false" outlineLevel="0" collapsed="false">
      <c r="T481" s="0" t="n">
        <v>477</v>
      </c>
      <c r="U481" s="0" t="n">
        <f aca="false">MAX(2,ROUNDUP($B$12*T481,0))</f>
        <v>477</v>
      </c>
      <c r="V481" s="0" t="n">
        <f aca="false">IF(N($B$16)&gt;0,NORMSDIST(($B$16*SQRT(T481*U481/(T481+U481))-IF($B$11="Two-tailed",TINV($B$9,(T481+U481-2)),TINV(2*$B$9,(T481+U481-2))))/SQRT(1+IF($B$11="Two-tailed",TINV($B$9,(T481+U481-2)),TINV(2*$B$9,(T481+U481-2)))^2/(2*(T481+U481-2)))),0)</f>
        <v>0.999999995627927</v>
      </c>
    </row>
    <row r="482" customFormat="false" ht="15" hidden="false" customHeight="false" outlineLevel="0" collapsed="false">
      <c r="T482" s="0" t="n">
        <v>478</v>
      </c>
      <c r="U482" s="0" t="n">
        <f aca="false">MAX(2,ROUNDUP($B$12*T482,0))</f>
        <v>478</v>
      </c>
      <c r="V482" s="0" t="n">
        <f aca="false">IF(N($B$16)&gt;0,NORMSDIST(($B$16*SQRT(T482*U482/(T482+U482))-IF($B$11="Two-tailed",TINV($B$9,(T482+U482-2)),TINV(2*$B$9,(T482+U482-2))))/SQRT(1+IF($B$11="Two-tailed",TINV($B$9,(T482+U482-2)),TINV(2*$B$9,(T482+U482-2)))^2/(2*(T482+U482-2)))),0)</f>
        <v>0.999999995832675</v>
      </c>
    </row>
    <row r="483" customFormat="false" ht="15" hidden="false" customHeight="false" outlineLevel="0" collapsed="false">
      <c r="T483" s="0" t="n">
        <v>479</v>
      </c>
      <c r="U483" s="0" t="n">
        <f aca="false">MAX(2,ROUNDUP($B$12*T483,0))</f>
        <v>479</v>
      </c>
      <c r="V483" s="0" t="n">
        <f aca="false">IF(N($B$16)&gt;0,NORMSDIST(($B$16*SQRT(T483*U483/(T483+U483))-IF($B$11="Two-tailed",TINV($B$9,(T483+U483-2)),TINV(2*$B$9,(T483+U483-2))))/SQRT(1+IF($B$11="Two-tailed",TINV($B$9,(T483+U483-2)),TINV(2*$B$9,(T483+U483-2)))^2/(2*(T483+U483-2)))),0)</f>
        <v>0.999999996027888</v>
      </c>
    </row>
    <row r="484" customFormat="false" ht="15" hidden="false" customHeight="false" outlineLevel="0" collapsed="false">
      <c r="T484" s="0" t="n">
        <v>480</v>
      </c>
      <c r="U484" s="0" t="n">
        <f aca="false">MAX(2,ROUNDUP($B$12*T484,0))</f>
        <v>480</v>
      </c>
      <c r="V484" s="0" t="n">
        <f aca="false">IF(N($B$16)&gt;0,NORMSDIST(($B$16*SQRT(T484*U484/(T484+U484))-IF($B$11="Two-tailed",TINV($B$9,(T484+U484-2)),TINV(2*$B$9,(T484+U484-2))))/SQRT(1+IF($B$11="Two-tailed",TINV($B$9,(T484+U484-2)),TINV(2*$B$9,(T484+U484-2)))^2/(2*(T484+U484-2)))),0)</f>
        <v>0.999999996214008</v>
      </c>
    </row>
    <row r="485" customFormat="false" ht="15" hidden="false" customHeight="false" outlineLevel="0" collapsed="false">
      <c r="T485" s="0" t="n">
        <v>481</v>
      </c>
      <c r="U485" s="0" t="n">
        <f aca="false">MAX(2,ROUNDUP($B$12*T485,0))</f>
        <v>481</v>
      </c>
      <c r="V485" s="0" t="n">
        <f aca="false">IF(N($B$16)&gt;0,NORMSDIST(($B$16*SQRT(T485*U485/(T485+U485))-IF($B$11="Two-tailed",TINV($B$9,(T485+U485-2)),TINV(2*$B$9,(T485+U485-2))))/SQRT(1+IF($B$11="Two-tailed",TINV($B$9,(T485+U485-2)),TINV(2*$B$9,(T485+U485-2)))^2/(2*(T485+U485-2)))),0)</f>
        <v>0.999999996391455</v>
      </c>
    </row>
    <row r="486" customFormat="false" ht="15" hidden="false" customHeight="false" outlineLevel="0" collapsed="false">
      <c r="T486" s="0" t="n">
        <v>482</v>
      </c>
      <c r="U486" s="0" t="n">
        <f aca="false">MAX(2,ROUNDUP($B$12*T486,0))</f>
        <v>482</v>
      </c>
      <c r="V486" s="0" t="n">
        <f aca="false">IF(N($B$16)&gt;0,NORMSDIST(($B$16*SQRT(T486*U486/(T486+U486))-IF($B$11="Two-tailed",TINV($B$9,(T486+U486-2)),TINV(2*$B$9,(T486+U486-2))))/SQRT(1+IF($B$11="Two-tailed",TINV($B$9,(T486+U486-2)),TINV(2*$B$9,(T486+U486-2)))^2/(2*(T486+U486-2)))),0)</f>
        <v>0.999999996560632</v>
      </c>
    </row>
    <row r="487" customFormat="false" ht="15" hidden="false" customHeight="false" outlineLevel="0" collapsed="false">
      <c r="T487" s="0" t="n">
        <v>483</v>
      </c>
      <c r="U487" s="0" t="n">
        <f aca="false">MAX(2,ROUNDUP($B$12*T487,0))</f>
        <v>483</v>
      </c>
      <c r="V487" s="0" t="n">
        <f aca="false">IF(N($B$16)&gt;0,NORMSDIST(($B$16*SQRT(T487*U487/(T487+U487))-IF($B$11="Two-tailed",TINV($B$9,(T487+U487-2)),TINV(2*$B$9,(T487+U487-2))))/SQRT(1+IF($B$11="Two-tailed",TINV($B$9,(T487+U487-2)),TINV(2*$B$9,(T487+U487-2)))^2/(2*(T487+U487-2)))),0)</f>
        <v>0.999999996721921</v>
      </c>
    </row>
    <row r="488" customFormat="false" ht="15" hidden="false" customHeight="false" outlineLevel="0" collapsed="false">
      <c r="T488" s="0" t="n">
        <v>484</v>
      </c>
      <c r="U488" s="0" t="n">
        <f aca="false">MAX(2,ROUNDUP($B$12*T488,0))</f>
        <v>484</v>
      </c>
      <c r="V488" s="0" t="n">
        <f aca="false">IF(N($B$16)&gt;0,NORMSDIST(($B$16*SQRT(T488*U488/(T488+U488))-IF($B$11="Two-tailed",TINV($B$9,(T488+U488-2)),TINV(2*$B$9,(T488+U488-2))))/SQRT(1+IF($B$11="Two-tailed",TINV($B$9,(T488+U488-2)),TINV(2*$B$9,(T488+U488-2)))^2/(2*(T488+U488-2)))),0)</f>
        <v>0.999999996875688</v>
      </c>
    </row>
    <row r="489" customFormat="false" ht="15" hidden="false" customHeight="false" outlineLevel="0" collapsed="false">
      <c r="T489" s="0" t="n">
        <v>485</v>
      </c>
      <c r="U489" s="0" t="n">
        <f aca="false">MAX(2,ROUNDUP($B$12*T489,0))</f>
        <v>485</v>
      </c>
      <c r="V489" s="0" t="n">
        <f aca="false">IF(N($B$16)&gt;0,NORMSDIST(($B$16*SQRT(T489*U489/(T489+U489))-IF($B$11="Two-tailed",TINV($B$9,(T489+U489-2)),TINV(2*$B$9,(T489+U489-2))))/SQRT(1+IF($B$11="Two-tailed",TINV($B$9,(T489+U489-2)),TINV(2*$B$9,(T489+U489-2)))^2/(2*(T489+U489-2)))),0)</f>
        <v>0.999999997022283</v>
      </c>
    </row>
    <row r="490" customFormat="false" ht="15" hidden="false" customHeight="false" outlineLevel="0" collapsed="false">
      <c r="T490" s="0" t="n">
        <v>486</v>
      </c>
      <c r="U490" s="0" t="n">
        <f aca="false">MAX(2,ROUNDUP($B$12*T490,0))</f>
        <v>486</v>
      </c>
      <c r="V490" s="0" t="n">
        <f aca="false">IF(N($B$16)&gt;0,NORMSDIST(($B$16*SQRT(T490*U490/(T490+U490))-IF($B$11="Two-tailed",TINV($B$9,(T490+U490-2)),TINV(2*$B$9,(T490+U490-2))))/SQRT(1+IF($B$11="Two-tailed",TINV($B$9,(T490+U490-2)),TINV(2*$B$9,(T490+U490-2)))^2/(2*(T490+U490-2)))),0)</f>
        <v>0.999999997162036</v>
      </c>
    </row>
    <row r="491" customFormat="false" ht="15" hidden="false" customHeight="false" outlineLevel="0" collapsed="false">
      <c r="T491" s="0" t="n">
        <v>487</v>
      </c>
      <c r="U491" s="0" t="n">
        <f aca="false">MAX(2,ROUNDUP($B$12*T491,0))</f>
        <v>487</v>
      </c>
      <c r="V491" s="0" t="n">
        <f aca="false">IF(N($B$16)&gt;0,NORMSDIST(($B$16*SQRT(T491*U491/(T491+U491))-IF($B$11="Two-tailed",TINV($B$9,(T491+U491-2)),TINV(2*$B$9,(T491+U491-2))))/SQRT(1+IF($B$11="Two-tailed",TINV($B$9,(T491+U491-2)),TINV(2*$B$9,(T491+U491-2)))^2/(2*(T491+U491-2)))),0)</f>
        <v>0.999999997295266</v>
      </c>
    </row>
    <row r="492" customFormat="false" ht="15" hidden="false" customHeight="false" outlineLevel="0" collapsed="false">
      <c r="T492" s="0" t="n">
        <v>488</v>
      </c>
      <c r="U492" s="0" t="n">
        <f aca="false">MAX(2,ROUNDUP($B$12*T492,0))</f>
        <v>488</v>
      </c>
      <c r="V492" s="0" t="n">
        <f aca="false">IF(N($B$16)&gt;0,NORMSDIST(($B$16*SQRT(T492*U492/(T492+U492))-IF($B$11="Two-tailed",TINV($B$9,(T492+U492-2)),TINV(2*$B$9,(T492+U492-2))))/SQRT(1+IF($B$11="Two-tailed",TINV($B$9,(T492+U492-2)),TINV(2*$B$9,(T492+U492-2)))^2/(2*(T492+U492-2)))),0)</f>
        <v>0.999999997422276</v>
      </c>
    </row>
    <row r="493" customFormat="false" ht="15" hidden="false" customHeight="false" outlineLevel="0" collapsed="false">
      <c r="T493" s="0" t="n">
        <v>489</v>
      </c>
      <c r="U493" s="0" t="n">
        <f aca="false">MAX(2,ROUNDUP($B$12*T493,0))</f>
        <v>489</v>
      </c>
      <c r="V493" s="0" t="n">
        <f aca="false">IF(N($B$16)&gt;0,NORMSDIST(($B$16*SQRT(T493*U493/(T493+U493))-IF($B$11="Two-tailed",TINV($B$9,(T493+U493-2)),TINV(2*$B$9,(T493+U493-2))))/SQRT(1+IF($B$11="Two-tailed",TINV($B$9,(T493+U493-2)),TINV(2*$B$9,(T493+U493-2)))^2/(2*(T493+U493-2)))),0)</f>
        <v>0.999999997543354</v>
      </c>
    </row>
    <row r="494" customFormat="false" ht="15" hidden="false" customHeight="false" outlineLevel="0" collapsed="false">
      <c r="T494" s="0" t="n">
        <v>490</v>
      </c>
      <c r="U494" s="0" t="n">
        <f aca="false">MAX(2,ROUNDUP($B$12*T494,0))</f>
        <v>490</v>
      </c>
      <c r="V494" s="0" t="n">
        <f aca="false">IF(N($B$16)&gt;0,NORMSDIST(($B$16*SQRT(T494*U494/(T494+U494))-IF($B$11="Two-tailed",TINV($B$9,(T494+U494-2)),TINV(2*$B$9,(T494+U494-2))))/SQRT(1+IF($B$11="Two-tailed",TINV($B$9,(T494+U494-2)),TINV(2*$B$9,(T494+U494-2)))^2/(2*(T494+U494-2)))),0)</f>
        <v>0.999999997658775</v>
      </c>
    </row>
    <row r="495" customFormat="false" ht="15" hidden="false" customHeight="false" outlineLevel="0" collapsed="false">
      <c r="T495" s="0" t="n">
        <v>491</v>
      </c>
      <c r="U495" s="0" t="n">
        <f aca="false">MAX(2,ROUNDUP($B$12*T495,0))</f>
        <v>491</v>
      </c>
      <c r="V495" s="0" t="n">
        <f aca="false">IF(N($B$16)&gt;0,NORMSDIST(($B$16*SQRT(T495*U495/(T495+U495))-IF($B$11="Two-tailed",TINV($B$9,(T495+U495-2)),TINV(2*$B$9,(T495+U495-2))))/SQRT(1+IF($B$11="Two-tailed",TINV($B$9,(T495+U495-2)),TINV(2*$B$9,(T495+U495-2)))^2/(2*(T495+U495-2)))),0)</f>
        <v>0.999999997768803</v>
      </c>
    </row>
    <row r="496" customFormat="false" ht="15" hidden="false" customHeight="false" outlineLevel="0" collapsed="false">
      <c r="T496" s="0" t="n">
        <v>492</v>
      </c>
      <c r="U496" s="0" t="n">
        <f aca="false">MAX(2,ROUNDUP($B$12*T496,0))</f>
        <v>492</v>
      </c>
      <c r="V496" s="0" t="n">
        <f aca="false">IF(N($B$16)&gt;0,NORMSDIST(($B$16*SQRT(T496*U496/(T496+U496))-IF($B$11="Two-tailed",TINV($B$9,(T496+U496-2)),TINV(2*$B$9,(T496+U496-2))))/SQRT(1+IF($B$11="Two-tailed",TINV($B$9,(T496+U496-2)),TINV(2*$B$9,(T496+U496-2)))^2/(2*(T496+U496-2)))),0)</f>
        <v>0.999999997873688</v>
      </c>
    </row>
    <row r="497" customFormat="false" ht="15" hidden="false" customHeight="false" outlineLevel="0" collapsed="false">
      <c r="T497" s="0" t="n">
        <v>493</v>
      </c>
      <c r="U497" s="0" t="n">
        <f aca="false">MAX(2,ROUNDUP($B$12*T497,0))</f>
        <v>493</v>
      </c>
      <c r="V497" s="0" t="n">
        <f aca="false">IF(N($B$16)&gt;0,NORMSDIST(($B$16*SQRT(T497*U497/(T497+U497))-IF($B$11="Two-tailed",TINV($B$9,(T497+U497-2)),TINV(2*$B$9,(T497+U497-2))))/SQRT(1+IF($B$11="Two-tailed",TINV($B$9,(T497+U497-2)),TINV(2*$B$9,(T497+U497-2)))^2/(2*(T497+U497-2)))),0)</f>
        <v>0.999999997973669</v>
      </c>
    </row>
    <row r="498" customFormat="false" ht="15" hidden="false" customHeight="false" outlineLevel="0" collapsed="false">
      <c r="T498" s="0" t="n">
        <v>494</v>
      </c>
      <c r="U498" s="0" t="n">
        <f aca="false">MAX(2,ROUNDUP($B$12*T498,0))</f>
        <v>494</v>
      </c>
      <c r="V498" s="0" t="n">
        <f aca="false">IF(N($B$16)&gt;0,NORMSDIST(($B$16*SQRT(T498*U498/(T498+U498))-IF($B$11="Two-tailed",TINV($B$9,(T498+U498-2)),TINV(2*$B$9,(T498+U498-2))))/SQRT(1+IF($B$11="Two-tailed",TINV($B$9,(T498+U498-2)),TINV(2*$B$9,(T498+U498-2)))^2/(2*(T498+U498-2)))),0)</f>
        <v>0.999999998068973</v>
      </c>
    </row>
    <row r="499" customFormat="false" ht="15" hidden="false" customHeight="false" outlineLevel="0" collapsed="false">
      <c r="T499" s="0" t="n">
        <v>495</v>
      </c>
      <c r="U499" s="0" t="n">
        <f aca="false">MAX(2,ROUNDUP($B$12*T499,0))</f>
        <v>495</v>
      </c>
      <c r="V499" s="0" t="n">
        <f aca="false">IF(N($B$16)&gt;0,NORMSDIST(($B$16*SQRT(T499*U499/(T499+U499))-IF($B$11="Two-tailed",TINV($B$9,(T499+U499-2)),TINV(2*$B$9,(T499+U499-2))))/SQRT(1+IF($B$11="Two-tailed",TINV($B$9,(T499+U499-2)),TINV(2*$B$9,(T499+U499-2)))^2/(2*(T499+U499-2)))),0)</f>
        <v>0.999999998159819</v>
      </c>
    </row>
    <row r="500" customFormat="false" ht="15" hidden="false" customHeight="false" outlineLevel="0" collapsed="false">
      <c r="T500" s="0" t="n">
        <v>496</v>
      </c>
      <c r="U500" s="0" t="n">
        <f aca="false">MAX(2,ROUNDUP($B$12*T500,0))</f>
        <v>496</v>
      </c>
      <c r="V500" s="0" t="n">
        <f aca="false">IF(N($B$16)&gt;0,NORMSDIST(($B$16*SQRT(T500*U500/(T500+U500))-IF($B$11="Two-tailed",TINV($B$9,(T500+U500-2)),TINV(2*$B$9,(T500+U500-2))))/SQRT(1+IF($B$11="Two-tailed",TINV($B$9,(T500+U500-2)),TINV(2*$B$9,(T500+U500-2)))^2/(2*(T500+U500-2)))),0)</f>
        <v>0.999999998246414</v>
      </c>
    </row>
    <row r="501" customFormat="false" ht="15" hidden="false" customHeight="false" outlineLevel="0" collapsed="false">
      <c r="T501" s="0" t="n">
        <v>497</v>
      </c>
      <c r="U501" s="0" t="n">
        <f aca="false">MAX(2,ROUNDUP($B$12*T501,0))</f>
        <v>497</v>
      </c>
      <c r="V501" s="0" t="n">
        <f aca="false">IF(N($B$16)&gt;0,NORMSDIST(($B$16*SQRT(T501*U501/(T501+U501))-IF($B$11="Two-tailed",TINV($B$9,(T501+U501-2)),TINV(2*$B$9,(T501+U501-2))))/SQRT(1+IF($B$11="Two-tailed",TINV($B$9,(T501+U501-2)),TINV(2*$B$9,(T501+U501-2)))^2/(2*(T501+U501-2)))),0)</f>
        <v>0.999999998328955</v>
      </c>
    </row>
    <row r="502" customFormat="false" ht="15" hidden="false" customHeight="false" outlineLevel="0" collapsed="false">
      <c r="T502" s="0" t="n">
        <v>498</v>
      </c>
      <c r="U502" s="0" t="n">
        <f aca="false">MAX(2,ROUNDUP($B$12*T502,0))</f>
        <v>498</v>
      </c>
      <c r="V502" s="0" t="n">
        <f aca="false">IF(N($B$16)&gt;0,NORMSDIST(($B$16*SQRT(T502*U502/(T502+U502))-IF($B$11="Two-tailed",TINV($B$9,(T502+U502-2)),TINV(2*$B$9,(T502+U502-2))))/SQRT(1+IF($B$11="Two-tailed",TINV($B$9,(T502+U502-2)),TINV(2*$B$9,(T502+U502-2)))^2/(2*(T502+U502-2)))),0)</f>
        <v>0.999999998407631</v>
      </c>
    </row>
    <row r="503" customFormat="false" ht="15" hidden="false" customHeight="false" outlineLevel="0" collapsed="false">
      <c r="T503" s="0" t="n">
        <v>499</v>
      </c>
      <c r="U503" s="0" t="n">
        <f aca="false">MAX(2,ROUNDUP($B$12*T503,0))</f>
        <v>499</v>
      </c>
      <c r="V503" s="0" t="n">
        <f aca="false">IF(N($B$16)&gt;0,NORMSDIST(($B$16*SQRT(T503*U503/(T503+U503))-IF($B$11="Two-tailed",TINV($B$9,(T503+U503-2)),TINV(2*$B$9,(T503+U503-2))))/SQRT(1+IF($B$11="Two-tailed",TINV($B$9,(T503+U503-2)),TINV(2*$B$9,(T503+U503-2)))^2/(2*(T503+U503-2)))),0)</f>
        <v>0.999999998482623</v>
      </c>
    </row>
    <row r="504" customFormat="false" ht="15" hidden="false" customHeight="false" outlineLevel="0" collapsed="false">
      <c r="T504" s="0" t="n">
        <v>500</v>
      </c>
      <c r="U504" s="0" t="n">
        <f aca="false">MAX(2,ROUNDUP($B$12*T504,0))</f>
        <v>500</v>
      </c>
      <c r="V504" s="0" t="n">
        <f aca="false">IF(N($B$16)&gt;0,NORMSDIST(($B$16*SQRT(T504*U504/(T504+U504))-IF($B$11="Two-tailed",TINV($B$9,(T504+U504-2)),TINV(2*$B$9,(T504+U504-2))))/SQRT(1+IF($B$11="Two-tailed",TINV($B$9,(T504+U504-2)),TINV(2*$B$9,(T504+U504-2)))^2/(2*(T504+U504-2)))),0)</f>
        <v>0.999999998554101</v>
      </c>
    </row>
    <row r="505" customFormat="false" ht="15" hidden="false" customHeight="false" outlineLevel="0" collapsed="false">
      <c r="T505" s="0" t="n">
        <v>501</v>
      </c>
      <c r="U505" s="0" t="n">
        <f aca="false">MAX(2,ROUNDUP($B$12*T505,0))</f>
        <v>501</v>
      </c>
      <c r="V505" s="0" t="n">
        <f aca="false">IF(N($B$16)&gt;0,NORMSDIST(($B$16*SQRT(T505*U505/(T505+U505))-IF($B$11="Two-tailed",TINV($B$9,(T505+U505-2)),TINV(2*$B$9,(T505+U505-2))))/SQRT(1+IF($B$11="Two-tailed",TINV($B$9,(T505+U505-2)),TINV(2*$B$9,(T505+U505-2)))^2/(2*(T505+U505-2)))),0)</f>
        <v>0.99999999862223</v>
      </c>
    </row>
    <row r="506" customFormat="false" ht="15" hidden="false" customHeight="false" outlineLevel="0" collapsed="false">
      <c r="T506" s="0" t="n">
        <v>502</v>
      </c>
      <c r="U506" s="0" t="n">
        <f aca="false">MAX(2,ROUNDUP($B$12*T506,0))</f>
        <v>502</v>
      </c>
      <c r="V506" s="0" t="n">
        <f aca="false">IF(N($B$16)&gt;0,NORMSDIST(($B$16*SQRT(T506*U506/(T506+U506))-IF($B$11="Two-tailed",TINV($B$9,(T506+U506-2)),TINV(2*$B$9,(T506+U506-2))))/SQRT(1+IF($B$11="Two-tailed",TINV($B$9,(T506+U506-2)),TINV(2*$B$9,(T506+U506-2)))^2/(2*(T506+U506-2)))),0)</f>
        <v>0.999999998687166</v>
      </c>
    </row>
    <row r="507" customFormat="false" ht="15" hidden="false" customHeight="false" outlineLevel="0" collapsed="false">
      <c r="T507" s="0" t="n">
        <v>503</v>
      </c>
      <c r="U507" s="0" t="n">
        <f aca="false">MAX(2,ROUNDUP($B$12*T507,0))</f>
        <v>503</v>
      </c>
      <c r="V507" s="0" t="n">
        <f aca="false">IF(N($B$16)&gt;0,NORMSDIST(($B$16*SQRT(T507*U507/(T507+U507))-IF($B$11="Two-tailed",TINV($B$9,(T507+U507-2)),TINV(2*$B$9,(T507+U507-2))))/SQRT(1+IF($B$11="Two-tailed",TINV($B$9,(T507+U507-2)),TINV(2*$B$9,(T507+U507-2)))^2/(2*(T507+U507-2)))),0)</f>
        <v>0.999999998749056</v>
      </c>
    </row>
    <row r="508" customFormat="false" ht="15" hidden="false" customHeight="false" outlineLevel="0" collapsed="false">
      <c r="T508" s="0" t="n">
        <v>504</v>
      </c>
      <c r="U508" s="0" t="n">
        <f aca="false">MAX(2,ROUNDUP($B$12*T508,0))</f>
        <v>504</v>
      </c>
      <c r="V508" s="0" t="n">
        <f aca="false">IF(N($B$16)&gt;0,NORMSDIST(($B$16*SQRT(T508*U508/(T508+U508))-IF($B$11="Two-tailed",TINV($B$9,(T508+U508-2)),TINV(2*$B$9,(T508+U508-2))))/SQRT(1+IF($B$11="Two-tailed",TINV($B$9,(T508+U508-2)),TINV(2*$B$9,(T508+U508-2)))^2/(2*(T508+U508-2)))),0)</f>
        <v>0.999999998808045</v>
      </c>
    </row>
    <row r="509" customFormat="false" ht="15" hidden="false" customHeight="false" outlineLevel="0" collapsed="false">
      <c r="T509" s="0" t="n">
        <v>505</v>
      </c>
      <c r="U509" s="0" t="n">
        <f aca="false">MAX(2,ROUNDUP($B$12*T509,0))</f>
        <v>505</v>
      </c>
      <c r="V509" s="0" t="n">
        <f aca="false">IF(N($B$16)&gt;0,NORMSDIST(($B$16*SQRT(T509*U509/(T509+U509))-IF($B$11="Two-tailed",TINV($B$9,(T509+U509-2)),TINV(2*$B$9,(T509+U509-2))))/SQRT(1+IF($B$11="Two-tailed",TINV($B$9,(T509+U509-2)),TINV(2*$B$9,(T509+U509-2)))^2/(2*(T509+U509-2)))),0)</f>
        <v>0.999999998864265</v>
      </c>
    </row>
    <row r="510" customFormat="false" ht="15" hidden="false" customHeight="false" outlineLevel="0" collapsed="false">
      <c r="T510" s="0" t="n">
        <v>506</v>
      </c>
      <c r="U510" s="0" t="n">
        <f aca="false">MAX(2,ROUNDUP($B$12*T510,0))</f>
        <v>506</v>
      </c>
      <c r="V510" s="0" t="n">
        <f aca="false">IF(N($B$16)&gt;0,NORMSDIST(($B$16*SQRT(T510*U510/(T510+U510))-IF($B$11="Two-tailed",TINV($B$9,(T510+U510-2)),TINV(2*$B$9,(T510+U510-2))))/SQRT(1+IF($B$11="Two-tailed",TINV($B$9,(T510+U510-2)),TINV(2*$B$9,(T510+U510-2)))^2/(2*(T510+U510-2)))),0)</f>
        <v>0.999999998917848</v>
      </c>
    </row>
    <row r="511" customFormat="false" ht="15" hidden="false" customHeight="false" outlineLevel="0" collapsed="false">
      <c r="T511" s="0" t="n">
        <v>507</v>
      </c>
      <c r="U511" s="0" t="n">
        <f aca="false">MAX(2,ROUNDUP($B$12*T511,0))</f>
        <v>507</v>
      </c>
      <c r="V511" s="0" t="n">
        <f aca="false">IF(N($B$16)&gt;0,NORMSDIST(($B$16*SQRT(T511*U511/(T511+U511))-IF($B$11="Two-tailed",TINV($B$9,(T511+U511-2)),TINV(2*$B$9,(T511+U511-2))))/SQRT(1+IF($B$11="Two-tailed",TINV($B$9,(T511+U511-2)),TINV(2*$B$9,(T511+U511-2)))^2/(2*(T511+U511-2)))),0)</f>
        <v>0.999999998968916</v>
      </c>
    </row>
    <row r="512" customFormat="false" ht="15" hidden="false" customHeight="false" outlineLevel="0" collapsed="false">
      <c r="T512" s="0" t="n">
        <v>508</v>
      </c>
      <c r="U512" s="0" t="n">
        <f aca="false">MAX(2,ROUNDUP($B$12*T512,0))</f>
        <v>508</v>
      </c>
      <c r="V512" s="0" t="n">
        <f aca="false">IF(N($B$16)&gt;0,NORMSDIST(($B$16*SQRT(T512*U512/(T512+U512))-IF($B$11="Two-tailed",TINV($B$9,(T512+U512-2)),TINV(2*$B$9,(T512+U512-2))))/SQRT(1+IF($B$11="Two-tailed",TINV($B$9,(T512+U512-2)),TINV(2*$B$9,(T512+U512-2)))^2/(2*(T512+U512-2)))),0)</f>
        <v>0.999999999017586</v>
      </c>
    </row>
    <row r="513" customFormat="false" ht="15" hidden="false" customHeight="false" outlineLevel="0" collapsed="false">
      <c r="T513" s="0" t="n">
        <v>509</v>
      </c>
      <c r="U513" s="0" t="n">
        <f aca="false">MAX(2,ROUNDUP($B$12*T513,0))</f>
        <v>509</v>
      </c>
      <c r="V513" s="0" t="n">
        <f aca="false">IF(N($B$16)&gt;0,NORMSDIST(($B$16*SQRT(T513*U513/(T513+U513))-IF($B$11="Two-tailed",TINV($B$9,(T513+U513-2)),TINV(2*$B$9,(T513+U513-2))))/SQRT(1+IF($B$11="Two-tailed",TINV($B$9,(T513+U513-2)),TINV(2*$B$9,(T513+U513-2)))^2/(2*(T513+U513-2)))),0)</f>
        <v>0.99999999906397</v>
      </c>
    </row>
    <row r="514" customFormat="false" ht="15" hidden="false" customHeight="false" outlineLevel="0" collapsed="false">
      <c r="T514" s="0" t="n">
        <v>510</v>
      </c>
      <c r="U514" s="0" t="n">
        <f aca="false">MAX(2,ROUNDUP($B$12*T514,0))</f>
        <v>510</v>
      </c>
      <c r="V514" s="0" t="n">
        <f aca="false">IF(N($B$16)&gt;0,NORMSDIST(($B$16*SQRT(T514*U514/(T514+U514))-IF($B$11="Two-tailed",TINV($B$9,(T514+U514-2)),TINV(2*$B$9,(T514+U514-2))))/SQRT(1+IF($B$11="Two-tailed",TINV($B$9,(T514+U514-2)),TINV(2*$B$9,(T514+U514-2)))^2/(2*(T514+U514-2)))),0)</f>
        <v>0.999999999108176</v>
      </c>
    </row>
    <row r="515" customFormat="false" ht="15" hidden="false" customHeight="false" outlineLevel="0" collapsed="false">
      <c r="T515" s="0" t="n">
        <v>511</v>
      </c>
      <c r="U515" s="0" t="n">
        <f aca="false">MAX(2,ROUNDUP($B$12*T515,0))</f>
        <v>511</v>
      </c>
      <c r="V515" s="0" t="n">
        <f aca="false">IF(N($B$16)&gt;0,NORMSDIST(($B$16*SQRT(T515*U515/(T515+U515))-IF($B$11="Two-tailed",TINV($B$9,(T515+U515-2)),TINV(2*$B$9,(T515+U515-2))))/SQRT(1+IF($B$11="Two-tailed",TINV($B$9,(T515+U515-2)),TINV(2*$B$9,(T515+U515-2)))^2/(2*(T515+U515-2)))),0)</f>
        <v>0.999999999150304</v>
      </c>
    </row>
    <row r="516" customFormat="false" ht="15" hidden="false" customHeight="false" outlineLevel="0" collapsed="false">
      <c r="T516" s="0" t="n">
        <v>512</v>
      </c>
      <c r="U516" s="0" t="n">
        <f aca="false">MAX(2,ROUNDUP($B$12*T516,0))</f>
        <v>512</v>
      </c>
      <c r="V516" s="0" t="n">
        <f aca="false">IF(N($B$16)&gt;0,NORMSDIST(($B$16*SQRT(T516*U516/(T516+U516))-IF($B$11="Two-tailed",TINV($B$9,(T516+U516-2)),TINV(2*$B$9,(T516+U516-2))))/SQRT(1+IF($B$11="Two-tailed",TINV($B$9,(T516+U516-2)),TINV(2*$B$9,(T516+U516-2)))^2/(2*(T516+U516-2)))),0)</f>
        <v>0.999999999190452</v>
      </c>
    </row>
    <row r="517" customFormat="false" ht="15" hidden="false" customHeight="false" outlineLevel="0" collapsed="false">
      <c r="T517" s="0" t="n">
        <v>513</v>
      </c>
      <c r="U517" s="0" t="n">
        <f aca="false">MAX(2,ROUNDUP($B$12*T517,0))</f>
        <v>513</v>
      </c>
      <c r="V517" s="0" t="n">
        <f aca="false">IF(N($B$16)&gt;0,NORMSDIST(($B$16*SQRT(T517*U517/(T517+U517))-IF($B$11="Two-tailed",TINV($B$9,(T517+U517-2)),TINV(2*$B$9,(T517+U517-2))))/SQRT(1+IF($B$11="Two-tailed",TINV($B$9,(T517+U517-2)),TINV(2*$B$9,(T517+U517-2)))^2/(2*(T517+U517-2)))),0)</f>
        <v>0.999999999228713</v>
      </c>
    </row>
    <row r="518" customFormat="false" ht="15" hidden="false" customHeight="false" outlineLevel="0" collapsed="false">
      <c r="T518" s="0" t="n">
        <v>514</v>
      </c>
      <c r="U518" s="0" t="n">
        <f aca="false">MAX(2,ROUNDUP($B$12*T518,0))</f>
        <v>514</v>
      </c>
      <c r="V518" s="0" t="n">
        <f aca="false">IF(N($B$16)&gt;0,NORMSDIST(($B$16*SQRT(T518*U518/(T518+U518))-IF($B$11="Two-tailed",TINV($B$9,(T518+U518-2)),TINV(2*$B$9,(T518+U518-2))))/SQRT(1+IF($B$11="Two-tailed",TINV($B$9,(T518+U518-2)),TINV(2*$B$9,(T518+U518-2)))^2/(2*(T518+U518-2)))),0)</f>
        <v>0.999999999265174</v>
      </c>
    </row>
    <row r="519" customFormat="false" ht="15" hidden="false" customHeight="false" outlineLevel="0" collapsed="false">
      <c r="T519" s="0" t="n">
        <v>515</v>
      </c>
      <c r="U519" s="0" t="n">
        <f aca="false">MAX(2,ROUNDUP($B$12*T519,0))</f>
        <v>515</v>
      </c>
      <c r="V519" s="0" t="n">
        <f aca="false">IF(N($B$16)&gt;0,NORMSDIST(($B$16*SQRT(T519*U519/(T519+U519))-IF($B$11="Two-tailed",TINV($B$9,(T519+U519-2)),TINV(2*$B$9,(T519+U519-2))))/SQRT(1+IF($B$11="Two-tailed",TINV($B$9,(T519+U519-2)),TINV(2*$B$9,(T519+U519-2)))^2/(2*(T519+U519-2)))),0)</f>
        <v>0.999999999299921</v>
      </c>
    </row>
    <row r="520" customFormat="false" ht="15" hidden="false" customHeight="false" outlineLevel="0" collapsed="false">
      <c r="T520" s="0" t="n">
        <v>516</v>
      </c>
      <c r="U520" s="0" t="n">
        <f aca="false">MAX(2,ROUNDUP($B$12*T520,0))</f>
        <v>516</v>
      </c>
      <c r="V520" s="0" t="n">
        <f aca="false">IF(N($B$16)&gt;0,NORMSDIST(($B$16*SQRT(T520*U520/(T520+U520))-IF($B$11="Two-tailed",TINV($B$9,(T520+U520-2)),TINV(2*$B$9,(T520+U520-2))))/SQRT(1+IF($B$11="Two-tailed",TINV($B$9,(T520+U520-2)),TINV(2*$B$9,(T520+U520-2)))^2/(2*(T520+U520-2)))),0)</f>
        <v>0.999999999333032</v>
      </c>
    </row>
    <row r="521" customFormat="false" ht="15" hidden="false" customHeight="false" outlineLevel="0" collapsed="false">
      <c r="T521" s="0" t="n">
        <v>517</v>
      </c>
      <c r="U521" s="0" t="n">
        <f aca="false">MAX(2,ROUNDUP($B$12*T521,0))</f>
        <v>517</v>
      </c>
      <c r="V521" s="0" t="n">
        <f aca="false">IF(N($B$16)&gt;0,NORMSDIST(($B$16*SQRT(T521*U521/(T521+U521))-IF($B$11="Two-tailed",TINV($B$9,(T521+U521-2)),TINV(2*$B$9,(T521+U521-2))))/SQRT(1+IF($B$11="Two-tailed",TINV($B$9,(T521+U521-2)),TINV(2*$B$9,(T521+U521-2)))^2/(2*(T521+U521-2)))),0)</f>
        <v>0.999999999364585</v>
      </c>
    </row>
    <row r="522" customFormat="false" ht="15" hidden="false" customHeight="false" outlineLevel="0" collapsed="false">
      <c r="T522" s="0" t="n">
        <v>518</v>
      </c>
      <c r="U522" s="0" t="n">
        <f aca="false">MAX(2,ROUNDUP($B$12*T522,0))</f>
        <v>518</v>
      </c>
      <c r="V522" s="0" t="n">
        <f aca="false">IF(N($B$16)&gt;0,NORMSDIST(($B$16*SQRT(T522*U522/(T522+U522))-IF($B$11="Two-tailed",TINV($B$9,(T522+U522-2)),TINV(2*$B$9,(T522+U522-2))))/SQRT(1+IF($B$11="Two-tailed",TINV($B$9,(T522+U522-2)),TINV(2*$B$9,(T522+U522-2)))^2/(2*(T522+U522-2)))),0)</f>
        <v>0.999999999394653</v>
      </c>
    </row>
    <row r="523" customFormat="false" ht="15" hidden="false" customHeight="false" outlineLevel="0" collapsed="false">
      <c r="T523" s="0" t="n">
        <v>519</v>
      </c>
      <c r="U523" s="0" t="n">
        <f aca="false">MAX(2,ROUNDUP($B$12*T523,0))</f>
        <v>519</v>
      </c>
      <c r="V523" s="0" t="n">
        <f aca="false">IF(N($B$16)&gt;0,NORMSDIST(($B$16*SQRT(T523*U523/(T523+U523))-IF($B$11="Two-tailed",TINV($B$9,(T523+U523-2)),TINV(2*$B$9,(T523+U523-2))))/SQRT(1+IF($B$11="Two-tailed",TINV($B$9,(T523+U523-2)),TINV(2*$B$9,(T523+U523-2)))^2/(2*(T523+U523-2)))),0)</f>
        <v>0.999999999423305</v>
      </c>
    </row>
    <row r="524" customFormat="false" ht="15" hidden="false" customHeight="false" outlineLevel="0" collapsed="false">
      <c r="T524" s="0" t="n">
        <v>520</v>
      </c>
      <c r="U524" s="0" t="n">
        <f aca="false">MAX(2,ROUNDUP($B$12*T524,0))</f>
        <v>520</v>
      </c>
      <c r="V524" s="0" t="n">
        <f aca="false">IF(N($B$16)&gt;0,NORMSDIST(($B$16*SQRT(T524*U524/(T524+U524))-IF($B$11="Two-tailed",TINV($B$9,(T524+U524-2)),TINV(2*$B$9,(T524+U524-2))))/SQRT(1+IF($B$11="Two-tailed",TINV($B$9,(T524+U524-2)),TINV(2*$B$9,(T524+U524-2)))^2/(2*(T524+U524-2)))),0)</f>
        <v>0.999999999450608</v>
      </c>
    </row>
    <row r="525" customFormat="false" ht="15" hidden="false" customHeight="false" outlineLevel="0" collapsed="false">
      <c r="T525" s="0" t="n">
        <v>521</v>
      </c>
      <c r="U525" s="0" t="n">
        <f aca="false">MAX(2,ROUNDUP($B$12*T525,0))</f>
        <v>521</v>
      </c>
      <c r="V525" s="0" t="n">
        <f aca="false">IF(N($B$16)&gt;0,NORMSDIST(($B$16*SQRT(T525*U525/(T525+U525))-IF($B$11="Two-tailed",TINV($B$9,(T525+U525-2)),TINV(2*$B$9,(T525+U525-2))))/SQRT(1+IF($B$11="Two-tailed",TINV($B$9,(T525+U525-2)),TINV(2*$B$9,(T525+U525-2)))^2/(2*(T525+U525-2)))),0)</f>
        <v>0.999999999476624</v>
      </c>
    </row>
    <row r="526" customFormat="false" ht="15" hidden="false" customHeight="false" outlineLevel="0" collapsed="false">
      <c r="T526" s="0" t="n">
        <v>522</v>
      </c>
      <c r="U526" s="0" t="n">
        <f aca="false">MAX(2,ROUNDUP($B$12*T526,0))</f>
        <v>522</v>
      </c>
      <c r="V526" s="0" t="n">
        <f aca="false">IF(N($B$16)&gt;0,NORMSDIST(($B$16*SQRT(T526*U526/(T526+U526))-IF($B$11="Two-tailed",TINV($B$9,(T526+U526-2)),TINV(2*$B$9,(T526+U526-2))))/SQRT(1+IF($B$11="Two-tailed",TINV($B$9,(T526+U526-2)),TINV(2*$B$9,(T526+U526-2)))^2/(2*(T526+U526-2)))),0)</f>
        <v>0.999999999501414</v>
      </c>
    </row>
    <row r="527" customFormat="false" ht="15" hidden="false" customHeight="false" outlineLevel="0" collapsed="false">
      <c r="T527" s="0" t="n">
        <v>523</v>
      </c>
      <c r="U527" s="0" t="n">
        <f aca="false">MAX(2,ROUNDUP($B$12*T527,0))</f>
        <v>523</v>
      </c>
      <c r="V527" s="0" t="n">
        <f aca="false">IF(N($B$16)&gt;0,NORMSDIST(($B$16*SQRT(T527*U527/(T527+U527))-IF($B$11="Two-tailed",TINV($B$9,(T527+U527-2)),TINV(2*$B$9,(T527+U527-2))))/SQRT(1+IF($B$11="Two-tailed",TINV($B$9,(T527+U527-2)),TINV(2*$B$9,(T527+U527-2)))^2/(2*(T527+U527-2)))),0)</f>
        <v>0.999999999525036</v>
      </c>
    </row>
    <row r="528" customFormat="false" ht="15" hidden="false" customHeight="false" outlineLevel="0" collapsed="false">
      <c r="T528" s="0" t="n">
        <v>524</v>
      </c>
      <c r="U528" s="0" t="n">
        <f aca="false">MAX(2,ROUNDUP($B$12*T528,0))</f>
        <v>524</v>
      </c>
      <c r="V528" s="0" t="n">
        <f aca="false">IF(N($B$16)&gt;0,NORMSDIST(($B$16*SQRT(T528*U528/(T528+U528))-IF($B$11="Two-tailed",TINV($B$9,(T528+U528-2)),TINV(2*$B$9,(T528+U528-2))))/SQRT(1+IF($B$11="Two-tailed",TINV($B$9,(T528+U528-2)),TINV(2*$B$9,(T528+U528-2)))^2/(2*(T528+U528-2)))),0)</f>
        <v>0.999999999547544</v>
      </c>
    </row>
    <row r="529" customFormat="false" ht="15" hidden="false" customHeight="false" outlineLevel="0" collapsed="false">
      <c r="T529" s="0" t="n">
        <v>525</v>
      </c>
      <c r="U529" s="0" t="n">
        <f aca="false">MAX(2,ROUNDUP($B$12*T529,0))</f>
        <v>525</v>
      </c>
      <c r="V529" s="0" t="n">
        <f aca="false">IF(N($B$16)&gt;0,NORMSDIST(($B$16*SQRT(T529*U529/(T529+U529))-IF($B$11="Two-tailed",TINV($B$9,(T529+U529-2)),TINV(2*$B$9,(T529+U529-2))))/SQRT(1+IF($B$11="Two-tailed",TINV($B$9,(T529+U529-2)),TINV(2*$B$9,(T529+U529-2)))^2/(2*(T529+U529-2)))),0)</f>
        <v>0.999999999568991</v>
      </c>
    </row>
    <row r="530" customFormat="false" ht="15" hidden="false" customHeight="false" outlineLevel="0" collapsed="false">
      <c r="T530" s="0" t="n">
        <v>526</v>
      </c>
      <c r="U530" s="0" t="n">
        <f aca="false">MAX(2,ROUNDUP($B$12*T530,0))</f>
        <v>526</v>
      </c>
      <c r="V530" s="0" t="n">
        <f aca="false">IF(N($B$16)&gt;0,NORMSDIST(($B$16*SQRT(T530*U530/(T530+U530))-IF($B$11="Two-tailed",TINV($B$9,(T530+U530-2)),TINV(2*$B$9,(T530+U530-2))))/SQRT(1+IF($B$11="Two-tailed",TINV($B$9,(T530+U530-2)),TINV(2*$B$9,(T530+U530-2)))^2/(2*(T530+U530-2)))),0)</f>
        <v>0.999999999589426</v>
      </c>
    </row>
    <row r="531" customFormat="false" ht="15" hidden="false" customHeight="false" outlineLevel="0" collapsed="false">
      <c r="T531" s="0" t="n">
        <v>527</v>
      </c>
      <c r="U531" s="0" t="n">
        <f aca="false">MAX(2,ROUNDUP($B$12*T531,0))</f>
        <v>527</v>
      </c>
      <c r="V531" s="0" t="n">
        <f aca="false">IF(N($B$16)&gt;0,NORMSDIST(($B$16*SQRT(T531*U531/(T531+U531))-IF($B$11="Two-tailed",TINV($B$9,(T531+U531-2)),TINV(2*$B$9,(T531+U531-2))))/SQRT(1+IF($B$11="Two-tailed",TINV($B$9,(T531+U531-2)),TINV(2*$B$9,(T531+U531-2)))^2/(2*(T531+U531-2)))),0)</f>
        <v>0.999999999608896</v>
      </c>
    </row>
    <row r="532" customFormat="false" ht="15" hidden="false" customHeight="false" outlineLevel="0" collapsed="false">
      <c r="T532" s="0" t="n">
        <v>528</v>
      </c>
      <c r="U532" s="0" t="n">
        <f aca="false">MAX(2,ROUNDUP($B$12*T532,0))</f>
        <v>528</v>
      </c>
      <c r="V532" s="0" t="n">
        <f aca="false">IF(N($B$16)&gt;0,NORMSDIST(($B$16*SQRT(T532*U532/(T532+U532))-IF($B$11="Two-tailed",TINV($B$9,(T532+U532-2)),TINV(2*$B$9,(T532+U532-2))))/SQRT(1+IF($B$11="Two-tailed",TINV($B$9,(T532+U532-2)),TINV(2*$B$9,(T532+U532-2)))^2/(2*(T532+U532-2)))),0)</f>
        <v>0.999999999627448</v>
      </c>
    </row>
    <row r="533" customFormat="false" ht="15" hidden="false" customHeight="false" outlineLevel="0" collapsed="false">
      <c r="T533" s="0" t="n">
        <v>529</v>
      </c>
      <c r="U533" s="0" t="n">
        <f aca="false">MAX(2,ROUNDUP($B$12*T533,0))</f>
        <v>529</v>
      </c>
      <c r="V533" s="0" t="n">
        <f aca="false">IF(N($B$16)&gt;0,NORMSDIST(($B$16*SQRT(T533*U533/(T533+U533))-IF($B$11="Two-tailed",TINV($B$9,(T533+U533-2)),TINV(2*$B$9,(T533+U533-2))))/SQRT(1+IF($B$11="Two-tailed",TINV($B$9,(T533+U533-2)),TINV(2*$B$9,(T533+U533-2)))^2/(2*(T533+U533-2)))),0)</f>
        <v>0.999999999645124</v>
      </c>
    </row>
    <row r="534" customFormat="false" ht="15" hidden="false" customHeight="false" outlineLevel="0" collapsed="false">
      <c r="T534" s="0" t="n">
        <v>530</v>
      </c>
      <c r="U534" s="0" t="n">
        <f aca="false">MAX(2,ROUNDUP($B$12*T534,0))</f>
        <v>530</v>
      </c>
      <c r="V534" s="0" t="n">
        <f aca="false">IF(N($B$16)&gt;0,NORMSDIST(($B$16*SQRT(T534*U534/(T534+U534))-IF($B$11="Two-tailed",TINV($B$9,(T534+U534-2)),TINV(2*$B$9,(T534+U534-2))))/SQRT(1+IF($B$11="Two-tailed",TINV($B$9,(T534+U534-2)),TINV(2*$B$9,(T534+U534-2)))^2/(2*(T534+U534-2)))),0)</f>
        <v>0.999999999661965</v>
      </c>
    </row>
    <row r="535" customFormat="false" ht="15" hidden="false" customHeight="false" outlineLevel="0" collapsed="false">
      <c r="T535" s="0" t="n">
        <v>531</v>
      </c>
      <c r="U535" s="0" t="n">
        <f aca="false">MAX(2,ROUNDUP($B$12*T535,0))</f>
        <v>531</v>
      </c>
      <c r="V535" s="0" t="n">
        <f aca="false">IF(N($B$16)&gt;0,NORMSDIST(($B$16*SQRT(T535*U535/(T535+U535))-IF($B$11="Two-tailed",TINV($B$9,(T535+U535-2)),TINV(2*$B$9,(T535+U535-2))))/SQRT(1+IF($B$11="Two-tailed",TINV($B$9,(T535+U535-2)),TINV(2*$B$9,(T535+U535-2)))^2/(2*(T535+U535-2)))),0)</f>
        <v>0.999999999678011</v>
      </c>
    </row>
    <row r="536" customFormat="false" ht="15" hidden="false" customHeight="false" outlineLevel="0" collapsed="false">
      <c r="T536" s="0" t="n">
        <v>532</v>
      </c>
      <c r="U536" s="0" t="n">
        <f aca="false">MAX(2,ROUNDUP($B$12*T536,0))</f>
        <v>532</v>
      </c>
      <c r="V536" s="0" t="n">
        <f aca="false">IF(N($B$16)&gt;0,NORMSDIST(($B$16*SQRT(T536*U536/(T536+U536))-IF($B$11="Two-tailed",TINV($B$9,(T536+U536-2)),TINV(2*$B$9,(T536+U536-2))))/SQRT(1+IF($B$11="Two-tailed",TINV($B$9,(T536+U536-2)),TINV(2*$B$9,(T536+U536-2)))^2/(2*(T536+U536-2)))),0)</f>
        <v>0.999999999693299</v>
      </c>
    </row>
    <row r="537" customFormat="false" ht="15" hidden="false" customHeight="false" outlineLevel="0" collapsed="false">
      <c r="T537" s="0" t="n">
        <v>533</v>
      </c>
      <c r="U537" s="0" t="n">
        <f aca="false">MAX(2,ROUNDUP($B$12*T537,0))</f>
        <v>533</v>
      </c>
      <c r="V537" s="0" t="n">
        <f aca="false">IF(N($B$16)&gt;0,NORMSDIST(($B$16*SQRT(T537*U537/(T537+U537))-IF($B$11="Two-tailed",TINV($B$9,(T537+U537-2)),TINV(2*$B$9,(T537+U537-2))))/SQRT(1+IF($B$11="Two-tailed",TINV($B$9,(T537+U537-2)),TINV(2*$B$9,(T537+U537-2)))^2/(2*(T537+U537-2)))),0)</f>
        <v>0.999999999707864</v>
      </c>
    </row>
    <row r="538" customFormat="false" ht="15" hidden="false" customHeight="false" outlineLevel="0" collapsed="false">
      <c r="T538" s="0" t="n">
        <v>534</v>
      </c>
      <c r="U538" s="0" t="n">
        <f aca="false">MAX(2,ROUNDUP($B$12*T538,0))</f>
        <v>534</v>
      </c>
      <c r="V538" s="0" t="n">
        <f aca="false">IF(N($B$16)&gt;0,NORMSDIST(($B$16*SQRT(T538*U538/(T538+U538))-IF($B$11="Two-tailed",TINV($B$9,(T538+U538-2)),TINV(2*$B$9,(T538+U538-2))))/SQRT(1+IF($B$11="Two-tailed",TINV($B$9,(T538+U538-2)),TINV(2*$B$9,(T538+U538-2)))^2/(2*(T538+U538-2)))),0)</f>
        <v>0.999999999721741</v>
      </c>
    </row>
    <row r="539" customFormat="false" ht="15" hidden="false" customHeight="false" outlineLevel="0" collapsed="false">
      <c r="T539" s="0" t="n">
        <v>535</v>
      </c>
      <c r="U539" s="0" t="n">
        <f aca="false">MAX(2,ROUNDUP($B$12*T539,0))</f>
        <v>535</v>
      </c>
      <c r="V539" s="0" t="n">
        <f aca="false">IF(N($B$16)&gt;0,NORMSDIST(($B$16*SQRT(T539*U539/(T539+U539))-IF($B$11="Two-tailed",TINV($B$9,(T539+U539-2)),TINV(2*$B$9,(T539+U539-2))))/SQRT(1+IF($B$11="Two-tailed",TINV($B$9,(T539+U539-2)),TINV(2*$B$9,(T539+U539-2)))^2/(2*(T539+U539-2)))),0)</f>
        <v>0.999999999734962</v>
      </c>
    </row>
    <row r="540" customFormat="false" ht="15" hidden="false" customHeight="false" outlineLevel="0" collapsed="false">
      <c r="T540" s="0" t="n">
        <v>536</v>
      </c>
      <c r="U540" s="0" t="n">
        <f aca="false">MAX(2,ROUNDUP($B$12*T540,0))</f>
        <v>536</v>
      </c>
      <c r="V540" s="0" t="n">
        <f aca="false">IF(N($B$16)&gt;0,NORMSDIST(($B$16*SQRT(T540*U540/(T540+U540))-IF($B$11="Two-tailed",TINV($B$9,(T540+U540-2)),TINV(2*$B$9,(T540+U540-2))))/SQRT(1+IF($B$11="Two-tailed",TINV($B$9,(T540+U540-2)),TINV(2*$B$9,(T540+U540-2)))^2/(2*(T540+U540-2)))),0)</f>
        <v>0.999999999747557</v>
      </c>
    </row>
    <row r="541" customFormat="false" ht="15" hidden="false" customHeight="false" outlineLevel="0" collapsed="false">
      <c r="T541" s="0" t="n">
        <v>537</v>
      </c>
      <c r="U541" s="0" t="n">
        <f aca="false">MAX(2,ROUNDUP($B$12*T541,0))</f>
        <v>537</v>
      </c>
      <c r="V541" s="0" t="n">
        <f aca="false">IF(N($B$16)&gt;0,NORMSDIST(($B$16*SQRT(T541*U541/(T541+U541))-IF($B$11="Two-tailed",TINV($B$9,(T541+U541-2)),TINV(2*$B$9,(T541+U541-2))))/SQRT(1+IF($B$11="Two-tailed",TINV($B$9,(T541+U541-2)),TINV(2*$B$9,(T541+U541-2)))^2/(2*(T541+U541-2)))),0)</f>
        <v>0.999999999759557</v>
      </c>
    </row>
    <row r="542" customFormat="false" ht="15" hidden="false" customHeight="false" outlineLevel="0" collapsed="false">
      <c r="T542" s="0" t="n">
        <v>538</v>
      </c>
      <c r="U542" s="0" t="n">
        <f aca="false">MAX(2,ROUNDUP($B$12*T542,0))</f>
        <v>538</v>
      </c>
      <c r="V542" s="0" t="n">
        <f aca="false">IF(N($B$16)&gt;0,NORMSDIST(($B$16*SQRT(T542*U542/(T542+U542))-IF($B$11="Two-tailed",TINV($B$9,(T542+U542-2)),TINV(2*$B$9,(T542+U542-2))))/SQRT(1+IF($B$11="Two-tailed",TINV($B$9,(T542+U542-2)),TINV(2*$B$9,(T542+U542-2)))^2/(2*(T542+U542-2)))),0)</f>
        <v>0.999999999770989</v>
      </c>
    </row>
    <row r="543" customFormat="false" ht="15" hidden="false" customHeight="false" outlineLevel="0" collapsed="false">
      <c r="T543" s="0" t="n">
        <v>539</v>
      </c>
      <c r="U543" s="0" t="n">
        <f aca="false">MAX(2,ROUNDUP($B$12*T543,0))</f>
        <v>539</v>
      </c>
      <c r="V543" s="0" t="n">
        <f aca="false">IF(N($B$16)&gt;0,NORMSDIST(($B$16*SQRT(T543*U543/(T543+U543))-IF($B$11="Two-tailed",TINV($B$9,(T543+U543-2)),TINV(2*$B$9,(T543+U543-2))))/SQRT(1+IF($B$11="Two-tailed",TINV($B$9,(T543+U543-2)),TINV(2*$B$9,(T543+U543-2)))^2/(2*(T543+U543-2)))),0)</f>
        <v>0.99999999978188</v>
      </c>
    </row>
    <row r="544" customFormat="false" ht="15" hidden="false" customHeight="false" outlineLevel="0" collapsed="false">
      <c r="T544" s="0" t="n">
        <v>540</v>
      </c>
      <c r="U544" s="0" t="n">
        <f aca="false">MAX(2,ROUNDUP($B$12*T544,0))</f>
        <v>540</v>
      </c>
      <c r="V544" s="0" t="n">
        <f aca="false">IF(N($B$16)&gt;0,NORMSDIST(($B$16*SQRT(T544*U544/(T544+U544))-IF($B$11="Two-tailed",TINV($B$9,(T544+U544-2)),TINV(2*$B$9,(T544+U544-2))))/SQRT(1+IF($B$11="Two-tailed",TINV($B$9,(T544+U544-2)),TINV(2*$B$9,(T544+U544-2)))^2/(2*(T544+U544-2)))),0)</f>
        <v>0.999999999792256</v>
      </c>
    </row>
    <row r="545" customFormat="false" ht="15" hidden="false" customHeight="false" outlineLevel="0" collapsed="false">
      <c r="T545" s="0" t="n">
        <v>541</v>
      </c>
      <c r="U545" s="0" t="n">
        <f aca="false">MAX(2,ROUNDUP($B$12*T545,0))</f>
        <v>541</v>
      </c>
      <c r="V545" s="0" t="n">
        <f aca="false">IF(N($B$16)&gt;0,NORMSDIST(($B$16*SQRT(T545*U545/(T545+U545))-IF($B$11="Two-tailed",TINV($B$9,(T545+U545-2)),TINV(2*$B$9,(T545+U545-2))))/SQRT(1+IF($B$11="Two-tailed",TINV($B$9,(T545+U545-2)),TINV(2*$B$9,(T545+U545-2)))^2/(2*(T545+U545-2)))),0)</f>
        <v>0.99999999980214</v>
      </c>
    </row>
    <row r="546" customFormat="false" ht="15" hidden="false" customHeight="false" outlineLevel="0" collapsed="false">
      <c r="T546" s="0" t="n">
        <v>542</v>
      </c>
      <c r="U546" s="0" t="n">
        <f aca="false">MAX(2,ROUNDUP($B$12*T546,0))</f>
        <v>542</v>
      </c>
      <c r="V546" s="0" t="n">
        <f aca="false">IF(N($B$16)&gt;0,NORMSDIST(($B$16*SQRT(T546*U546/(T546+U546))-IF($B$11="Two-tailed",TINV($B$9,(T546+U546-2)),TINV(2*$B$9,(T546+U546-2))))/SQRT(1+IF($B$11="Two-tailed",TINV($B$9,(T546+U546-2)),TINV(2*$B$9,(T546+U546-2)))^2/(2*(T546+U546-2)))),0)</f>
        <v>0.999999999811556</v>
      </c>
    </row>
    <row r="547" customFormat="false" ht="15" hidden="false" customHeight="false" outlineLevel="0" collapsed="false">
      <c r="T547" s="0" t="n">
        <v>543</v>
      </c>
      <c r="U547" s="0" t="n">
        <f aca="false">MAX(2,ROUNDUP($B$12*T547,0))</f>
        <v>543</v>
      </c>
      <c r="V547" s="0" t="n">
        <f aca="false">IF(N($B$16)&gt;0,NORMSDIST(($B$16*SQRT(T547*U547/(T547+U547))-IF($B$11="Two-tailed",TINV($B$9,(T547+U547-2)),TINV(2*$B$9,(T547+U547-2))))/SQRT(1+IF($B$11="Two-tailed",TINV($B$9,(T547+U547-2)),TINV(2*$B$9,(T547+U547-2)))^2/(2*(T547+U547-2)))),0)</f>
        <v>0.999999999820526</v>
      </c>
    </row>
    <row r="548" customFormat="false" ht="15" hidden="false" customHeight="false" outlineLevel="0" collapsed="false">
      <c r="T548" s="0" t="n">
        <v>544</v>
      </c>
      <c r="U548" s="0" t="n">
        <f aca="false">MAX(2,ROUNDUP($B$12*T548,0))</f>
        <v>544</v>
      </c>
      <c r="V548" s="0" t="n">
        <f aca="false">IF(N($B$16)&gt;0,NORMSDIST(($B$16*SQRT(T548*U548/(T548+U548))-IF($B$11="Two-tailed",TINV($B$9,(T548+U548-2)),TINV(2*$B$9,(T548+U548-2))))/SQRT(1+IF($B$11="Two-tailed",TINV($B$9,(T548+U548-2)),TINV(2*$B$9,(T548+U548-2)))^2/(2*(T548+U548-2)))),0)</f>
        <v>0.999999999829071</v>
      </c>
    </row>
    <row r="549" customFormat="false" ht="15" hidden="false" customHeight="false" outlineLevel="0" collapsed="false">
      <c r="T549" s="0" t="n">
        <v>545</v>
      </c>
      <c r="U549" s="0" t="n">
        <f aca="false">MAX(2,ROUNDUP($B$12*T549,0))</f>
        <v>545</v>
      </c>
      <c r="V549" s="0" t="n">
        <f aca="false">IF(N($B$16)&gt;0,NORMSDIST(($B$16*SQRT(T549*U549/(T549+U549))-IF($B$11="Two-tailed",TINV($B$9,(T549+U549-2)),TINV(2*$B$9,(T549+U549-2))))/SQRT(1+IF($B$11="Two-tailed",TINV($B$9,(T549+U549-2)),TINV(2*$B$9,(T549+U549-2)))^2/(2*(T549+U549-2)))),0)</f>
        <v>0.999999999837211</v>
      </c>
    </row>
    <row r="550" customFormat="false" ht="15" hidden="false" customHeight="false" outlineLevel="0" collapsed="false">
      <c r="T550" s="0" t="n">
        <v>546</v>
      </c>
      <c r="U550" s="0" t="n">
        <f aca="false">MAX(2,ROUNDUP($B$12*T550,0))</f>
        <v>546</v>
      </c>
      <c r="V550" s="0" t="n">
        <f aca="false">IF(N($B$16)&gt;0,NORMSDIST(($B$16*SQRT(T550*U550/(T550+U550))-IF($B$11="Two-tailed",TINV($B$9,(T550+U550-2)),TINV(2*$B$9,(T550+U550-2))))/SQRT(1+IF($B$11="Two-tailed",TINV($B$9,(T550+U550-2)),TINV(2*$B$9,(T550+U550-2)))^2/(2*(T550+U550-2)))),0)</f>
        <v>0.999999999844965</v>
      </c>
    </row>
    <row r="551" customFormat="false" ht="15" hidden="false" customHeight="false" outlineLevel="0" collapsed="false">
      <c r="T551" s="0" t="n">
        <v>547</v>
      </c>
      <c r="U551" s="0" t="n">
        <f aca="false">MAX(2,ROUNDUP($B$12*T551,0))</f>
        <v>547</v>
      </c>
      <c r="V551" s="0" t="n">
        <f aca="false">IF(N($B$16)&gt;0,NORMSDIST(($B$16*SQRT(T551*U551/(T551+U551))-IF($B$11="Two-tailed",TINV($B$9,(T551+U551-2)),TINV(2*$B$9,(T551+U551-2))))/SQRT(1+IF($B$11="Two-tailed",TINV($B$9,(T551+U551-2)),TINV(2*$B$9,(T551+U551-2)))^2/(2*(T551+U551-2)))),0)</f>
        <v>0.999999999852351</v>
      </c>
    </row>
    <row r="552" customFormat="false" ht="15" hidden="false" customHeight="false" outlineLevel="0" collapsed="false">
      <c r="T552" s="0" t="n">
        <v>548</v>
      </c>
      <c r="U552" s="0" t="n">
        <f aca="false">MAX(2,ROUNDUP($B$12*T552,0))</f>
        <v>548</v>
      </c>
      <c r="V552" s="0" t="n">
        <f aca="false">IF(N($B$16)&gt;0,NORMSDIST(($B$16*SQRT(T552*U552/(T552+U552))-IF($B$11="Two-tailed",TINV($B$9,(T552+U552-2)),TINV(2*$B$9,(T552+U552-2))))/SQRT(1+IF($B$11="Two-tailed",TINV($B$9,(T552+U552-2)),TINV(2*$B$9,(T552+U552-2)))^2/(2*(T552+U552-2)))),0)</f>
        <v>0.999999999859387</v>
      </c>
    </row>
    <row r="553" customFormat="false" ht="15" hidden="false" customHeight="false" outlineLevel="0" collapsed="false">
      <c r="T553" s="0" t="n">
        <v>549</v>
      </c>
      <c r="U553" s="0" t="n">
        <f aca="false">MAX(2,ROUNDUP($B$12*T553,0))</f>
        <v>549</v>
      </c>
      <c r="V553" s="0" t="n">
        <f aca="false">IF(N($B$16)&gt;0,NORMSDIST(($B$16*SQRT(T553*U553/(T553+U553))-IF($B$11="Two-tailed",TINV($B$9,(T553+U553-2)),TINV(2*$B$9,(T553+U553-2))))/SQRT(1+IF($B$11="Two-tailed",TINV($B$9,(T553+U553-2)),TINV(2*$B$9,(T553+U553-2)))^2/(2*(T553+U553-2)))),0)</f>
        <v>0.99999999986609</v>
      </c>
    </row>
    <row r="554" customFormat="false" ht="15" hidden="false" customHeight="false" outlineLevel="0" collapsed="false">
      <c r="T554" s="0" t="n">
        <v>550</v>
      </c>
      <c r="U554" s="0" t="n">
        <f aca="false">MAX(2,ROUNDUP($B$12*T554,0))</f>
        <v>550</v>
      </c>
      <c r="V554" s="0" t="n">
        <f aca="false">IF(N($B$16)&gt;0,NORMSDIST(($B$16*SQRT(T554*U554/(T554+U554))-IF($B$11="Two-tailed",TINV($B$9,(T554+U554-2)),TINV(2*$B$9,(T554+U554-2))))/SQRT(1+IF($B$11="Two-tailed",TINV($B$9,(T554+U554-2)),TINV(2*$B$9,(T554+U554-2)))^2/(2*(T554+U554-2)))),0)</f>
        <v>0.999999999872474</v>
      </c>
    </row>
    <row r="555" customFormat="false" ht="15" hidden="false" customHeight="false" outlineLevel="0" collapsed="false">
      <c r="T555" s="0" t="n">
        <v>551</v>
      </c>
      <c r="U555" s="0" t="n">
        <f aca="false">MAX(2,ROUNDUP($B$12*T555,0))</f>
        <v>551</v>
      </c>
      <c r="V555" s="0" t="n">
        <f aca="false">IF(N($B$16)&gt;0,NORMSDIST(($B$16*SQRT(T555*U555/(T555+U555))-IF($B$11="Two-tailed",TINV($B$9,(T555+U555-2)),TINV(2*$B$9,(T555+U555-2))))/SQRT(1+IF($B$11="Two-tailed",TINV($B$9,(T555+U555-2)),TINV(2*$B$9,(T555+U555-2)))^2/(2*(T555+U555-2)))),0)</f>
        <v>0.999999999878555</v>
      </c>
    </row>
    <row r="556" customFormat="false" ht="15" hidden="false" customHeight="false" outlineLevel="0" collapsed="false">
      <c r="T556" s="0" t="n">
        <v>552</v>
      </c>
      <c r="U556" s="0" t="n">
        <f aca="false">MAX(2,ROUNDUP($B$12*T556,0))</f>
        <v>552</v>
      </c>
      <c r="V556" s="0" t="n">
        <f aca="false">IF(N($B$16)&gt;0,NORMSDIST(($B$16*SQRT(T556*U556/(T556+U556))-IF($B$11="Two-tailed",TINV($B$9,(T556+U556-2)),TINV(2*$B$9,(T556+U556-2))))/SQRT(1+IF($B$11="Two-tailed",TINV($B$9,(T556+U556-2)),TINV(2*$B$9,(T556+U556-2)))^2/(2*(T556+U556-2)))),0)</f>
        <v>0.999999999884348</v>
      </c>
    </row>
    <row r="557" customFormat="false" ht="15" hidden="false" customHeight="false" outlineLevel="0" collapsed="false">
      <c r="T557" s="0" t="n">
        <v>553</v>
      </c>
      <c r="U557" s="0" t="n">
        <f aca="false">MAX(2,ROUNDUP($B$12*T557,0))</f>
        <v>553</v>
      </c>
      <c r="V557" s="0" t="n">
        <f aca="false">IF(N($B$16)&gt;0,NORMSDIST(($B$16*SQRT(T557*U557/(T557+U557))-IF($B$11="Two-tailed",TINV($B$9,(T557+U557-2)),TINV(2*$B$9,(T557+U557-2))))/SQRT(1+IF($B$11="Two-tailed",TINV($B$9,(T557+U557-2)),TINV(2*$B$9,(T557+U557-2)))^2/(2*(T557+U557-2)))),0)</f>
        <v>0.999999999889865</v>
      </c>
    </row>
    <row r="558" customFormat="false" ht="15" hidden="false" customHeight="false" outlineLevel="0" collapsed="false">
      <c r="T558" s="0" t="n">
        <v>554</v>
      </c>
      <c r="U558" s="0" t="n">
        <f aca="false">MAX(2,ROUNDUP($B$12*T558,0))</f>
        <v>554</v>
      </c>
      <c r="V558" s="0" t="n">
        <f aca="false">IF(N($B$16)&gt;0,NORMSDIST(($B$16*SQRT(T558*U558/(T558+U558))-IF($B$11="Two-tailed",TINV($B$9,(T558+U558-2)),TINV(2*$B$9,(T558+U558-2))))/SQRT(1+IF($B$11="Two-tailed",TINV($B$9,(T558+U558-2)),TINV(2*$B$9,(T558+U558-2)))^2/(2*(T558+U558-2)))),0)</f>
        <v>0.999999999895121</v>
      </c>
    </row>
    <row r="559" customFormat="false" ht="15" hidden="false" customHeight="false" outlineLevel="0" collapsed="false">
      <c r="T559" s="0" t="n">
        <v>555</v>
      </c>
      <c r="U559" s="0" t="n">
        <f aca="false">MAX(2,ROUNDUP($B$12*T559,0))</f>
        <v>555</v>
      </c>
      <c r="V559" s="0" t="n">
        <f aca="false">IF(N($B$16)&gt;0,NORMSDIST(($B$16*SQRT(T559*U559/(T559+U559))-IF($B$11="Two-tailed",TINV($B$9,(T559+U559-2)),TINV(2*$B$9,(T559+U559-2))))/SQRT(1+IF($B$11="Two-tailed",TINV($B$9,(T559+U559-2)),TINV(2*$B$9,(T559+U559-2)))^2/(2*(T559+U559-2)))),0)</f>
        <v>0.999999999900126</v>
      </c>
    </row>
    <row r="560" customFormat="false" ht="15" hidden="false" customHeight="false" outlineLevel="0" collapsed="false">
      <c r="T560" s="0" t="n">
        <v>556</v>
      </c>
      <c r="U560" s="0" t="n">
        <f aca="false">MAX(2,ROUNDUP($B$12*T560,0))</f>
        <v>556</v>
      </c>
      <c r="V560" s="0" t="n">
        <f aca="false">IF(N($B$16)&gt;0,NORMSDIST(($B$16*SQRT(T560*U560/(T560+U560))-IF($B$11="Two-tailed",TINV($B$9,(T560+U560-2)),TINV(2*$B$9,(T560+U560-2))))/SQRT(1+IF($B$11="Two-tailed",TINV($B$9,(T560+U560-2)),TINV(2*$B$9,(T560+U560-2)))^2/(2*(T560+U560-2)))),0)</f>
        <v>0.999999999904894</v>
      </c>
    </row>
    <row r="561" customFormat="false" ht="15" hidden="false" customHeight="false" outlineLevel="0" collapsed="false">
      <c r="T561" s="0" t="n">
        <v>557</v>
      </c>
      <c r="U561" s="0" t="n">
        <f aca="false">MAX(2,ROUNDUP($B$12*T561,0))</f>
        <v>557</v>
      </c>
      <c r="V561" s="0" t="n">
        <f aca="false">IF(N($B$16)&gt;0,NORMSDIST(($B$16*SQRT(T561*U561/(T561+U561))-IF($B$11="Two-tailed",TINV($B$9,(T561+U561-2)),TINV(2*$B$9,(T561+U561-2))))/SQRT(1+IF($B$11="Two-tailed",TINV($B$9,(T561+U561-2)),TINV(2*$B$9,(T561+U561-2)))^2/(2*(T561+U561-2)))),0)</f>
        <v>0.999999999909435</v>
      </c>
    </row>
    <row r="562" customFormat="false" ht="15" hidden="false" customHeight="false" outlineLevel="0" collapsed="false">
      <c r="T562" s="0" t="n">
        <v>558</v>
      </c>
      <c r="U562" s="0" t="n">
        <f aca="false">MAX(2,ROUNDUP($B$12*T562,0))</f>
        <v>558</v>
      </c>
      <c r="V562" s="0" t="n">
        <f aca="false">IF(N($B$16)&gt;0,NORMSDIST(($B$16*SQRT(T562*U562/(T562+U562))-IF($B$11="Two-tailed",TINV($B$9,(T562+U562-2)),TINV(2*$B$9,(T562+U562-2))))/SQRT(1+IF($B$11="Two-tailed",TINV($B$9,(T562+U562-2)),TINV(2*$B$9,(T562+U562-2)))^2/(2*(T562+U562-2)))),0)</f>
        <v>0.999999999913761</v>
      </c>
    </row>
    <row r="563" customFormat="false" ht="15" hidden="false" customHeight="false" outlineLevel="0" collapsed="false">
      <c r="T563" s="0" t="n">
        <v>559</v>
      </c>
      <c r="U563" s="0" t="n">
        <f aca="false">MAX(2,ROUNDUP($B$12*T563,0))</f>
        <v>559</v>
      </c>
      <c r="V563" s="0" t="n">
        <f aca="false">IF(N($B$16)&gt;0,NORMSDIST(($B$16*SQRT(T563*U563/(T563+U563))-IF($B$11="Two-tailed",TINV($B$9,(T563+U563-2)),TINV(2*$B$9,(T563+U563-2))))/SQRT(1+IF($B$11="Two-tailed",TINV($B$9,(T563+U563-2)),TINV(2*$B$9,(T563+U563-2)))^2/(2*(T563+U563-2)))),0)</f>
        <v>0.99999999991788</v>
      </c>
    </row>
    <row r="564" customFormat="false" ht="15" hidden="false" customHeight="false" outlineLevel="0" collapsed="false">
      <c r="T564" s="0" t="n">
        <v>560</v>
      </c>
      <c r="U564" s="0" t="n">
        <f aca="false">MAX(2,ROUNDUP($B$12*T564,0))</f>
        <v>560</v>
      </c>
      <c r="V564" s="0" t="n">
        <f aca="false">IF(N($B$16)&gt;0,NORMSDIST(($B$16*SQRT(T564*U564/(T564+U564))-IF($B$11="Two-tailed",TINV($B$9,(T564+U564-2)),TINV(2*$B$9,(T564+U564-2))))/SQRT(1+IF($B$11="Two-tailed",TINV($B$9,(T564+U564-2)),TINV(2*$B$9,(T564+U564-2)))^2/(2*(T564+U564-2)))),0)</f>
        <v>0.999999999921804</v>
      </c>
    </row>
    <row r="565" customFormat="false" ht="15" hidden="false" customHeight="false" outlineLevel="0" collapsed="false">
      <c r="T565" s="0" t="n">
        <v>561</v>
      </c>
      <c r="U565" s="0" t="n">
        <f aca="false">MAX(2,ROUNDUP($B$12*T565,0))</f>
        <v>561</v>
      </c>
      <c r="V565" s="0" t="n">
        <f aca="false">IF(N($B$16)&gt;0,NORMSDIST(($B$16*SQRT(T565*U565/(T565+U565))-IF($B$11="Two-tailed",TINV($B$9,(T565+U565-2)),TINV(2*$B$9,(T565+U565-2))))/SQRT(1+IF($B$11="Two-tailed",TINV($B$9,(T565+U565-2)),TINV(2*$B$9,(T565+U565-2)))^2/(2*(T565+U565-2)))),0)</f>
        <v>0.999999999925541</v>
      </c>
    </row>
    <row r="566" customFormat="false" ht="15" hidden="false" customHeight="false" outlineLevel="0" collapsed="false">
      <c r="T566" s="0" t="n">
        <v>562</v>
      </c>
      <c r="U566" s="0" t="n">
        <f aca="false">MAX(2,ROUNDUP($B$12*T566,0))</f>
        <v>562</v>
      </c>
      <c r="V566" s="0" t="n">
        <f aca="false">IF(N($B$16)&gt;0,NORMSDIST(($B$16*SQRT(T566*U566/(T566+U566))-IF($B$11="Two-tailed",TINV($B$9,(T566+U566-2)),TINV(2*$B$9,(T566+U566-2))))/SQRT(1+IF($B$11="Two-tailed",TINV($B$9,(T566+U566-2)),TINV(2*$B$9,(T566+U566-2)))^2/(2*(T566+U566-2)))),0)</f>
        <v>0.9999999999291</v>
      </c>
    </row>
    <row r="567" customFormat="false" ht="15" hidden="false" customHeight="false" outlineLevel="0" collapsed="false">
      <c r="T567" s="0" t="n">
        <v>563</v>
      </c>
      <c r="U567" s="0" t="n">
        <f aca="false">MAX(2,ROUNDUP($B$12*T567,0))</f>
        <v>563</v>
      </c>
      <c r="V567" s="0" t="n">
        <f aca="false">IF(N($B$16)&gt;0,NORMSDIST(($B$16*SQRT(T567*U567/(T567+U567))-IF($B$11="Two-tailed",TINV($B$9,(T567+U567-2)),TINV(2*$B$9,(T567+U567-2))))/SQRT(1+IF($B$11="Two-tailed",TINV($B$9,(T567+U567-2)),TINV(2*$B$9,(T567+U567-2)))^2/(2*(T567+U567-2)))),0)</f>
        <v>0.99999999993249</v>
      </c>
    </row>
    <row r="568" customFormat="false" ht="15" hidden="false" customHeight="false" outlineLevel="0" collapsed="false">
      <c r="T568" s="0" t="n">
        <v>564</v>
      </c>
      <c r="U568" s="0" t="n">
        <f aca="false">MAX(2,ROUNDUP($B$12*T568,0))</f>
        <v>564</v>
      </c>
      <c r="V568" s="0" t="n">
        <f aca="false">IF(N($B$16)&gt;0,NORMSDIST(($B$16*SQRT(T568*U568/(T568+U568))-IF($B$11="Two-tailed",TINV($B$9,(T568+U568-2)),TINV(2*$B$9,(T568+U568-2))))/SQRT(1+IF($B$11="Two-tailed",TINV($B$9,(T568+U568-2)),TINV(2*$B$9,(T568+U568-2)))^2/(2*(T568+U568-2)))),0)</f>
        <v>0.999999999935719</v>
      </c>
    </row>
    <row r="569" customFormat="false" ht="15" hidden="false" customHeight="false" outlineLevel="0" collapsed="false">
      <c r="T569" s="0" t="n">
        <v>565</v>
      </c>
      <c r="U569" s="0" t="n">
        <f aca="false">MAX(2,ROUNDUP($B$12*T569,0))</f>
        <v>565</v>
      </c>
      <c r="V569" s="0" t="n">
        <f aca="false">IF(N($B$16)&gt;0,NORMSDIST(($B$16*SQRT(T569*U569/(T569+U569))-IF($B$11="Two-tailed",TINV($B$9,(T569+U569-2)),TINV(2*$B$9,(T569+U569-2))))/SQRT(1+IF($B$11="Two-tailed",TINV($B$9,(T569+U569-2)),TINV(2*$B$9,(T569+U569-2)))^2/(2*(T569+U569-2)))),0)</f>
        <v>0.999999999938793</v>
      </c>
    </row>
    <row r="570" customFormat="false" ht="15" hidden="false" customHeight="false" outlineLevel="0" collapsed="false">
      <c r="T570" s="0" t="n">
        <v>566</v>
      </c>
      <c r="U570" s="0" t="n">
        <f aca="false">MAX(2,ROUNDUP($B$12*T570,0))</f>
        <v>566</v>
      </c>
      <c r="V570" s="0" t="n">
        <f aca="false">IF(N($B$16)&gt;0,NORMSDIST(($B$16*SQRT(T570*U570/(T570+U570))-IF($B$11="Two-tailed",TINV($B$9,(T570+U570-2)),TINV(2*$B$9,(T570+U570-2))))/SQRT(1+IF($B$11="Two-tailed",TINV($B$9,(T570+U570-2)),TINV(2*$B$9,(T570+U570-2)))^2/(2*(T570+U570-2)))),0)</f>
        <v>0.999999999941722</v>
      </c>
    </row>
    <row r="571" customFormat="false" ht="15" hidden="false" customHeight="false" outlineLevel="0" collapsed="false">
      <c r="T571" s="0" t="n">
        <v>567</v>
      </c>
      <c r="U571" s="0" t="n">
        <f aca="false">MAX(2,ROUNDUP($B$12*T571,0))</f>
        <v>567</v>
      </c>
      <c r="V571" s="0" t="n">
        <f aca="false">IF(N($B$16)&gt;0,NORMSDIST(($B$16*SQRT(T571*U571/(T571+U571))-IF($B$11="Two-tailed",TINV($B$9,(T571+U571-2)),TINV(2*$B$9,(T571+U571-2))))/SQRT(1+IF($B$11="Two-tailed",TINV($B$9,(T571+U571-2)),TINV(2*$B$9,(T571+U571-2)))^2/(2*(T571+U571-2)))),0)</f>
        <v>0.999999999944511</v>
      </c>
    </row>
    <row r="572" customFormat="false" ht="15" hidden="false" customHeight="false" outlineLevel="0" collapsed="false">
      <c r="T572" s="0" t="n">
        <v>568</v>
      </c>
      <c r="U572" s="0" t="n">
        <f aca="false">MAX(2,ROUNDUP($B$12*T572,0))</f>
        <v>568</v>
      </c>
      <c r="V572" s="0" t="n">
        <f aca="false">IF(N($B$16)&gt;0,NORMSDIST(($B$16*SQRT(T572*U572/(T572+U572))-IF($B$11="Two-tailed",TINV($B$9,(T572+U572-2)),TINV(2*$B$9,(T572+U572-2))))/SQRT(1+IF($B$11="Two-tailed",TINV($B$9,(T572+U572-2)),TINV(2*$B$9,(T572+U572-2)))^2/(2*(T572+U572-2)))),0)</f>
        <v>0.999999999947166</v>
      </c>
    </row>
    <row r="573" customFormat="false" ht="15" hidden="false" customHeight="false" outlineLevel="0" collapsed="false">
      <c r="T573" s="0" t="n">
        <v>569</v>
      </c>
      <c r="U573" s="0" t="n">
        <f aca="false">MAX(2,ROUNDUP($B$12*T573,0))</f>
        <v>569</v>
      </c>
      <c r="V573" s="0" t="n">
        <f aca="false">IF(N($B$16)&gt;0,NORMSDIST(($B$16*SQRT(T573*U573/(T573+U573))-IF($B$11="Two-tailed",TINV($B$9,(T573+U573-2)),TINV(2*$B$9,(T573+U573-2))))/SQRT(1+IF($B$11="Two-tailed",TINV($B$9,(T573+U573-2)),TINV(2*$B$9,(T573+U573-2)))^2/(2*(T573+U573-2)))),0)</f>
        <v>0.999999999949696</v>
      </c>
    </row>
    <row r="574" customFormat="false" ht="15" hidden="false" customHeight="false" outlineLevel="0" collapsed="false">
      <c r="T574" s="0" t="n">
        <v>570</v>
      </c>
      <c r="U574" s="0" t="n">
        <f aca="false">MAX(2,ROUNDUP($B$12*T574,0))</f>
        <v>570</v>
      </c>
      <c r="V574" s="0" t="n">
        <f aca="false">IF(N($B$16)&gt;0,NORMSDIST(($B$16*SQRT(T574*U574/(T574+U574))-IF($B$11="Two-tailed",TINV($B$9,(T574+U574-2)),TINV(2*$B$9,(T574+U574-2))))/SQRT(1+IF($B$11="Two-tailed",TINV($B$9,(T574+U574-2)),TINV(2*$B$9,(T574+U574-2)))^2/(2*(T574+U574-2)))),0)</f>
        <v>0.999999999952104</v>
      </c>
    </row>
    <row r="575" customFormat="false" ht="15" hidden="false" customHeight="false" outlineLevel="0" collapsed="false">
      <c r="T575" s="0" t="n">
        <v>571</v>
      </c>
      <c r="U575" s="0" t="n">
        <f aca="false">MAX(2,ROUNDUP($B$12*T575,0))</f>
        <v>571</v>
      </c>
      <c r="V575" s="0" t="n">
        <f aca="false">IF(N($B$16)&gt;0,NORMSDIST(($B$16*SQRT(T575*U575/(T575+U575))-IF($B$11="Two-tailed",TINV($B$9,(T575+U575-2)),TINV(2*$B$9,(T575+U575-2))))/SQRT(1+IF($B$11="Two-tailed",TINV($B$9,(T575+U575-2)),TINV(2*$B$9,(T575+U575-2)))^2/(2*(T575+U575-2)))),0)</f>
        <v>0.999999999954398</v>
      </c>
    </row>
    <row r="576" customFormat="false" ht="15" hidden="false" customHeight="false" outlineLevel="0" collapsed="false">
      <c r="T576" s="0" t="n">
        <v>572</v>
      </c>
      <c r="U576" s="0" t="n">
        <f aca="false">MAX(2,ROUNDUP($B$12*T576,0))</f>
        <v>572</v>
      </c>
      <c r="V576" s="0" t="n">
        <f aca="false">IF(N($B$16)&gt;0,NORMSDIST(($B$16*SQRT(T576*U576/(T576+U576))-IF($B$11="Two-tailed",TINV($B$9,(T576+U576-2)),TINV(2*$B$9,(T576+U576-2))))/SQRT(1+IF($B$11="Two-tailed",TINV($B$9,(T576+U576-2)),TINV(2*$B$9,(T576+U576-2)))^2/(2*(T576+U576-2)))),0)</f>
        <v>0.999999999956583</v>
      </c>
    </row>
    <row r="577" customFormat="false" ht="15" hidden="false" customHeight="false" outlineLevel="0" collapsed="false">
      <c r="T577" s="0" t="n">
        <v>573</v>
      </c>
      <c r="U577" s="0" t="n">
        <f aca="false">MAX(2,ROUNDUP($B$12*T577,0))</f>
        <v>573</v>
      </c>
      <c r="V577" s="0" t="n">
        <f aca="false">IF(N($B$16)&gt;0,NORMSDIST(($B$16*SQRT(T577*U577/(T577+U577))-IF($B$11="Two-tailed",TINV($B$9,(T577+U577-2)),TINV(2*$B$9,(T577+U577-2))))/SQRT(1+IF($B$11="Two-tailed",TINV($B$9,(T577+U577-2)),TINV(2*$B$9,(T577+U577-2)))^2/(2*(T577+U577-2)))),0)</f>
        <v>0.999999999958663</v>
      </c>
    </row>
    <row r="578" customFormat="false" ht="15" hidden="false" customHeight="false" outlineLevel="0" collapsed="false">
      <c r="T578" s="0" t="n">
        <v>574</v>
      </c>
      <c r="U578" s="0" t="n">
        <f aca="false">MAX(2,ROUNDUP($B$12*T578,0))</f>
        <v>574</v>
      </c>
      <c r="V578" s="0" t="n">
        <f aca="false">IF(N($B$16)&gt;0,NORMSDIST(($B$16*SQRT(T578*U578/(T578+U578))-IF($B$11="Two-tailed",TINV($B$9,(T578+U578-2)),TINV(2*$B$9,(T578+U578-2))))/SQRT(1+IF($B$11="Two-tailed",TINV($B$9,(T578+U578-2)),TINV(2*$B$9,(T578+U578-2)))^2/(2*(T578+U578-2)))),0)</f>
        <v>0.999999999960644</v>
      </c>
    </row>
    <row r="579" customFormat="false" ht="15" hidden="false" customHeight="false" outlineLevel="0" collapsed="false">
      <c r="T579" s="0" t="n">
        <v>575</v>
      </c>
      <c r="U579" s="0" t="n">
        <f aca="false">MAX(2,ROUNDUP($B$12*T579,0))</f>
        <v>575</v>
      </c>
      <c r="V579" s="0" t="n">
        <f aca="false">IF(N($B$16)&gt;0,NORMSDIST(($B$16*SQRT(T579*U579/(T579+U579))-IF($B$11="Two-tailed",TINV($B$9,(T579+U579-2)),TINV(2*$B$9,(T579+U579-2))))/SQRT(1+IF($B$11="Two-tailed",TINV($B$9,(T579+U579-2)),TINV(2*$B$9,(T579+U579-2)))^2/(2*(T579+U579-2)))),0)</f>
        <v>0.999999999962531</v>
      </c>
    </row>
    <row r="580" customFormat="false" ht="15" hidden="false" customHeight="false" outlineLevel="0" collapsed="false">
      <c r="T580" s="0" t="n">
        <v>576</v>
      </c>
      <c r="U580" s="0" t="n">
        <f aca="false">MAX(2,ROUNDUP($B$12*T580,0))</f>
        <v>576</v>
      </c>
      <c r="V580" s="0" t="n">
        <f aca="false">IF(N($B$16)&gt;0,NORMSDIST(($B$16*SQRT(T580*U580/(T580+U580))-IF($B$11="Two-tailed",TINV($B$9,(T580+U580-2)),TINV(2*$B$9,(T580+U580-2))))/SQRT(1+IF($B$11="Two-tailed",TINV($B$9,(T580+U580-2)),TINV(2*$B$9,(T580+U580-2)))^2/(2*(T580+U580-2)))),0)</f>
        <v>0.999999999964327</v>
      </c>
    </row>
    <row r="581" customFormat="false" ht="15" hidden="false" customHeight="false" outlineLevel="0" collapsed="false">
      <c r="T581" s="0" t="n">
        <v>577</v>
      </c>
      <c r="U581" s="0" t="n">
        <f aca="false">MAX(2,ROUNDUP($B$12*T581,0))</f>
        <v>577</v>
      </c>
      <c r="V581" s="0" t="n">
        <f aca="false">IF(N($B$16)&gt;0,NORMSDIST(($B$16*SQRT(T581*U581/(T581+U581))-IF($B$11="Two-tailed",TINV($B$9,(T581+U581-2)),TINV(2*$B$9,(T581+U581-2))))/SQRT(1+IF($B$11="Two-tailed",TINV($B$9,(T581+U581-2)),TINV(2*$B$9,(T581+U581-2)))^2/(2*(T581+U581-2)))),0)</f>
        <v>0.999999999966038</v>
      </c>
    </row>
    <row r="582" customFormat="false" ht="15" hidden="false" customHeight="false" outlineLevel="0" collapsed="false">
      <c r="T582" s="0" t="n">
        <v>578</v>
      </c>
      <c r="U582" s="0" t="n">
        <f aca="false">MAX(2,ROUNDUP($B$12*T582,0))</f>
        <v>578</v>
      </c>
      <c r="V582" s="0" t="n">
        <f aca="false">IF(N($B$16)&gt;0,NORMSDIST(($B$16*SQRT(T582*U582/(T582+U582))-IF($B$11="Two-tailed",TINV($B$9,(T582+U582-2)),TINV(2*$B$9,(T582+U582-2))))/SQRT(1+IF($B$11="Two-tailed",TINV($B$9,(T582+U582-2)),TINV(2*$B$9,(T582+U582-2)))^2/(2*(T582+U582-2)))),0)</f>
        <v>0.999999999967667</v>
      </c>
    </row>
    <row r="583" customFormat="false" ht="15" hidden="false" customHeight="false" outlineLevel="0" collapsed="false">
      <c r="T583" s="0" t="n">
        <v>579</v>
      </c>
      <c r="U583" s="0" t="n">
        <f aca="false">MAX(2,ROUNDUP($B$12*T583,0))</f>
        <v>579</v>
      </c>
      <c r="V583" s="0" t="n">
        <f aca="false">IF(N($B$16)&gt;0,NORMSDIST(($B$16*SQRT(T583*U583/(T583+U583))-IF($B$11="Two-tailed",TINV($B$9,(T583+U583-2)),TINV(2*$B$9,(T583+U583-2))))/SQRT(1+IF($B$11="Two-tailed",TINV($B$9,(T583+U583-2)),TINV(2*$B$9,(T583+U583-2)))^2/(2*(T583+U583-2)))),0)</f>
        <v>0.999999999969218</v>
      </c>
    </row>
    <row r="584" customFormat="false" ht="15" hidden="false" customHeight="false" outlineLevel="0" collapsed="false">
      <c r="T584" s="0" t="n">
        <v>580</v>
      </c>
      <c r="U584" s="0" t="n">
        <f aca="false">MAX(2,ROUNDUP($B$12*T584,0))</f>
        <v>580</v>
      </c>
      <c r="V584" s="0" t="n">
        <f aca="false">IF(N($B$16)&gt;0,NORMSDIST(($B$16*SQRT(T584*U584/(T584+U584))-IF($B$11="Two-tailed",TINV($B$9,(T584+U584-2)),TINV(2*$B$9,(T584+U584-2))))/SQRT(1+IF($B$11="Two-tailed",TINV($B$9,(T584+U584-2)),TINV(2*$B$9,(T584+U584-2)))^2/(2*(T584+U584-2)))),0)</f>
        <v>0.999999999970695</v>
      </c>
    </row>
    <row r="585" customFormat="false" ht="15" hidden="false" customHeight="false" outlineLevel="0" collapsed="false">
      <c r="T585" s="0" t="n">
        <v>581</v>
      </c>
      <c r="U585" s="0" t="n">
        <f aca="false">MAX(2,ROUNDUP($B$12*T585,0))</f>
        <v>581</v>
      </c>
      <c r="V585" s="0" t="n">
        <f aca="false">IF(N($B$16)&gt;0,NORMSDIST(($B$16*SQRT(T585*U585/(T585+U585))-IF($B$11="Two-tailed",TINV($B$9,(T585+U585-2)),TINV(2*$B$9,(T585+U585-2))))/SQRT(1+IF($B$11="Two-tailed",TINV($B$9,(T585+U585-2)),TINV(2*$B$9,(T585+U585-2)))^2/(2*(T585+U585-2)))),0)</f>
        <v>0.999999999972101</v>
      </c>
    </row>
    <row r="586" customFormat="false" ht="15" hidden="false" customHeight="false" outlineLevel="0" collapsed="false">
      <c r="T586" s="0" t="n">
        <v>582</v>
      </c>
      <c r="U586" s="0" t="n">
        <f aca="false">MAX(2,ROUNDUP($B$12*T586,0))</f>
        <v>582</v>
      </c>
      <c r="V586" s="0" t="n">
        <f aca="false">IF(N($B$16)&gt;0,NORMSDIST(($B$16*SQRT(T586*U586/(T586+U586))-IF($B$11="Two-tailed",TINV($B$9,(T586+U586-2)),TINV(2*$B$9,(T586+U586-2))))/SQRT(1+IF($B$11="Two-tailed",TINV($B$9,(T586+U586-2)),TINV(2*$B$9,(T586+U586-2)))^2/(2*(T586+U586-2)))),0)</f>
        <v>0.999999999973441</v>
      </c>
    </row>
    <row r="587" customFormat="false" ht="15" hidden="false" customHeight="false" outlineLevel="0" collapsed="false">
      <c r="T587" s="0" t="n">
        <v>583</v>
      </c>
      <c r="U587" s="0" t="n">
        <f aca="false">MAX(2,ROUNDUP($B$12*T587,0))</f>
        <v>583</v>
      </c>
      <c r="V587" s="0" t="n">
        <f aca="false">IF(N($B$16)&gt;0,NORMSDIST(($B$16*SQRT(T587*U587/(T587+U587))-IF($B$11="Two-tailed",TINV($B$9,(T587+U587-2)),TINV(2*$B$9,(T587+U587-2))))/SQRT(1+IF($B$11="Two-tailed",TINV($B$9,(T587+U587-2)),TINV(2*$B$9,(T587+U587-2)))^2/(2*(T587+U587-2)))),0)</f>
        <v>0.999999999974716</v>
      </c>
    </row>
    <row r="588" customFormat="false" ht="15" hidden="false" customHeight="false" outlineLevel="0" collapsed="false">
      <c r="T588" s="0" t="n">
        <v>584</v>
      </c>
      <c r="U588" s="0" t="n">
        <f aca="false">MAX(2,ROUNDUP($B$12*T588,0))</f>
        <v>584</v>
      </c>
      <c r="V588" s="0" t="n">
        <f aca="false">IF(N($B$16)&gt;0,NORMSDIST(($B$16*SQRT(T588*U588/(T588+U588))-IF($B$11="Two-tailed",TINV($B$9,(T588+U588-2)),TINV(2*$B$9,(T588+U588-2))))/SQRT(1+IF($B$11="Two-tailed",TINV($B$9,(T588+U588-2)),TINV(2*$B$9,(T588+U588-2)))^2/(2*(T588+U588-2)))),0)</f>
        <v>0.99999999997593</v>
      </c>
    </row>
    <row r="589" customFormat="false" ht="15" hidden="false" customHeight="false" outlineLevel="0" collapsed="false">
      <c r="T589" s="0" t="n">
        <v>585</v>
      </c>
      <c r="U589" s="0" t="n">
        <f aca="false">MAX(2,ROUNDUP($B$12*T589,0))</f>
        <v>585</v>
      </c>
      <c r="V589" s="0" t="n">
        <f aca="false">IF(N($B$16)&gt;0,NORMSDIST(($B$16*SQRT(T589*U589/(T589+U589))-IF($B$11="Two-tailed",TINV($B$9,(T589+U589-2)),TINV(2*$B$9,(T589+U589-2))))/SQRT(1+IF($B$11="Two-tailed",TINV($B$9,(T589+U589-2)),TINV(2*$B$9,(T589+U589-2)))^2/(2*(T589+U589-2)))),0)</f>
        <v>0.999999999977086</v>
      </c>
    </row>
    <row r="590" customFormat="false" ht="15" hidden="false" customHeight="false" outlineLevel="0" collapsed="false">
      <c r="T590" s="0" t="n">
        <v>586</v>
      </c>
      <c r="U590" s="0" t="n">
        <f aca="false">MAX(2,ROUNDUP($B$12*T590,0))</f>
        <v>586</v>
      </c>
      <c r="V590" s="0" t="n">
        <f aca="false">IF(N($B$16)&gt;0,NORMSDIST(($B$16*SQRT(T590*U590/(T590+U590))-IF($B$11="Two-tailed",TINV($B$9,(T590+U590-2)),TINV(2*$B$9,(T590+U590-2))))/SQRT(1+IF($B$11="Two-tailed",TINV($B$9,(T590+U590-2)),TINV(2*$B$9,(T590+U590-2)))^2/(2*(T590+U590-2)))),0)</f>
        <v>0.999999999978187</v>
      </c>
    </row>
    <row r="591" customFormat="false" ht="15" hidden="false" customHeight="false" outlineLevel="0" collapsed="false">
      <c r="T591" s="0" t="n">
        <v>587</v>
      </c>
      <c r="U591" s="0" t="n">
        <f aca="false">MAX(2,ROUNDUP($B$12*T591,0))</f>
        <v>587</v>
      </c>
      <c r="V591" s="0" t="n">
        <f aca="false">IF(N($B$16)&gt;0,NORMSDIST(($B$16*SQRT(T591*U591/(T591+U591))-IF($B$11="Two-tailed",TINV($B$9,(T591+U591-2)),TINV(2*$B$9,(T591+U591-2))))/SQRT(1+IF($B$11="Two-tailed",TINV($B$9,(T591+U591-2)),TINV(2*$B$9,(T591+U591-2)))^2/(2*(T591+U591-2)))),0)</f>
        <v>0.999999999979235</v>
      </c>
    </row>
    <row r="592" customFormat="false" ht="15" hidden="false" customHeight="false" outlineLevel="0" collapsed="false">
      <c r="T592" s="0" t="n">
        <v>588</v>
      </c>
      <c r="U592" s="0" t="n">
        <f aca="false">MAX(2,ROUNDUP($B$12*T592,0))</f>
        <v>588</v>
      </c>
      <c r="V592" s="0" t="n">
        <f aca="false">IF(N($B$16)&gt;0,NORMSDIST(($B$16*SQRT(T592*U592/(T592+U592))-IF($B$11="Two-tailed",TINV($B$9,(T592+U592-2)),TINV(2*$B$9,(T592+U592-2))))/SQRT(1+IF($B$11="Two-tailed",TINV($B$9,(T592+U592-2)),TINV(2*$B$9,(T592+U592-2)))^2/(2*(T592+U592-2)))),0)</f>
        <v>0.999999999980233</v>
      </c>
    </row>
    <row r="593" customFormat="false" ht="15" hidden="false" customHeight="false" outlineLevel="0" collapsed="false">
      <c r="T593" s="0" t="n">
        <v>589</v>
      </c>
      <c r="U593" s="0" t="n">
        <f aca="false">MAX(2,ROUNDUP($B$12*T593,0))</f>
        <v>589</v>
      </c>
      <c r="V593" s="0" t="n">
        <f aca="false">IF(N($B$16)&gt;0,NORMSDIST(($B$16*SQRT(T593*U593/(T593+U593))-IF($B$11="Two-tailed",TINV($B$9,(T593+U593-2)),TINV(2*$B$9,(T593+U593-2))))/SQRT(1+IF($B$11="Two-tailed",TINV($B$9,(T593+U593-2)),TINV(2*$B$9,(T593+U593-2)))^2/(2*(T593+U593-2)))),0)</f>
        <v>0.999999999981183</v>
      </c>
    </row>
    <row r="594" customFormat="false" ht="15" hidden="false" customHeight="false" outlineLevel="0" collapsed="false">
      <c r="T594" s="0" t="n">
        <v>590</v>
      </c>
      <c r="U594" s="0" t="n">
        <f aca="false">MAX(2,ROUNDUP($B$12*T594,0))</f>
        <v>590</v>
      </c>
      <c r="V594" s="0" t="n">
        <f aca="false">IF(N($B$16)&gt;0,NORMSDIST(($B$16*SQRT(T594*U594/(T594+U594))-IF($B$11="Two-tailed",TINV($B$9,(T594+U594-2)),TINV(2*$B$9,(T594+U594-2))))/SQRT(1+IF($B$11="Two-tailed",TINV($B$9,(T594+U594-2)),TINV(2*$B$9,(T594+U594-2)))^2/(2*(T594+U594-2)))),0)</f>
        <v>0.999999999982088</v>
      </c>
    </row>
    <row r="595" customFormat="false" ht="15" hidden="false" customHeight="false" outlineLevel="0" collapsed="false">
      <c r="T595" s="0" t="n">
        <v>591</v>
      </c>
      <c r="U595" s="0" t="n">
        <f aca="false">MAX(2,ROUNDUP($B$12*T595,0))</f>
        <v>591</v>
      </c>
      <c r="V595" s="0" t="n">
        <f aca="false">IF(N($B$16)&gt;0,NORMSDIST(($B$16*SQRT(T595*U595/(T595+U595))-IF($B$11="Two-tailed",TINV($B$9,(T595+U595-2)),TINV(2*$B$9,(T595+U595-2))))/SQRT(1+IF($B$11="Two-tailed",TINV($B$9,(T595+U595-2)),TINV(2*$B$9,(T595+U595-2)))^2/(2*(T595+U595-2)))),0)</f>
        <v>0.99999999998295</v>
      </c>
    </row>
    <row r="596" customFormat="false" ht="15" hidden="false" customHeight="false" outlineLevel="0" collapsed="false">
      <c r="T596" s="0" t="n">
        <v>592</v>
      </c>
      <c r="U596" s="0" t="n">
        <f aca="false">MAX(2,ROUNDUP($B$12*T596,0))</f>
        <v>592</v>
      </c>
      <c r="V596" s="0" t="n">
        <f aca="false">IF(N($B$16)&gt;0,NORMSDIST(($B$16*SQRT(T596*U596/(T596+U596))-IF($B$11="Two-tailed",TINV($B$9,(T596+U596-2)),TINV(2*$B$9,(T596+U596-2))))/SQRT(1+IF($B$11="Two-tailed",TINV($B$9,(T596+U596-2)),TINV(2*$B$9,(T596+U596-2)))^2/(2*(T596+U596-2)))),0)</f>
        <v>0.99999999998377</v>
      </c>
    </row>
    <row r="597" customFormat="false" ht="15" hidden="false" customHeight="false" outlineLevel="0" collapsed="false">
      <c r="T597" s="0" t="n">
        <v>593</v>
      </c>
      <c r="U597" s="0" t="n">
        <f aca="false">MAX(2,ROUNDUP($B$12*T597,0))</f>
        <v>593</v>
      </c>
      <c r="V597" s="0" t="n">
        <f aca="false">IF(N($B$16)&gt;0,NORMSDIST(($B$16*SQRT(T597*U597/(T597+U597))-IF($B$11="Two-tailed",TINV($B$9,(T597+U597-2)),TINV(2*$B$9,(T597+U597-2))))/SQRT(1+IF($B$11="Two-tailed",TINV($B$9,(T597+U597-2)),TINV(2*$B$9,(T597+U597-2)))^2/(2*(T597+U597-2)))),0)</f>
        <v>0.999999999984551</v>
      </c>
    </row>
    <row r="598" customFormat="false" ht="15" hidden="false" customHeight="false" outlineLevel="0" collapsed="false">
      <c r="T598" s="0" t="n">
        <v>594</v>
      </c>
      <c r="U598" s="0" t="n">
        <f aca="false">MAX(2,ROUNDUP($B$12*T598,0))</f>
        <v>594</v>
      </c>
      <c r="V598" s="0" t="n">
        <f aca="false">IF(N($B$16)&gt;0,NORMSDIST(($B$16*SQRT(T598*U598/(T598+U598))-IF($B$11="Two-tailed",TINV($B$9,(T598+U598-2)),TINV(2*$B$9,(T598+U598-2))))/SQRT(1+IF($B$11="Two-tailed",TINV($B$9,(T598+U598-2)),TINV(2*$B$9,(T598+U598-2)))^2/(2*(T598+U598-2)))),0)</f>
        <v>0.999999999985294</v>
      </c>
    </row>
    <row r="599" customFormat="false" ht="15" hidden="false" customHeight="false" outlineLevel="0" collapsed="false">
      <c r="T599" s="0" t="n">
        <v>595</v>
      </c>
      <c r="U599" s="0" t="n">
        <f aca="false">MAX(2,ROUNDUP($B$12*T599,0))</f>
        <v>595</v>
      </c>
      <c r="V599" s="0" t="n">
        <f aca="false">IF(N($B$16)&gt;0,NORMSDIST(($B$16*SQRT(T599*U599/(T599+U599))-IF($B$11="Two-tailed",TINV($B$9,(T599+U599-2)),TINV(2*$B$9,(T599+U599-2))))/SQRT(1+IF($B$11="Two-tailed",TINV($B$9,(T599+U599-2)),TINV(2*$B$9,(T599+U599-2)))^2/(2*(T599+U599-2)))),0)</f>
        <v>0.999999999986002</v>
      </c>
    </row>
    <row r="600" customFormat="false" ht="15" hidden="false" customHeight="false" outlineLevel="0" collapsed="false">
      <c r="T600" s="0" t="n">
        <v>596</v>
      </c>
      <c r="U600" s="0" t="n">
        <f aca="false">MAX(2,ROUNDUP($B$12*T600,0))</f>
        <v>596</v>
      </c>
      <c r="V600" s="0" t="n">
        <f aca="false">IF(N($B$16)&gt;0,NORMSDIST(($B$16*SQRT(T600*U600/(T600+U600))-IF($B$11="Two-tailed",TINV($B$9,(T600+U600-2)),TINV(2*$B$9,(T600+U600-2))))/SQRT(1+IF($B$11="Two-tailed",TINV($B$9,(T600+U600-2)),TINV(2*$B$9,(T600+U600-2)))^2/(2*(T600+U600-2)))),0)</f>
        <v>0.999999999986676</v>
      </c>
    </row>
    <row r="601" customFormat="false" ht="15" hidden="false" customHeight="false" outlineLevel="0" collapsed="false">
      <c r="T601" s="0" t="n">
        <v>597</v>
      </c>
      <c r="U601" s="0" t="n">
        <f aca="false">MAX(2,ROUNDUP($B$12*T601,0))</f>
        <v>597</v>
      </c>
      <c r="V601" s="0" t="n">
        <f aca="false">IF(N($B$16)&gt;0,NORMSDIST(($B$16*SQRT(T601*U601/(T601+U601))-IF($B$11="Two-tailed",TINV($B$9,(T601+U601-2)),TINV(2*$B$9,(T601+U601-2))))/SQRT(1+IF($B$11="Two-tailed",TINV($B$9,(T601+U601-2)),TINV(2*$B$9,(T601+U601-2)))^2/(2*(T601+U601-2)))),0)</f>
        <v>0.999999999987317</v>
      </c>
    </row>
    <row r="602" customFormat="false" ht="15" hidden="false" customHeight="false" outlineLevel="0" collapsed="false">
      <c r="T602" s="0" t="n">
        <v>598</v>
      </c>
      <c r="U602" s="0" t="n">
        <f aca="false">MAX(2,ROUNDUP($B$12*T602,0))</f>
        <v>598</v>
      </c>
      <c r="V602" s="0" t="n">
        <f aca="false">IF(N($B$16)&gt;0,NORMSDIST(($B$16*SQRT(T602*U602/(T602+U602))-IF($B$11="Two-tailed",TINV($B$9,(T602+U602-2)),TINV(2*$B$9,(T602+U602-2))))/SQRT(1+IF($B$11="Two-tailed",TINV($B$9,(T602+U602-2)),TINV(2*$B$9,(T602+U602-2)))^2/(2*(T602+U602-2)))),0)</f>
        <v>0.999999999987928</v>
      </c>
    </row>
    <row r="603" customFormat="false" ht="15" hidden="false" customHeight="false" outlineLevel="0" collapsed="false">
      <c r="T603" s="0" t="n">
        <v>599</v>
      </c>
      <c r="U603" s="0" t="n">
        <f aca="false">MAX(2,ROUNDUP($B$12*T603,0))</f>
        <v>599</v>
      </c>
      <c r="V603" s="0" t="n">
        <f aca="false">IF(N($B$16)&gt;0,NORMSDIST(($B$16*SQRT(T603*U603/(T603+U603))-IF($B$11="Two-tailed",TINV($B$9,(T603+U603-2)),TINV(2*$B$9,(T603+U603-2))))/SQRT(1+IF($B$11="Two-tailed",TINV($B$9,(T603+U603-2)),TINV(2*$B$9,(T603+U603-2)))^2/(2*(T603+U603-2)))),0)</f>
        <v>0.999999999988509</v>
      </c>
    </row>
    <row r="604" customFormat="false" ht="15" hidden="false" customHeight="false" outlineLevel="0" collapsed="false">
      <c r="T604" s="0" t="n">
        <v>600</v>
      </c>
      <c r="U604" s="0" t="n">
        <f aca="false">MAX(2,ROUNDUP($B$12*T604,0))</f>
        <v>600</v>
      </c>
      <c r="V604" s="0" t="n">
        <f aca="false">IF(N($B$16)&gt;0,NORMSDIST(($B$16*SQRT(T604*U604/(T604+U604))-IF($B$11="Two-tailed",TINV($B$9,(T604+U604-2)),TINV(2*$B$9,(T604+U604-2))))/SQRT(1+IF($B$11="Two-tailed",TINV($B$9,(T604+U604-2)),TINV(2*$B$9,(T604+U604-2)))^2/(2*(T604+U604-2)))),0)</f>
        <v>0.999999999989063</v>
      </c>
    </row>
    <row r="605" customFormat="false" ht="15" hidden="false" customHeight="false" outlineLevel="0" collapsed="false">
      <c r="T605" s="0" t="n">
        <v>601</v>
      </c>
      <c r="U605" s="0" t="n">
        <f aca="false">MAX(2,ROUNDUP($B$12*T605,0))</f>
        <v>601</v>
      </c>
      <c r="V605" s="0" t="n">
        <f aca="false">IF(N($B$16)&gt;0,NORMSDIST(($B$16*SQRT(T605*U605/(T605+U605))-IF($B$11="Two-tailed",TINV($B$9,(T605+U605-2)),TINV(2*$B$9,(T605+U605-2))))/SQRT(1+IF($B$11="Two-tailed",TINV($B$9,(T605+U605-2)),TINV(2*$B$9,(T605+U605-2)))^2/(2*(T605+U605-2)))),0)</f>
        <v>0.99999999998959</v>
      </c>
    </row>
    <row r="606" customFormat="false" ht="15" hidden="false" customHeight="false" outlineLevel="0" collapsed="false">
      <c r="T606" s="0" t="n">
        <v>602</v>
      </c>
      <c r="U606" s="0" t="n">
        <f aca="false">MAX(2,ROUNDUP($B$12*T606,0))</f>
        <v>602</v>
      </c>
      <c r="V606" s="0" t="n">
        <f aca="false">IF(N($B$16)&gt;0,NORMSDIST(($B$16*SQRT(T606*U606/(T606+U606))-IF($B$11="Two-tailed",TINV($B$9,(T606+U606-2)),TINV(2*$B$9,(T606+U606-2))))/SQRT(1+IF($B$11="Two-tailed",TINV($B$9,(T606+U606-2)),TINV(2*$B$9,(T606+U606-2)))^2/(2*(T606+U606-2)))),0)</f>
        <v>0.999999999990092</v>
      </c>
    </row>
    <row r="607" customFormat="false" ht="15" hidden="false" customHeight="false" outlineLevel="0" collapsed="false">
      <c r="T607" s="0" t="n">
        <v>603</v>
      </c>
      <c r="U607" s="0" t="n">
        <f aca="false">MAX(2,ROUNDUP($B$12*T607,0))</f>
        <v>603</v>
      </c>
      <c r="V607" s="0" t="n">
        <f aca="false">IF(N($B$16)&gt;0,NORMSDIST(($B$16*SQRT(T607*U607/(T607+U607))-IF($B$11="Two-tailed",TINV($B$9,(T607+U607-2)),TINV(2*$B$9,(T607+U607-2))))/SQRT(1+IF($B$11="Two-tailed",TINV($B$9,(T607+U607-2)),TINV(2*$B$9,(T607+U607-2)))^2/(2*(T607+U607-2)))),0)</f>
        <v>0.999999999990569</v>
      </c>
    </row>
    <row r="608" customFormat="false" ht="15" hidden="false" customHeight="false" outlineLevel="0" collapsed="false">
      <c r="T608" s="0" t="n">
        <v>604</v>
      </c>
      <c r="U608" s="0" t="n">
        <f aca="false">MAX(2,ROUNDUP($B$12*T608,0))</f>
        <v>604</v>
      </c>
      <c r="V608" s="0" t="n">
        <f aca="false">IF(N($B$16)&gt;0,NORMSDIST(($B$16*SQRT(T608*U608/(T608+U608))-IF($B$11="Two-tailed",TINV($B$9,(T608+U608-2)),TINV(2*$B$9,(T608+U608-2))))/SQRT(1+IF($B$11="Two-tailed",TINV($B$9,(T608+U608-2)),TINV(2*$B$9,(T608+U608-2)))^2/(2*(T608+U608-2)))),0)</f>
        <v>0.999999999991024</v>
      </c>
    </row>
    <row r="609" customFormat="false" ht="15" hidden="false" customHeight="false" outlineLevel="0" collapsed="false">
      <c r="T609" s="0" t="n">
        <v>605</v>
      </c>
      <c r="U609" s="0" t="n">
        <f aca="false">MAX(2,ROUNDUP($B$12*T609,0))</f>
        <v>605</v>
      </c>
      <c r="V609" s="0" t="n">
        <f aca="false">IF(N($B$16)&gt;0,NORMSDIST(($B$16*SQRT(T609*U609/(T609+U609))-IF($B$11="Two-tailed",TINV($B$9,(T609+U609-2)),TINV(2*$B$9,(T609+U609-2))))/SQRT(1+IF($B$11="Two-tailed",TINV($B$9,(T609+U609-2)),TINV(2*$B$9,(T609+U609-2)))^2/(2*(T609+U609-2)))),0)</f>
        <v>0.999999999991457</v>
      </c>
    </row>
    <row r="610" customFormat="false" ht="15" hidden="false" customHeight="false" outlineLevel="0" collapsed="false">
      <c r="T610" s="0" t="n">
        <v>606</v>
      </c>
      <c r="U610" s="0" t="n">
        <f aca="false">MAX(2,ROUNDUP($B$12*T610,0))</f>
        <v>606</v>
      </c>
      <c r="V610" s="0" t="n">
        <f aca="false">IF(N($B$16)&gt;0,NORMSDIST(($B$16*SQRT(T610*U610/(T610+U610))-IF($B$11="Two-tailed",TINV($B$9,(T610+U610-2)),TINV(2*$B$9,(T610+U610-2))))/SQRT(1+IF($B$11="Two-tailed",TINV($B$9,(T610+U610-2)),TINV(2*$B$9,(T610+U610-2)))^2/(2*(T610+U610-2)))),0)</f>
        <v>0.999999999991869</v>
      </c>
    </row>
    <row r="611" customFormat="false" ht="15" hidden="false" customHeight="false" outlineLevel="0" collapsed="false">
      <c r="T611" s="0" t="n">
        <v>607</v>
      </c>
      <c r="U611" s="0" t="n">
        <f aca="false">MAX(2,ROUNDUP($B$12*T611,0))</f>
        <v>607</v>
      </c>
      <c r="V611" s="0" t="n">
        <f aca="false">IF(N($B$16)&gt;0,NORMSDIST(($B$16*SQRT(T611*U611/(T611+U611))-IF($B$11="Two-tailed",TINV($B$9,(T611+U611-2)),TINV(2*$B$9,(T611+U611-2))))/SQRT(1+IF($B$11="Two-tailed",TINV($B$9,(T611+U611-2)),TINV(2*$B$9,(T611+U611-2)))^2/(2*(T611+U611-2)))),0)</f>
        <v>0.999999999992261</v>
      </c>
    </row>
    <row r="612" customFormat="false" ht="15" hidden="false" customHeight="false" outlineLevel="0" collapsed="false">
      <c r="T612" s="0" t="n">
        <v>608</v>
      </c>
      <c r="U612" s="0" t="n">
        <f aca="false">MAX(2,ROUNDUP($B$12*T612,0))</f>
        <v>608</v>
      </c>
      <c r="V612" s="0" t="n">
        <f aca="false">IF(N($B$16)&gt;0,NORMSDIST(($B$16*SQRT(T612*U612/(T612+U612))-IF($B$11="Two-tailed",TINV($B$9,(T612+U612-2)),TINV(2*$B$9,(T612+U612-2))))/SQRT(1+IF($B$11="Two-tailed",TINV($B$9,(T612+U612-2)),TINV(2*$B$9,(T612+U612-2)))^2/(2*(T612+U612-2)))),0)</f>
        <v>0.999999999992635</v>
      </c>
    </row>
    <row r="613" customFormat="false" ht="15" hidden="false" customHeight="false" outlineLevel="0" collapsed="false">
      <c r="T613" s="0" t="n">
        <v>609</v>
      </c>
      <c r="U613" s="0" t="n">
        <f aca="false">MAX(2,ROUNDUP($B$12*T613,0))</f>
        <v>609</v>
      </c>
      <c r="V613" s="0" t="n">
        <f aca="false">IF(N($B$16)&gt;0,NORMSDIST(($B$16*SQRT(T613*U613/(T613+U613))-IF($B$11="Two-tailed",TINV($B$9,(T613+U613-2)),TINV(2*$B$9,(T613+U613-2))))/SQRT(1+IF($B$11="Two-tailed",TINV($B$9,(T613+U613-2)),TINV(2*$B$9,(T613+U613-2)))^2/(2*(T613+U613-2)))),0)</f>
        <v>0.99999999999299</v>
      </c>
    </row>
    <row r="614" customFormat="false" ht="15" hidden="false" customHeight="false" outlineLevel="0" collapsed="false">
      <c r="T614" s="0" t="n">
        <v>610</v>
      </c>
      <c r="U614" s="0" t="n">
        <f aca="false">MAX(2,ROUNDUP($B$12*T614,0))</f>
        <v>610</v>
      </c>
      <c r="V614" s="0" t="n">
        <f aca="false">IF(N($B$16)&gt;0,NORMSDIST(($B$16*SQRT(T614*U614/(T614+U614))-IF($B$11="Two-tailed",TINV($B$9,(T614+U614-2)),TINV(2*$B$9,(T614+U614-2))))/SQRT(1+IF($B$11="Two-tailed",TINV($B$9,(T614+U614-2)),TINV(2*$B$9,(T614+U614-2)))^2/(2*(T614+U614-2)))),0)</f>
        <v>0.999999999993328</v>
      </c>
    </row>
    <row r="615" customFormat="false" ht="15" hidden="false" customHeight="false" outlineLevel="0" collapsed="false">
      <c r="T615" s="0" t="n">
        <v>611</v>
      </c>
      <c r="U615" s="0" t="n">
        <f aca="false">MAX(2,ROUNDUP($B$12*T615,0))</f>
        <v>611</v>
      </c>
      <c r="V615" s="0" t="n">
        <f aca="false">IF(N($B$16)&gt;0,NORMSDIST(($B$16*SQRT(T615*U615/(T615+U615))-IF($B$11="Two-tailed",TINV($B$9,(T615+U615-2)),TINV(2*$B$9,(T615+U615-2))))/SQRT(1+IF($B$11="Two-tailed",TINV($B$9,(T615+U615-2)),TINV(2*$B$9,(T615+U615-2)))^2/(2*(T615+U615-2)))),0)</f>
        <v>0.999999999993651</v>
      </c>
    </row>
    <row r="616" customFormat="false" ht="15" hidden="false" customHeight="false" outlineLevel="0" collapsed="false">
      <c r="T616" s="0" t="n">
        <v>612</v>
      </c>
      <c r="U616" s="0" t="n">
        <f aca="false">MAX(2,ROUNDUP($B$12*T616,0))</f>
        <v>612</v>
      </c>
      <c r="V616" s="0" t="n">
        <f aca="false">IF(N($B$16)&gt;0,NORMSDIST(($B$16*SQRT(T616*U616/(T616+U616))-IF($B$11="Two-tailed",TINV($B$9,(T616+U616-2)),TINV(2*$B$9,(T616+U616-2))))/SQRT(1+IF($B$11="Two-tailed",TINV($B$9,(T616+U616-2)),TINV(2*$B$9,(T616+U616-2)))^2/(2*(T616+U616-2)))),0)</f>
        <v>0.999999999993957</v>
      </c>
    </row>
    <row r="617" customFormat="false" ht="15" hidden="false" customHeight="false" outlineLevel="0" collapsed="false">
      <c r="T617" s="0" t="n">
        <v>613</v>
      </c>
      <c r="U617" s="0" t="n">
        <f aca="false">MAX(2,ROUNDUP($B$12*T617,0))</f>
        <v>613</v>
      </c>
      <c r="V617" s="0" t="n">
        <f aca="false">IF(N($B$16)&gt;0,NORMSDIST(($B$16*SQRT(T617*U617/(T617+U617))-IF($B$11="Two-tailed",TINV($B$9,(T617+U617-2)),TINV(2*$B$9,(T617+U617-2))))/SQRT(1+IF($B$11="Two-tailed",TINV($B$9,(T617+U617-2)),TINV(2*$B$9,(T617+U617-2)))^2/(2*(T617+U617-2)))),0)</f>
        <v>0.999999999994249</v>
      </c>
    </row>
    <row r="618" customFormat="false" ht="15" hidden="false" customHeight="false" outlineLevel="0" collapsed="false">
      <c r="T618" s="0" t="n">
        <v>614</v>
      </c>
      <c r="U618" s="0" t="n">
        <f aca="false">MAX(2,ROUNDUP($B$12*T618,0))</f>
        <v>614</v>
      </c>
      <c r="V618" s="0" t="n">
        <f aca="false">IF(N($B$16)&gt;0,NORMSDIST(($B$16*SQRT(T618*U618/(T618+U618))-IF($B$11="Two-tailed",TINV($B$9,(T618+U618-2)),TINV(2*$B$9,(T618+U618-2))))/SQRT(1+IF($B$11="Two-tailed",TINV($B$9,(T618+U618-2)),TINV(2*$B$9,(T618+U618-2)))^2/(2*(T618+U618-2)))),0)</f>
        <v>0.999999999994527</v>
      </c>
    </row>
    <row r="619" customFormat="false" ht="15" hidden="false" customHeight="false" outlineLevel="0" collapsed="false">
      <c r="T619" s="0" t="n">
        <v>615</v>
      </c>
      <c r="U619" s="0" t="n">
        <f aca="false">MAX(2,ROUNDUP($B$12*T619,0))</f>
        <v>615</v>
      </c>
      <c r="V619" s="0" t="n">
        <f aca="false">IF(N($B$16)&gt;0,NORMSDIST(($B$16*SQRT(T619*U619/(T619+U619))-IF($B$11="Two-tailed",TINV($B$9,(T619+U619-2)),TINV(2*$B$9,(T619+U619-2))))/SQRT(1+IF($B$11="Two-tailed",TINV($B$9,(T619+U619-2)),TINV(2*$B$9,(T619+U619-2)))^2/(2*(T619+U619-2)))),0)</f>
        <v>0.999999999994791</v>
      </c>
    </row>
    <row r="620" customFormat="false" ht="15" hidden="false" customHeight="false" outlineLevel="0" collapsed="false">
      <c r="T620" s="0" t="n">
        <v>616</v>
      </c>
      <c r="U620" s="0" t="n">
        <f aca="false">MAX(2,ROUNDUP($B$12*T620,0))</f>
        <v>616</v>
      </c>
      <c r="V620" s="0" t="n">
        <f aca="false">IF(N($B$16)&gt;0,NORMSDIST(($B$16*SQRT(T620*U620/(T620+U620))-IF($B$11="Two-tailed",TINV($B$9,(T620+U620-2)),TINV(2*$B$9,(T620+U620-2))))/SQRT(1+IF($B$11="Two-tailed",TINV($B$9,(T620+U620-2)),TINV(2*$B$9,(T620+U620-2)))^2/(2*(T620+U620-2)))),0)</f>
        <v>0.999999999995043</v>
      </c>
    </row>
    <row r="621" customFormat="false" ht="15" hidden="false" customHeight="false" outlineLevel="0" collapsed="false">
      <c r="T621" s="0" t="n">
        <v>617</v>
      </c>
      <c r="U621" s="0" t="n">
        <f aca="false">MAX(2,ROUNDUP($B$12*T621,0))</f>
        <v>617</v>
      </c>
      <c r="V621" s="0" t="n">
        <f aca="false">IF(N($B$16)&gt;0,NORMSDIST(($B$16*SQRT(T621*U621/(T621+U621))-IF($B$11="Two-tailed",TINV($B$9,(T621+U621-2)),TINV(2*$B$9,(T621+U621-2))))/SQRT(1+IF($B$11="Two-tailed",TINV($B$9,(T621+U621-2)),TINV(2*$B$9,(T621+U621-2)))^2/(2*(T621+U621-2)))),0)</f>
        <v>0.999999999995283</v>
      </c>
    </row>
    <row r="622" customFormat="false" ht="15" hidden="false" customHeight="false" outlineLevel="0" collapsed="false">
      <c r="T622" s="0" t="n">
        <v>618</v>
      </c>
      <c r="U622" s="0" t="n">
        <f aca="false">MAX(2,ROUNDUP($B$12*T622,0))</f>
        <v>618</v>
      </c>
      <c r="V622" s="0" t="n">
        <f aca="false">IF(N($B$16)&gt;0,NORMSDIST(($B$16*SQRT(T622*U622/(T622+U622))-IF($B$11="Two-tailed",TINV($B$9,(T622+U622-2)),TINV(2*$B$9,(T622+U622-2))))/SQRT(1+IF($B$11="Two-tailed",TINV($B$9,(T622+U622-2)),TINV(2*$B$9,(T622+U622-2)))^2/(2*(T622+U622-2)))),0)</f>
        <v>0.999999999995511</v>
      </c>
    </row>
    <row r="623" customFormat="false" ht="15" hidden="false" customHeight="false" outlineLevel="0" collapsed="false">
      <c r="T623" s="0" t="n">
        <v>619</v>
      </c>
      <c r="U623" s="0" t="n">
        <f aca="false">MAX(2,ROUNDUP($B$12*T623,0))</f>
        <v>619</v>
      </c>
      <c r="V623" s="0" t="n">
        <f aca="false">IF(N($B$16)&gt;0,NORMSDIST(($B$16*SQRT(T623*U623/(T623+U623))-IF($B$11="Two-tailed",TINV($B$9,(T623+U623-2)),TINV(2*$B$9,(T623+U623-2))))/SQRT(1+IF($B$11="Two-tailed",TINV($B$9,(T623+U623-2)),TINV(2*$B$9,(T623+U623-2)))^2/(2*(T623+U623-2)))),0)</f>
        <v>0.999999999995728</v>
      </c>
    </row>
    <row r="624" customFormat="false" ht="15" hidden="false" customHeight="false" outlineLevel="0" collapsed="false">
      <c r="T624" s="0" t="n">
        <v>620</v>
      </c>
      <c r="U624" s="0" t="n">
        <f aca="false">MAX(2,ROUNDUP($B$12*T624,0))</f>
        <v>620</v>
      </c>
      <c r="V624" s="0" t="n">
        <f aca="false">IF(N($B$16)&gt;0,NORMSDIST(($B$16*SQRT(T624*U624/(T624+U624))-IF($B$11="Two-tailed",TINV($B$9,(T624+U624-2)),TINV(2*$B$9,(T624+U624-2))))/SQRT(1+IF($B$11="Two-tailed",TINV($B$9,(T624+U624-2)),TINV(2*$B$9,(T624+U624-2)))^2/(2*(T624+U624-2)))),0)</f>
        <v>0.999999999995934</v>
      </c>
    </row>
    <row r="625" customFormat="false" ht="15" hidden="false" customHeight="false" outlineLevel="0" collapsed="false">
      <c r="T625" s="0" t="n">
        <v>621</v>
      </c>
      <c r="U625" s="0" t="n">
        <f aca="false">MAX(2,ROUNDUP($B$12*T625,0))</f>
        <v>621</v>
      </c>
      <c r="V625" s="0" t="n">
        <f aca="false">IF(N($B$16)&gt;0,NORMSDIST(($B$16*SQRT(T625*U625/(T625+U625))-IF($B$11="Two-tailed",TINV($B$9,(T625+U625-2)),TINV(2*$B$9,(T625+U625-2))))/SQRT(1+IF($B$11="Two-tailed",TINV($B$9,(T625+U625-2)),TINV(2*$B$9,(T625+U625-2)))^2/(2*(T625+U625-2)))),0)</f>
        <v>0.999999999996131</v>
      </c>
    </row>
    <row r="626" customFormat="false" ht="15" hidden="false" customHeight="false" outlineLevel="0" collapsed="false">
      <c r="T626" s="0" t="n">
        <v>622</v>
      </c>
      <c r="U626" s="0" t="n">
        <f aca="false">MAX(2,ROUNDUP($B$12*T626,0))</f>
        <v>622</v>
      </c>
      <c r="V626" s="0" t="n">
        <f aca="false">IF(N($B$16)&gt;0,NORMSDIST(($B$16*SQRT(T626*U626/(T626+U626))-IF($B$11="Two-tailed",TINV($B$9,(T626+U626-2)),TINV(2*$B$9,(T626+U626-2))))/SQRT(1+IF($B$11="Two-tailed",TINV($B$9,(T626+U626-2)),TINV(2*$B$9,(T626+U626-2)))^2/(2*(T626+U626-2)))),0)</f>
        <v>0.999999999996318</v>
      </c>
    </row>
    <row r="627" customFormat="false" ht="15" hidden="false" customHeight="false" outlineLevel="0" collapsed="false">
      <c r="T627" s="0" t="n">
        <v>623</v>
      </c>
      <c r="U627" s="0" t="n">
        <f aca="false">MAX(2,ROUNDUP($B$12*T627,0))</f>
        <v>623</v>
      </c>
      <c r="V627" s="0" t="n">
        <f aca="false">IF(N($B$16)&gt;0,NORMSDIST(($B$16*SQRT(T627*U627/(T627+U627))-IF($B$11="Two-tailed",TINV($B$9,(T627+U627-2)),TINV(2*$B$9,(T627+U627-2))))/SQRT(1+IF($B$11="Two-tailed",TINV($B$9,(T627+U627-2)),TINV(2*$B$9,(T627+U627-2)))^2/(2*(T627+U627-2)))),0)</f>
        <v>0.999999999996496</v>
      </c>
    </row>
    <row r="628" customFormat="false" ht="15" hidden="false" customHeight="false" outlineLevel="0" collapsed="false">
      <c r="T628" s="0" t="n">
        <v>624</v>
      </c>
      <c r="U628" s="0" t="n">
        <f aca="false">MAX(2,ROUNDUP($B$12*T628,0))</f>
        <v>624</v>
      </c>
      <c r="V628" s="0" t="n">
        <f aca="false">IF(N($B$16)&gt;0,NORMSDIST(($B$16*SQRT(T628*U628/(T628+U628))-IF($B$11="Two-tailed",TINV($B$9,(T628+U628-2)),TINV(2*$B$9,(T628+U628-2))))/SQRT(1+IF($B$11="Two-tailed",TINV($B$9,(T628+U628-2)),TINV(2*$B$9,(T628+U628-2)))^2/(2*(T628+U628-2)))),0)</f>
        <v>0.999999999996666</v>
      </c>
    </row>
    <row r="629" customFormat="false" ht="15" hidden="false" customHeight="false" outlineLevel="0" collapsed="false">
      <c r="T629" s="0" t="n">
        <v>625</v>
      </c>
      <c r="U629" s="0" t="n">
        <f aca="false">MAX(2,ROUNDUP($B$12*T629,0))</f>
        <v>625</v>
      </c>
      <c r="V629" s="0" t="n">
        <f aca="false">IF(N($B$16)&gt;0,NORMSDIST(($B$16*SQRT(T629*U629/(T629+U629))-IF($B$11="Two-tailed",TINV($B$9,(T629+U629-2)),TINV(2*$B$9,(T629+U629-2))))/SQRT(1+IF($B$11="Two-tailed",TINV($B$9,(T629+U629-2)),TINV(2*$B$9,(T629+U629-2)))^2/(2*(T629+U629-2)))),0)</f>
        <v>0.999999999996827</v>
      </c>
    </row>
    <row r="630" customFormat="false" ht="15" hidden="false" customHeight="false" outlineLevel="0" collapsed="false">
      <c r="T630" s="0" t="n">
        <v>626</v>
      </c>
      <c r="U630" s="0" t="n">
        <f aca="false">MAX(2,ROUNDUP($B$12*T630,0))</f>
        <v>626</v>
      </c>
      <c r="V630" s="0" t="n">
        <f aca="false">IF(N($B$16)&gt;0,NORMSDIST(($B$16*SQRT(T630*U630/(T630+U630))-IF($B$11="Two-tailed",TINV($B$9,(T630+U630-2)),TINV(2*$B$9,(T630+U630-2))))/SQRT(1+IF($B$11="Two-tailed",TINV($B$9,(T630+U630-2)),TINV(2*$B$9,(T630+U630-2)))^2/(2*(T630+U630-2)))),0)</f>
        <v>0.999999999996981</v>
      </c>
    </row>
    <row r="631" customFormat="false" ht="15" hidden="false" customHeight="false" outlineLevel="0" collapsed="false">
      <c r="T631" s="0" t="n">
        <v>627</v>
      </c>
      <c r="U631" s="0" t="n">
        <f aca="false">MAX(2,ROUNDUP($B$12*T631,0))</f>
        <v>627</v>
      </c>
      <c r="V631" s="0" t="n">
        <f aca="false">IF(N($B$16)&gt;0,NORMSDIST(($B$16*SQRT(T631*U631/(T631+U631))-IF($B$11="Two-tailed",TINV($B$9,(T631+U631-2)),TINV(2*$B$9,(T631+U631-2))))/SQRT(1+IF($B$11="Two-tailed",TINV($B$9,(T631+U631-2)),TINV(2*$B$9,(T631+U631-2)))^2/(2*(T631+U631-2)))),0)</f>
        <v>0.999999999997127</v>
      </c>
    </row>
    <row r="632" customFormat="false" ht="15" hidden="false" customHeight="false" outlineLevel="0" collapsed="false">
      <c r="T632" s="0" t="n">
        <v>628</v>
      </c>
      <c r="U632" s="0" t="n">
        <f aca="false">MAX(2,ROUNDUP($B$12*T632,0))</f>
        <v>628</v>
      </c>
      <c r="V632" s="0" t="n">
        <f aca="false">IF(N($B$16)&gt;0,NORMSDIST(($B$16*SQRT(T632*U632/(T632+U632))-IF($B$11="Two-tailed",TINV($B$9,(T632+U632-2)),TINV(2*$B$9,(T632+U632-2))))/SQRT(1+IF($B$11="Two-tailed",TINV($B$9,(T632+U632-2)),TINV(2*$B$9,(T632+U632-2)))^2/(2*(T632+U632-2)))),0)</f>
        <v>0.999999999997266</v>
      </c>
    </row>
    <row r="633" customFormat="false" ht="15" hidden="false" customHeight="false" outlineLevel="0" collapsed="false">
      <c r="T633" s="0" t="n">
        <v>629</v>
      </c>
      <c r="U633" s="0" t="n">
        <f aca="false">MAX(2,ROUNDUP($B$12*T633,0))</f>
        <v>629</v>
      </c>
      <c r="V633" s="0" t="n">
        <f aca="false">IF(N($B$16)&gt;0,NORMSDIST(($B$16*SQRT(T633*U633/(T633+U633))-IF($B$11="Two-tailed",TINV($B$9,(T633+U633-2)),TINV(2*$B$9,(T633+U633-2))))/SQRT(1+IF($B$11="Two-tailed",TINV($B$9,(T633+U633-2)),TINV(2*$B$9,(T633+U633-2)))^2/(2*(T633+U633-2)))),0)</f>
        <v>0.999999999997399</v>
      </c>
    </row>
    <row r="634" customFormat="false" ht="15" hidden="false" customHeight="false" outlineLevel="0" collapsed="false">
      <c r="T634" s="0" t="n">
        <v>630</v>
      </c>
      <c r="U634" s="0" t="n">
        <f aca="false">MAX(2,ROUNDUP($B$12*T634,0))</f>
        <v>630</v>
      </c>
      <c r="V634" s="0" t="n">
        <f aca="false">IF(N($B$16)&gt;0,NORMSDIST(($B$16*SQRT(T634*U634/(T634+U634))-IF($B$11="Two-tailed",TINV($B$9,(T634+U634-2)),TINV(2*$B$9,(T634+U634-2))))/SQRT(1+IF($B$11="Two-tailed",TINV($B$9,(T634+U634-2)),TINV(2*$B$9,(T634+U634-2)))^2/(2*(T634+U634-2)))),0)</f>
        <v>0.999999999997525</v>
      </c>
    </row>
    <row r="635" customFormat="false" ht="15" hidden="false" customHeight="false" outlineLevel="0" collapsed="false">
      <c r="T635" s="0" t="n">
        <v>631</v>
      </c>
      <c r="U635" s="0" t="n">
        <f aca="false">MAX(2,ROUNDUP($B$12*T635,0))</f>
        <v>631</v>
      </c>
      <c r="V635" s="0" t="n">
        <f aca="false">IF(N($B$16)&gt;0,NORMSDIST(($B$16*SQRT(T635*U635/(T635+U635))-IF($B$11="Two-tailed",TINV($B$9,(T635+U635-2)),TINV(2*$B$9,(T635+U635-2))))/SQRT(1+IF($B$11="Two-tailed",TINV($B$9,(T635+U635-2)),TINV(2*$B$9,(T635+U635-2)))^2/(2*(T635+U635-2)))),0)</f>
        <v>0.999999999997645</v>
      </c>
    </row>
    <row r="636" customFormat="false" ht="15" hidden="false" customHeight="false" outlineLevel="0" collapsed="false">
      <c r="T636" s="0" t="n">
        <v>632</v>
      </c>
      <c r="U636" s="0" t="n">
        <f aca="false">MAX(2,ROUNDUP($B$12*T636,0))</f>
        <v>632</v>
      </c>
      <c r="V636" s="0" t="n">
        <f aca="false">IF(N($B$16)&gt;0,NORMSDIST(($B$16*SQRT(T636*U636/(T636+U636))-IF($B$11="Two-tailed",TINV($B$9,(T636+U636-2)),TINV(2*$B$9,(T636+U636-2))))/SQRT(1+IF($B$11="Two-tailed",TINV($B$9,(T636+U636-2)),TINV(2*$B$9,(T636+U636-2)))^2/(2*(T636+U636-2)))),0)</f>
        <v>0.999999999997759</v>
      </c>
    </row>
    <row r="637" customFormat="false" ht="15" hidden="false" customHeight="false" outlineLevel="0" collapsed="false">
      <c r="T637" s="0" t="n">
        <v>633</v>
      </c>
      <c r="U637" s="0" t="n">
        <f aca="false">MAX(2,ROUNDUP($B$12*T637,0))</f>
        <v>633</v>
      </c>
      <c r="V637" s="0" t="n">
        <f aca="false">IF(N($B$16)&gt;0,NORMSDIST(($B$16*SQRT(T637*U637/(T637+U637))-IF($B$11="Two-tailed",TINV($B$9,(T637+U637-2)),TINV(2*$B$9,(T637+U637-2))))/SQRT(1+IF($B$11="Two-tailed",TINV($B$9,(T637+U637-2)),TINV(2*$B$9,(T637+U637-2)))^2/(2*(T637+U637-2)))),0)</f>
        <v>0.999999999997868</v>
      </c>
    </row>
    <row r="638" customFormat="false" ht="15" hidden="false" customHeight="false" outlineLevel="0" collapsed="false">
      <c r="T638" s="0" t="n">
        <v>634</v>
      </c>
      <c r="U638" s="0" t="n">
        <f aca="false">MAX(2,ROUNDUP($B$12*T638,0))</f>
        <v>634</v>
      </c>
      <c r="V638" s="0" t="n">
        <f aca="false">IF(N($B$16)&gt;0,NORMSDIST(($B$16*SQRT(T638*U638/(T638+U638))-IF($B$11="Two-tailed",TINV($B$9,(T638+U638-2)),TINV(2*$B$9,(T638+U638-2))))/SQRT(1+IF($B$11="Two-tailed",TINV($B$9,(T638+U638-2)),TINV(2*$B$9,(T638+U638-2)))^2/(2*(T638+U638-2)))),0)</f>
        <v>0.999999999997971</v>
      </c>
    </row>
    <row r="639" customFormat="false" ht="15" hidden="false" customHeight="false" outlineLevel="0" collapsed="false">
      <c r="T639" s="0" t="n">
        <v>635</v>
      </c>
      <c r="U639" s="0" t="n">
        <f aca="false">MAX(2,ROUNDUP($B$12*T639,0))</f>
        <v>635</v>
      </c>
      <c r="V639" s="0" t="n">
        <f aca="false">IF(N($B$16)&gt;0,NORMSDIST(($B$16*SQRT(T639*U639/(T639+U639))-IF($B$11="Two-tailed",TINV($B$9,(T639+U639-2)),TINV(2*$B$9,(T639+U639-2))))/SQRT(1+IF($B$11="Two-tailed",TINV($B$9,(T639+U639-2)),TINV(2*$B$9,(T639+U639-2)))^2/(2*(T639+U639-2)))),0)</f>
        <v>0.999999999998069</v>
      </c>
    </row>
    <row r="640" customFormat="false" ht="15" hidden="false" customHeight="false" outlineLevel="0" collapsed="false">
      <c r="T640" s="0" t="n">
        <v>636</v>
      </c>
      <c r="U640" s="0" t="n">
        <f aca="false">MAX(2,ROUNDUP($B$12*T640,0))</f>
        <v>636</v>
      </c>
      <c r="V640" s="0" t="n">
        <f aca="false">IF(N($B$16)&gt;0,NORMSDIST(($B$16*SQRT(T640*U640/(T640+U640))-IF($B$11="Two-tailed",TINV($B$9,(T640+U640-2)),TINV(2*$B$9,(T640+U640-2))))/SQRT(1+IF($B$11="Two-tailed",TINV($B$9,(T640+U640-2)),TINV(2*$B$9,(T640+U640-2)))^2/(2*(T640+U640-2)))),0)</f>
        <v>0.999999999998163</v>
      </c>
    </row>
    <row r="641" customFormat="false" ht="15" hidden="false" customHeight="false" outlineLevel="0" collapsed="false">
      <c r="T641" s="0" t="n">
        <v>637</v>
      </c>
      <c r="U641" s="0" t="n">
        <f aca="false">MAX(2,ROUNDUP($B$12*T641,0))</f>
        <v>637</v>
      </c>
      <c r="V641" s="0" t="n">
        <f aca="false">IF(N($B$16)&gt;0,NORMSDIST(($B$16*SQRT(T641*U641/(T641+U641))-IF($B$11="Two-tailed",TINV($B$9,(T641+U641-2)),TINV(2*$B$9,(T641+U641-2))))/SQRT(1+IF($B$11="Two-tailed",TINV($B$9,(T641+U641-2)),TINV(2*$B$9,(T641+U641-2)))^2/(2*(T641+U641-2)))),0)</f>
        <v>0.999999999998252</v>
      </c>
    </row>
    <row r="642" customFormat="false" ht="15" hidden="false" customHeight="false" outlineLevel="0" collapsed="false">
      <c r="T642" s="0" t="n">
        <v>638</v>
      </c>
      <c r="U642" s="0" t="n">
        <f aca="false">MAX(2,ROUNDUP($B$12*T642,0))</f>
        <v>638</v>
      </c>
      <c r="V642" s="0" t="n">
        <f aca="false">IF(N($B$16)&gt;0,NORMSDIST(($B$16*SQRT(T642*U642/(T642+U642))-IF($B$11="Two-tailed",TINV($B$9,(T642+U642-2)),TINV(2*$B$9,(T642+U642-2))))/SQRT(1+IF($B$11="Two-tailed",TINV($B$9,(T642+U642-2)),TINV(2*$B$9,(T642+U642-2)))^2/(2*(T642+U642-2)))),0)</f>
        <v>0.999999999998337</v>
      </c>
    </row>
    <row r="643" customFormat="false" ht="15" hidden="false" customHeight="false" outlineLevel="0" collapsed="false">
      <c r="T643" s="0" t="n">
        <v>639</v>
      </c>
      <c r="U643" s="0" t="n">
        <f aca="false">MAX(2,ROUNDUP($B$12*T643,0))</f>
        <v>639</v>
      </c>
      <c r="V643" s="0" t="n">
        <f aca="false">IF(N($B$16)&gt;0,NORMSDIST(($B$16*SQRT(T643*U643/(T643+U643))-IF($B$11="Two-tailed",TINV($B$9,(T643+U643-2)),TINV(2*$B$9,(T643+U643-2))))/SQRT(1+IF($B$11="Two-tailed",TINV($B$9,(T643+U643-2)),TINV(2*$B$9,(T643+U643-2)))^2/(2*(T643+U643-2)))),0)</f>
        <v>0.999999999998418</v>
      </c>
    </row>
    <row r="644" customFormat="false" ht="15" hidden="false" customHeight="false" outlineLevel="0" collapsed="false">
      <c r="T644" s="0" t="n">
        <v>640</v>
      </c>
      <c r="U644" s="0" t="n">
        <f aca="false">MAX(2,ROUNDUP($B$12*T644,0))</f>
        <v>640</v>
      </c>
      <c r="V644" s="0" t="n">
        <f aca="false">IF(N($B$16)&gt;0,NORMSDIST(($B$16*SQRT(T644*U644/(T644+U644))-IF($B$11="Two-tailed",TINV($B$9,(T644+U644-2)),TINV(2*$B$9,(T644+U644-2))))/SQRT(1+IF($B$11="Two-tailed",TINV($B$9,(T644+U644-2)),TINV(2*$B$9,(T644+U644-2)))^2/(2*(T644+U644-2)))),0)</f>
        <v>0.999999999998494</v>
      </c>
    </row>
    <row r="645" customFormat="false" ht="15" hidden="false" customHeight="false" outlineLevel="0" collapsed="false">
      <c r="T645" s="0" t="n">
        <v>641</v>
      </c>
      <c r="U645" s="0" t="n">
        <f aca="false">MAX(2,ROUNDUP($B$12*T645,0))</f>
        <v>641</v>
      </c>
      <c r="V645" s="0" t="n">
        <f aca="false">IF(N($B$16)&gt;0,NORMSDIST(($B$16*SQRT(T645*U645/(T645+U645))-IF($B$11="Two-tailed",TINV($B$9,(T645+U645-2)),TINV(2*$B$9,(T645+U645-2))))/SQRT(1+IF($B$11="Two-tailed",TINV($B$9,(T645+U645-2)),TINV(2*$B$9,(T645+U645-2)))^2/(2*(T645+U645-2)))),0)</f>
        <v>0.999999999998568</v>
      </c>
    </row>
    <row r="646" customFormat="false" ht="15" hidden="false" customHeight="false" outlineLevel="0" collapsed="false">
      <c r="T646" s="0" t="n">
        <v>642</v>
      </c>
      <c r="U646" s="0" t="n">
        <f aca="false">MAX(2,ROUNDUP($B$12*T646,0))</f>
        <v>642</v>
      </c>
      <c r="V646" s="0" t="n">
        <f aca="false">IF(N($B$16)&gt;0,NORMSDIST(($B$16*SQRT(T646*U646/(T646+U646))-IF($B$11="Two-tailed",TINV($B$9,(T646+U646-2)),TINV(2*$B$9,(T646+U646-2))))/SQRT(1+IF($B$11="Two-tailed",TINV($B$9,(T646+U646-2)),TINV(2*$B$9,(T646+U646-2)))^2/(2*(T646+U646-2)))),0)</f>
        <v>0.999999999998637</v>
      </c>
    </row>
    <row r="647" customFormat="false" ht="15" hidden="false" customHeight="false" outlineLevel="0" collapsed="false">
      <c r="T647" s="0" t="n">
        <v>643</v>
      </c>
      <c r="U647" s="0" t="n">
        <f aca="false">MAX(2,ROUNDUP($B$12*T647,0))</f>
        <v>643</v>
      </c>
      <c r="V647" s="0" t="n">
        <f aca="false">IF(N($B$16)&gt;0,NORMSDIST(($B$16*SQRT(T647*U647/(T647+U647))-IF($B$11="Two-tailed",TINV($B$9,(T647+U647-2)),TINV(2*$B$9,(T647+U647-2))))/SQRT(1+IF($B$11="Two-tailed",TINV($B$9,(T647+U647-2)),TINV(2*$B$9,(T647+U647-2)))^2/(2*(T647+U647-2)))),0)</f>
        <v>0.999999999998703</v>
      </c>
    </row>
    <row r="648" customFormat="false" ht="15" hidden="false" customHeight="false" outlineLevel="0" collapsed="false">
      <c r="T648" s="0" t="n">
        <v>644</v>
      </c>
      <c r="U648" s="0" t="n">
        <f aca="false">MAX(2,ROUNDUP($B$12*T648,0))</f>
        <v>644</v>
      </c>
      <c r="V648" s="0" t="n">
        <f aca="false">IF(N($B$16)&gt;0,NORMSDIST(($B$16*SQRT(T648*U648/(T648+U648))-IF($B$11="Two-tailed",TINV($B$9,(T648+U648-2)),TINV(2*$B$9,(T648+U648-2))))/SQRT(1+IF($B$11="Two-tailed",TINV($B$9,(T648+U648-2)),TINV(2*$B$9,(T648+U648-2)))^2/(2*(T648+U648-2)))),0)</f>
        <v>0.999999999998766</v>
      </c>
    </row>
    <row r="649" customFormat="false" ht="15" hidden="false" customHeight="false" outlineLevel="0" collapsed="false">
      <c r="T649" s="0" t="n">
        <v>645</v>
      </c>
      <c r="U649" s="0" t="n">
        <f aca="false">MAX(2,ROUNDUP($B$12*T649,0))</f>
        <v>645</v>
      </c>
      <c r="V649" s="0" t="n">
        <f aca="false">IF(N($B$16)&gt;0,NORMSDIST(($B$16*SQRT(T649*U649/(T649+U649))-IF($B$11="Two-tailed",TINV($B$9,(T649+U649-2)),TINV(2*$B$9,(T649+U649-2))))/SQRT(1+IF($B$11="Two-tailed",TINV($B$9,(T649+U649-2)),TINV(2*$B$9,(T649+U649-2)))^2/(2*(T649+U649-2)))),0)</f>
        <v>0.999999999998826</v>
      </c>
    </row>
    <row r="650" customFormat="false" ht="15" hidden="false" customHeight="false" outlineLevel="0" collapsed="false">
      <c r="T650" s="0" t="n">
        <v>646</v>
      </c>
      <c r="U650" s="0" t="n">
        <f aca="false">MAX(2,ROUNDUP($B$12*T650,0))</f>
        <v>646</v>
      </c>
      <c r="V650" s="0" t="n">
        <f aca="false">IF(N($B$16)&gt;0,NORMSDIST(($B$16*SQRT(T650*U650/(T650+U650))-IF($B$11="Two-tailed",TINV($B$9,(T650+U650-2)),TINV(2*$B$9,(T650+U650-2))))/SQRT(1+IF($B$11="Two-tailed",TINV($B$9,(T650+U650-2)),TINV(2*$B$9,(T650+U650-2)))^2/(2*(T650+U650-2)))),0)</f>
        <v>0.999999999998883</v>
      </c>
    </row>
    <row r="651" customFormat="false" ht="15" hidden="false" customHeight="false" outlineLevel="0" collapsed="false">
      <c r="T651" s="0" t="n">
        <v>647</v>
      </c>
      <c r="U651" s="0" t="n">
        <f aca="false">MAX(2,ROUNDUP($B$12*T651,0))</f>
        <v>647</v>
      </c>
      <c r="V651" s="0" t="n">
        <f aca="false">IF(N($B$16)&gt;0,NORMSDIST(($B$16*SQRT(T651*U651/(T651+U651))-IF($B$11="Two-tailed",TINV($B$9,(T651+U651-2)),TINV(2*$B$9,(T651+U651-2))))/SQRT(1+IF($B$11="Two-tailed",TINV($B$9,(T651+U651-2)),TINV(2*$B$9,(T651+U651-2)))^2/(2*(T651+U651-2)))),0)</f>
        <v>0.999999999998938</v>
      </c>
    </row>
    <row r="652" customFormat="false" ht="15" hidden="false" customHeight="false" outlineLevel="0" collapsed="false">
      <c r="T652" s="0" t="n">
        <v>648</v>
      </c>
      <c r="U652" s="0" t="n">
        <f aca="false">MAX(2,ROUNDUP($B$12*T652,0))</f>
        <v>648</v>
      </c>
      <c r="V652" s="0" t="n">
        <f aca="false">IF(N($B$16)&gt;0,NORMSDIST(($B$16*SQRT(T652*U652/(T652+U652))-IF($B$11="Two-tailed",TINV($B$9,(T652+U652-2)),TINV(2*$B$9,(T652+U652-2))))/SQRT(1+IF($B$11="Two-tailed",TINV($B$9,(T652+U652-2)),TINV(2*$B$9,(T652+U652-2)))^2/(2*(T652+U652-2)))),0)</f>
        <v>0.999999999998989</v>
      </c>
    </row>
    <row r="653" customFormat="false" ht="15" hidden="false" customHeight="false" outlineLevel="0" collapsed="false">
      <c r="T653" s="0" t="n">
        <v>649</v>
      </c>
      <c r="U653" s="0" t="n">
        <f aca="false">MAX(2,ROUNDUP($B$12*T653,0))</f>
        <v>649</v>
      </c>
      <c r="V653" s="0" t="n">
        <f aca="false">IF(N($B$16)&gt;0,NORMSDIST(($B$16*SQRT(T653*U653/(T653+U653))-IF($B$11="Two-tailed",TINV($B$9,(T653+U653-2)),TINV(2*$B$9,(T653+U653-2))))/SQRT(1+IF($B$11="Two-tailed",TINV($B$9,(T653+U653-2)),TINV(2*$B$9,(T653+U653-2)))^2/(2*(T653+U653-2)))),0)</f>
        <v>0.999999999999038</v>
      </c>
    </row>
    <row r="654" customFormat="false" ht="15" hidden="false" customHeight="false" outlineLevel="0" collapsed="false">
      <c r="T654" s="0" t="n">
        <v>650</v>
      </c>
      <c r="U654" s="0" t="n">
        <f aca="false">MAX(2,ROUNDUP($B$12*T654,0))</f>
        <v>650</v>
      </c>
      <c r="V654" s="0" t="n">
        <f aca="false">IF(N($B$16)&gt;0,NORMSDIST(($B$16*SQRT(T654*U654/(T654+U654))-IF($B$11="Two-tailed",TINV($B$9,(T654+U654-2)),TINV(2*$B$9,(T654+U654-2))))/SQRT(1+IF($B$11="Two-tailed",TINV($B$9,(T654+U654-2)),TINV(2*$B$9,(T654+U654-2)))^2/(2*(T654+U654-2)))),0)</f>
        <v>0.999999999999085</v>
      </c>
    </row>
    <row r="655" customFormat="false" ht="15" hidden="false" customHeight="false" outlineLevel="0" collapsed="false">
      <c r="T655" s="0" t="n">
        <v>651</v>
      </c>
      <c r="U655" s="0" t="n">
        <f aca="false">MAX(2,ROUNDUP($B$12*T655,0))</f>
        <v>651</v>
      </c>
      <c r="V655" s="0" t="n">
        <f aca="false">IF(N($B$16)&gt;0,NORMSDIST(($B$16*SQRT(T655*U655/(T655+U655))-IF($B$11="Two-tailed",TINV($B$9,(T655+U655-2)),TINV(2*$B$9,(T655+U655-2))))/SQRT(1+IF($B$11="Two-tailed",TINV($B$9,(T655+U655-2)),TINV(2*$B$9,(T655+U655-2)))^2/(2*(T655+U655-2)))),0)</f>
        <v>0.99999999999913</v>
      </c>
    </row>
    <row r="656" customFormat="false" ht="15" hidden="false" customHeight="false" outlineLevel="0" collapsed="false">
      <c r="T656" s="0" t="n">
        <v>652</v>
      </c>
      <c r="U656" s="0" t="n">
        <f aca="false">MAX(2,ROUNDUP($B$12*T656,0))</f>
        <v>652</v>
      </c>
      <c r="V656" s="0" t="n">
        <f aca="false">IF(N($B$16)&gt;0,NORMSDIST(($B$16*SQRT(T656*U656/(T656+U656))-IF($B$11="Two-tailed",TINV($B$9,(T656+U656-2)),TINV(2*$B$9,(T656+U656-2))))/SQRT(1+IF($B$11="Two-tailed",TINV($B$9,(T656+U656-2)),TINV(2*$B$9,(T656+U656-2)))^2/(2*(T656+U656-2)))),0)</f>
        <v>0.999999999999172</v>
      </c>
    </row>
    <row r="657" customFormat="false" ht="15" hidden="false" customHeight="false" outlineLevel="0" collapsed="false">
      <c r="T657" s="0" t="n">
        <v>653</v>
      </c>
      <c r="U657" s="0" t="n">
        <f aca="false">MAX(2,ROUNDUP($B$12*T657,0))</f>
        <v>653</v>
      </c>
      <c r="V657" s="0" t="n">
        <f aca="false">IF(N($B$16)&gt;0,NORMSDIST(($B$16*SQRT(T657*U657/(T657+U657))-IF($B$11="Two-tailed",TINV($B$9,(T657+U657-2)),TINV(2*$B$9,(T657+U657-2))))/SQRT(1+IF($B$11="Two-tailed",TINV($B$9,(T657+U657-2)),TINV(2*$B$9,(T657+U657-2)))^2/(2*(T657+U657-2)))),0)</f>
        <v>0.999999999999212</v>
      </c>
    </row>
    <row r="658" customFormat="false" ht="15" hidden="false" customHeight="false" outlineLevel="0" collapsed="false">
      <c r="T658" s="0" t="n">
        <v>654</v>
      </c>
      <c r="U658" s="0" t="n">
        <f aca="false">MAX(2,ROUNDUP($B$12*T658,0))</f>
        <v>654</v>
      </c>
      <c r="V658" s="0" t="n">
        <f aca="false">IF(N($B$16)&gt;0,NORMSDIST(($B$16*SQRT(T658*U658/(T658+U658))-IF($B$11="Two-tailed",TINV($B$9,(T658+U658-2)),TINV(2*$B$9,(T658+U658-2))))/SQRT(1+IF($B$11="Two-tailed",TINV($B$9,(T658+U658-2)),TINV(2*$B$9,(T658+U658-2)))^2/(2*(T658+U658-2)))),0)</f>
        <v>0.999999999999251</v>
      </c>
    </row>
    <row r="659" customFormat="false" ht="15" hidden="false" customHeight="false" outlineLevel="0" collapsed="false">
      <c r="T659" s="0" t="n">
        <v>655</v>
      </c>
      <c r="U659" s="0" t="n">
        <f aca="false">MAX(2,ROUNDUP($B$12*T659,0))</f>
        <v>655</v>
      </c>
      <c r="V659" s="0" t="n">
        <f aca="false">IF(N($B$16)&gt;0,NORMSDIST(($B$16*SQRT(T659*U659/(T659+U659))-IF($B$11="Two-tailed",TINV($B$9,(T659+U659-2)),TINV(2*$B$9,(T659+U659-2))))/SQRT(1+IF($B$11="Two-tailed",TINV($B$9,(T659+U659-2)),TINV(2*$B$9,(T659+U659-2)))^2/(2*(T659+U659-2)))),0)</f>
        <v>0.999999999999287</v>
      </c>
    </row>
    <row r="660" customFormat="false" ht="15" hidden="false" customHeight="false" outlineLevel="0" collapsed="false">
      <c r="T660" s="0" t="n">
        <v>656</v>
      </c>
      <c r="U660" s="0" t="n">
        <f aca="false">MAX(2,ROUNDUP($B$12*T660,0))</f>
        <v>656</v>
      </c>
      <c r="V660" s="0" t="n">
        <f aca="false">IF(N($B$16)&gt;0,NORMSDIST(($B$16*SQRT(T660*U660/(T660+U660))-IF($B$11="Two-tailed",TINV($B$9,(T660+U660-2)),TINV(2*$B$9,(T660+U660-2))))/SQRT(1+IF($B$11="Two-tailed",TINV($B$9,(T660+U660-2)),TINV(2*$B$9,(T660+U660-2)))^2/(2*(T660+U660-2)))),0)</f>
        <v>0.999999999999322</v>
      </c>
    </row>
    <row r="661" customFormat="false" ht="15" hidden="false" customHeight="false" outlineLevel="0" collapsed="false">
      <c r="T661" s="0" t="n">
        <v>657</v>
      </c>
      <c r="U661" s="0" t="n">
        <f aca="false">MAX(2,ROUNDUP($B$12*T661,0))</f>
        <v>657</v>
      </c>
      <c r="V661" s="0" t="n">
        <f aca="false">IF(N($B$16)&gt;0,NORMSDIST(($B$16*SQRT(T661*U661/(T661+U661))-IF($B$11="Two-tailed",TINV($B$9,(T661+U661-2)),TINV(2*$B$9,(T661+U661-2))))/SQRT(1+IF($B$11="Two-tailed",TINV($B$9,(T661+U661-2)),TINV(2*$B$9,(T661+U661-2)))^2/(2*(T661+U661-2)))),0)</f>
        <v>0.999999999999355</v>
      </c>
    </row>
    <row r="662" customFormat="false" ht="15" hidden="false" customHeight="false" outlineLevel="0" collapsed="false">
      <c r="T662" s="0" t="n">
        <v>658</v>
      </c>
      <c r="U662" s="0" t="n">
        <f aca="false">MAX(2,ROUNDUP($B$12*T662,0))</f>
        <v>658</v>
      </c>
      <c r="V662" s="0" t="n">
        <f aca="false">IF(N($B$16)&gt;0,NORMSDIST(($B$16*SQRT(T662*U662/(T662+U662))-IF($B$11="Two-tailed",TINV($B$9,(T662+U662-2)),TINV(2*$B$9,(T662+U662-2))))/SQRT(1+IF($B$11="Two-tailed",TINV($B$9,(T662+U662-2)),TINV(2*$B$9,(T662+U662-2)))^2/(2*(T662+U662-2)))),0)</f>
        <v>0.999999999999386</v>
      </c>
    </row>
    <row r="663" customFormat="false" ht="15" hidden="false" customHeight="false" outlineLevel="0" collapsed="false">
      <c r="T663" s="0" t="n">
        <v>659</v>
      </c>
      <c r="U663" s="0" t="n">
        <f aca="false">MAX(2,ROUNDUP($B$12*T663,0))</f>
        <v>659</v>
      </c>
      <c r="V663" s="0" t="n">
        <f aca="false">IF(N($B$16)&gt;0,NORMSDIST(($B$16*SQRT(T663*U663/(T663+U663))-IF($B$11="Two-tailed",TINV($B$9,(T663+U663-2)),TINV(2*$B$9,(T663+U663-2))))/SQRT(1+IF($B$11="Two-tailed",TINV($B$9,(T663+U663-2)),TINV(2*$B$9,(T663+U663-2)))^2/(2*(T663+U663-2)))),0)</f>
        <v>0.999999999999416</v>
      </c>
    </row>
    <row r="664" customFormat="false" ht="15" hidden="false" customHeight="false" outlineLevel="0" collapsed="false">
      <c r="T664" s="0" t="n">
        <v>660</v>
      </c>
      <c r="U664" s="0" t="n">
        <f aca="false">MAX(2,ROUNDUP($B$12*T664,0))</f>
        <v>660</v>
      </c>
      <c r="V664" s="0" t="n">
        <f aca="false">IF(N($B$16)&gt;0,NORMSDIST(($B$16*SQRT(T664*U664/(T664+U664))-IF($B$11="Two-tailed",TINV($B$9,(T664+U664-2)),TINV(2*$B$9,(T664+U664-2))))/SQRT(1+IF($B$11="Two-tailed",TINV($B$9,(T664+U664-2)),TINV(2*$B$9,(T664+U664-2)))^2/(2*(T664+U664-2)))),0)</f>
        <v>0.999999999999444</v>
      </c>
    </row>
    <row r="665" customFormat="false" ht="15" hidden="false" customHeight="false" outlineLevel="0" collapsed="false">
      <c r="T665" s="0" t="n">
        <v>661</v>
      </c>
      <c r="U665" s="0" t="n">
        <f aca="false">MAX(2,ROUNDUP($B$12*T665,0))</f>
        <v>661</v>
      </c>
      <c r="V665" s="0" t="n">
        <f aca="false">IF(N($B$16)&gt;0,NORMSDIST(($B$16*SQRT(T665*U665/(T665+U665))-IF($B$11="Two-tailed",TINV($B$9,(T665+U665-2)),TINV(2*$B$9,(T665+U665-2))))/SQRT(1+IF($B$11="Two-tailed",TINV($B$9,(T665+U665-2)),TINV(2*$B$9,(T665+U665-2)))^2/(2*(T665+U665-2)))),0)</f>
        <v>0.999999999999472</v>
      </c>
    </row>
    <row r="666" customFormat="false" ht="15" hidden="false" customHeight="false" outlineLevel="0" collapsed="false">
      <c r="T666" s="0" t="n">
        <v>662</v>
      </c>
      <c r="U666" s="0" t="n">
        <f aca="false">MAX(2,ROUNDUP($B$12*T666,0))</f>
        <v>662</v>
      </c>
      <c r="V666" s="0" t="n">
        <f aca="false">IF(N($B$16)&gt;0,NORMSDIST(($B$16*SQRT(T666*U666/(T666+U666))-IF($B$11="Two-tailed",TINV($B$9,(T666+U666-2)),TINV(2*$B$9,(T666+U666-2))))/SQRT(1+IF($B$11="Two-tailed",TINV($B$9,(T666+U666-2)),TINV(2*$B$9,(T666+U666-2)))^2/(2*(T666+U666-2)))),0)</f>
        <v>0.999999999999497</v>
      </c>
    </row>
    <row r="667" customFormat="false" ht="15" hidden="false" customHeight="false" outlineLevel="0" collapsed="false">
      <c r="T667" s="0" t="n">
        <v>663</v>
      </c>
      <c r="U667" s="0" t="n">
        <f aca="false">MAX(2,ROUNDUP($B$12*T667,0))</f>
        <v>663</v>
      </c>
      <c r="V667" s="0" t="n">
        <f aca="false">IF(N($B$16)&gt;0,NORMSDIST(($B$16*SQRT(T667*U667/(T667+U667))-IF($B$11="Two-tailed",TINV($B$9,(T667+U667-2)),TINV(2*$B$9,(T667+U667-2))))/SQRT(1+IF($B$11="Two-tailed",TINV($B$9,(T667+U667-2)),TINV(2*$B$9,(T667+U667-2)))^2/(2*(T667+U667-2)))),0)</f>
        <v>0.999999999999522</v>
      </c>
    </row>
    <row r="668" customFormat="false" ht="15" hidden="false" customHeight="false" outlineLevel="0" collapsed="false">
      <c r="T668" s="0" t="n">
        <v>664</v>
      </c>
      <c r="U668" s="0" t="n">
        <f aca="false">MAX(2,ROUNDUP($B$12*T668,0))</f>
        <v>664</v>
      </c>
      <c r="V668" s="0" t="n">
        <f aca="false">IF(N($B$16)&gt;0,NORMSDIST(($B$16*SQRT(T668*U668/(T668+U668))-IF($B$11="Two-tailed",TINV($B$9,(T668+U668-2)),TINV(2*$B$9,(T668+U668-2))))/SQRT(1+IF($B$11="Two-tailed",TINV($B$9,(T668+U668-2)),TINV(2*$B$9,(T668+U668-2)))^2/(2*(T668+U668-2)))),0)</f>
        <v>0.999999999999545</v>
      </c>
    </row>
    <row r="669" customFormat="false" ht="15" hidden="false" customHeight="false" outlineLevel="0" collapsed="false">
      <c r="T669" s="0" t="n">
        <v>665</v>
      </c>
      <c r="U669" s="0" t="n">
        <f aca="false">MAX(2,ROUNDUP($B$12*T669,0))</f>
        <v>665</v>
      </c>
      <c r="V669" s="0" t="n">
        <f aca="false">IF(N($B$16)&gt;0,NORMSDIST(($B$16*SQRT(T669*U669/(T669+U669))-IF($B$11="Two-tailed",TINV($B$9,(T669+U669-2)),TINV(2*$B$9,(T669+U669-2))))/SQRT(1+IF($B$11="Two-tailed",TINV($B$9,(T669+U669-2)),TINV(2*$B$9,(T669+U669-2)))^2/(2*(T669+U669-2)))),0)</f>
        <v>0.999999999999567</v>
      </c>
    </row>
    <row r="670" customFormat="false" ht="15" hidden="false" customHeight="false" outlineLevel="0" collapsed="false">
      <c r="T670" s="0" t="n">
        <v>666</v>
      </c>
      <c r="U670" s="0" t="n">
        <f aca="false">MAX(2,ROUNDUP($B$12*T670,0))</f>
        <v>666</v>
      </c>
      <c r="V670" s="0" t="n">
        <f aca="false">IF(N($B$16)&gt;0,NORMSDIST(($B$16*SQRT(T670*U670/(T670+U670))-IF($B$11="Two-tailed",TINV($B$9,(T670+U670-2)),TINV(2*$B$9,(T670+U670-2))))/SQRT(1+IF($B$11="Two-tailed",TINV($B$9,(T670+U670-2)),TINV(2*$B$9,(T670+U670-2)))^2/(2*(T670+U670-2)))),0)</f>
        <v>0.999999999999588</v>
      </c>
    </row>
    <row r="671" customFormat="false" ht="15" hidden="false" customHeight="false" outlineLevel="0" collapsed="false">
      <c r="T671" s="0" t="n">
        <v>667</v>
      </c>
      <c r="U671" s="0" t="n">
        <f aca="false">MAX(2,ROUNDUP($B$12*T671,0))</f>
        <v>667</v>
      </c>
      <c r="V671" s="0" t="n">
        <f aca="false">IF(N($B$16)&gt;0,NORMSDIST(($B$16*SQRT(T671*U671/(T671+U671))-IF($B$11="Two-tailed",TINV($B$9,(T671+U671-2)),TINV(2*$B$9,(T671+U671-2))))/SQRT(1+IF($B$11="Two-tailed",TINV($B$9,(T671+U671-2)),TINV(2*$B$9,(T671+U671-2)))^2/(2*(T671+U671-2)))),0)</f>
        <v>0.999999999999608</v>
      </c>
    </row>
    <row r="672" customFormat="false" ht="15" hidden="false" customHeight="false" outlineLevel="0" collapsed="false">
      <c r="T672" s="0" t="n">
        <v>668</v>
      </c>
      <c r="U672" s="0" t="n">
        <f aca="false">MAX(2,ROUNDUP($B$12*T672,0))</f>
        <v>668</v>
      </c>
      <c r="V672" s="0" t="n">
        <f aca="false">IF(N($B$16)&gt;0,NORMSDIST(($B$16*SQRT(T672*U672/(T672+U672))-IF($B$11="Two-tailed",TINV($B$9,(T672+U672-2)),TINV(2*$B$9,(T672+U672-2))))/SQRT(1+IF($B$11="Two-tailed",TINV($B$9,(T672+U672-2)),TINV(2*$B$9,(T672+U672-2)))^2/(2*(T672+U672-2)))),0)</f>
        <v>0.999999999999628</v>
      </c>
    </row>
    <row r="673" customFormat="false" ht="15" hidden="false" customHeight="false" outlineLevel="0" collapsed="false">
      <c r="T673" s="0" t="n">
        <v>669</v>
      </c>
      <c r="U673" s="0" t="n">
        <f aca="false">MAX(2,ROUNDUP($B$12*T673,0))</f>
        <v>669</v>
      </c>
      <c r="V673" s="0" t="n">
        <f aca="false">IF(N($B$16)&gt;0,NORMSDIST(($B$16*SQRT(T673*U673/(T673+U673))-IF($B$11="Two-tailed",TINV($B$9,(T673+U673-2)),TINV(2*$B$9,(T673+U673-2))))/SQRT(1+IF($B$11="Two-tailed",TINV($B$9,(T673+U673-2)),TINV(2*$B$9,(T673+U673-2)))^2/(2*(T673+U673-2)))),0)</f>
        <v>0.999999999999646</v>
      </c>
    </row>
    <row r="674" customFormat="false" ht="15" hidden="false" customHeight="false" outlineLevel="0" collapsed="false">
      <c r="T674" s="0" t="n">
        <v>670</v>
      </c>
      <c r="U674" s="0" t="n">
        <f aca="false">MAX(2,ROUNDUP($B$12*T674,0))</f>
        <v>670</v>
      </c>
      <c r="V674" s="0" t="n">
        <f aca="false">IF(N($B$16)&gt;0,NORMSDIST(($B$16*SQRT(T674*U674/(T674+U674))-IF($B$11="Two-tailed",TINV($B$9,(T674+U674-2)),TINV(2*$B$9,(T674+U674-2))))/SQRT(1+IF($B$11="Two-tailed",TINV($B$9,(T674+U674-2)),TINV(2*$B$9,(T674+U674-2)))^2/(2*(T674+U674-2)))),0)</f>
        <v>0.999999999999663</v>
      </c>
    </row>
    <row r="675" customFormat="false" ht="15" hidden="false" customHeight="false" outlineLevel="0" collapsed="false">
      <c r="T675" s="0" t="n">
        <v>671</v>
      </c>
      <c r="U675" s="0" t="n">
        <f aca="false">MAX(2,ROUNDUP($B$12*T675,0))</f>
        <v>671</v>
      </c>
      <c r="V675" s="0" t="n">
        <f aca="false">IF(N($B$16)&gt;0,NORMSDIST(($B$16*SQRT(T675*U675/(T675+U675))-IF($B$11="Two-tailed",TINV($B$9,(T675+U675-2)),TINV(2*$B$9,(T675+U675-2))))/SQRT(1+IF($B$11="Two-tailed",TINV($B$9,(T675+U675-2)),TINV(2*$B$9,(T675+U675-2)))^2/(2*(T675+U675-2)))),0)</f>
        <v>0.99999999999968</v>
      </c>
    </row>
    <row r="676" customFormat="false" ht="15" hidden="false" customHeight="false" outlineLevel="0" collapsed="false">
      <c r="T676" s="0" t="n">
        <v>672</v>
      </c>
      <c r="U676" s="0" t="n">
        <f aca="false">MAX(2,ROUNDUP($B$12*T676,0))</f>
        <v>672</v>
      </c>
      <c r="V676" s="0" t="n">
        <f aca="false">IF(N($B$16)&gt;0,NORMSDIST(($B$16*SQRT(T676*U676/(T676+U676))-IF($B$11="Two-tailed",TINV($B$9,(T676+U676-2)),TINV(2*$B$9,(T676+U676-2))))/SQRT(1+IF($B$11="Two-tailed",TINV($B$9,(T676+U676-2)),TINV(2*$B$9,(T676+U676-2)))^2/(2*(T676+U676-2)))),0)</f>
        <v>0.999999999999695</v>
      </c>
    </row>
    <row r="677" customFormat="false" ht="15" hidden="false" customHeight="false" outlineLevel="0" collapsed="false">
      <c r="T677" s="0" t="n">
        <v>673</v>
      </c>
      <c r="U677" s="0" t="n">
        <f aca="false">MAX(2,ROUNDUP($B$12*T677,0))</f>
        <v>673</v>
      </c>
      <c r="V677" s="0" t="n">
        <f aca="false">IF(N($B$16)&gt;0,NORMSDIST(($B$16*SQRT(T677*U677/(T677+U677))-IF($B$11="Two-tailed",TINV($B$9,(T677+U677-2)),TINV(2*$B$9,(T677+U677-2))))/SQRT(1+IF($B$11="Two-tailed",TINV($B$9,(T677+U677-2)),TINV(2*$B$9,(T677+U677-2)))^2/(2*(T677+U677-2)))),0)</f>
        <v>0.99999999999971</v>
      </c>
    </row>
    <row r="678" customFormat="false" ht="15" hidden="false" customHeight="false" outlineLevel="0" collapsed="false">
      <c r="T678" s="0" t="n">
        <v>674</v>
      </c>
      <c r="U678" s="0" t="n">
        <f aca="false">MAX(2,ROUNDUP($B$12*T678,0))</f>
        <v>674</v>
      </c>
      <c r="V678" s="0" t="n">
        <f aca="false">IF(N($B$16)&gt;0,NORMSDIST(($B$16*SQRT(T678*U678/(T678+U678))-IF($B$11="Two-tailed",TINV($B$9,(T678+U678-2)),TINV(2*$B$9,(T678+U678-2))))/SQRT(1+IF($B$11="Two-tailed",TINV($B$9,(T678+U678-2)),TINV(2*$B$9,(T678+U678-2)))^2/(2*(T678+U678-2)))),0)</f>
        <v>0.999999999999724</v>
      </c>
    </row>
    <row r="679" customFormat="false" ht="15" hidden="false" customHeight="false" outlineLevel="0" collapsed="false">
      <c r="T679" s="0" t="n">
        <v>675</v>
      </c>
      <c r="U679" s="0" t="n">
        <f aca="false">MAX(2,ROUNDUP($B$12*T679,0))</f>
        <v>675</v>
      </c>
      <c r="V679" s="0" t="n">
        <f aca="false">IF(N($B$16)&gt;0,NORMSDIST(($B$16*SQRT(T679*U679/(T679+U679))-IF($B$11="Two-tailed",TINV($B$9,(T679+U679-2)),TINV(2*$B$9,(T679+U679-2))))/SQRT(1+IF($B$11="Two-tailed",TINV($B$9,(T679+U679-2)),TINV(2*$B$9,(T679+U679-2)))^2/(2*(T679+U679-2)))),0)</f>
        <v>0.999999999999738</v>
      </c>
    </row>
    <row r="680" customFormat="false" ht="15" hidden="false" customHeight="false" outlineLevel="0" collapsed="false">
      <c r="T680" s="0" t="n">
        <v>676</v>
      </c>
      <c r="U680" s="0" t="n">
        <f aca="false">MAX(2,ROUNDUP($B$12*T680,0))</f>
        <v>676</v>
      </c>
      <c r="V680" s="0" t="n">
        <f aca="false">IF(N($B$16)&gt;0,NORMSDIST(($B$16*SQRT(T680*U680/(T680+U680))-IF($B$11="Two-tailed",TINV($B$9,(T680+U680-2)),TINV(2*$B$9,(T680+U680-2))))/SQRT(1+IF($B$11="Two-tailed",TINV($B$9,(T680+U680-2)),TINV(2*$B$9,(T680+U680-2)))^2/(2*(T680+U680-2)))),0)</f>
        <v>0.99999999999975</v>
      </c>
    </row>
    <row r="681" customFormat="false" ht="15" hidden="false" customHeight="false" outlineLevel="0" collapsed="false">
      <c r="T681" s="0" t="n">
        <v>677</v>
      </c>
      <c r="U681" s="0" t="n">
        <f aca="false">MAX(2,ROUNDUP($B$12*T681,0))</f>
        <v>677</v>
      </c>
      <c r="V681" s="0" t="n">
        <f aca="false">IF(N($B$16)&gt;0,NORMSDIST(($B$16*SQRT(T681*U681/(T681+U681))-IF($B$11="Two-tailed",TINV($B$9,(T681+U681-2)),TINV(2*$B$9,(T681+U681-2))))/SQRT(1+IF($B$11="Two-tailed",TINV($B$9,(T681+U681-2)),TINV(2*$B$9,(T681+U681-2)))^2/(2*(T681+U681-2)))),0)</f>
        <v>0.999999999999763</v>
      </c>
    </row>
    <row r="682" customFormat="false" ht="15" hidden="false" customHeight="false" outlineLevel="0" collapsed="false">
      <c r="T682" s="0" t="n">
        <v>678</v>
      </c>
      <c r="U682" s="0" t="n">
        <f aca="false">MAX(2,ROUNDUP($B$12*T682,0))</f>
        <v>678</v>
      </c>
      <c r="V682" s="0" t="n">
        <f aca="false">IF(N($B$16)&gt;0,NORMSDIST(($B$16*SQRT(T682*U682/(T682+U682))-IF($B$11="Two-tailed",TINV($B$9,(T682+U682-2)),TINV(2*$B$9,(T682+U682-2))))/SQRT(1+IF($B$11="Two-tailed",TINV($B$9,(T682+U682-2)),TINV(2*$B$9,(T682+U682-2)))^2/(2*(T682+U682-2)))),0)</f>
        <v>0.999999999999774</v>
      </c>
    </row>
    <row r="683" customFormat="false" ht="15" hidden="false" customHeight="false" outlineLevel="0" collapsed="false">
      <c r="T683" s="0" t="n">
        <v>679</v>
      </c>
      <c r="U683" s="0" t="n">
        <f aca="false">MAX(2,ROUNDUP($B$12*T683,0))</f>
        <v>679</v>
      </c>
      <c r="V683" s="0" t="n">
        <f aca="false">IF(N($B$16)&gt;0,NORMSDIST(($B$16*SQRT(T683*U683/(T683+U683))-IF($B$11="Two-tailed",TINV($B$9,(T683+U683-2)),TINV(2*$B$9,(T683+U683-2))))/SQRT(1+IF($B$11="Two-tailed",TINV($B$9,(T683+U683-2)),TINV(2*$B$9,(T683+U683-2)))^2/(2*(T683+U683-2)))),0)</f>
        <v>0.999999999999785</v>
      </c>
    </row>
    <row r="684" customFormat="false" ht="15" hidden="false" customHeight="false" outlineLevel="0" collapsed="false">
      <c r="T684" s="0" t="n">
        <v>680</v>
      </c>
      <c r="U684" s="0" t="n">
        <f aca="false">MAX(2,ROUNDUP($B$12*T684,0))</f>
        <v>680</v>
      </c>
      <c r="V684" s="0" t="n">
        <f aca="false">IF(N($B$16)&gt;0,NORMSDIST(($B$16*SQRT(T684*U684/(T684+U684))-IF($B$11="Two-tailed",TINV($B$9,(T684+U684-2)),TINV(2*$B$9,(T684+U684-2))))/SQRT(1+IF($B$11="Two-tailed",TINV($B$9,(T684+U684-2)),TINV(2*$B$9,(T684+U684-2)))^2/(2*(T684+U684-2)))),0)</f>
        <v>0.999999999999796</v>
      </c>
    </row>
    <row r="685" customFormat="false" ht="15" hidden="false" customHeight="false" outlineLevel="0" collapsed="false">
      <c r="T685" s="0" t="n">
        <v>681</v>
      </c>
      <c r="U685" s="0" t="n">
        <f aca="false">MAX(2,ROUNDUP($B$12*T685,0))</f>
        <v>681</v>
      </c>
      <c r="V685" s="0" t="n">
        <f aca="false">IF(N($B$16)&gt;0,NORMSDIST(($B$16*SQRT(T685*U685/(T685+U685))-IF($B$11="Two-tailed",TINV($B$9,(T685+U685-2)),TINV(2*$B$9,(T685+U685-2))))/SQRT(1+IF($B$11="Two-tailed",TINV($B$9,(T685+U685-2)),TINV(2*$B$9,(T685+U685-2)))^2/(2*(T685+U685-2)))),0)</f>
        <v>0.999999999999806</v>
      </c>
    </row>
    <row r="686" customFormat="false" ht="15" hidden="false" customHeight="false" outlineLevel="0" collapsed="false">
      <c r="T686" s="0" t="n">
        <v>682</v>
      </c>
      <c r="U686" s="0" t="n">
        <f aca="false">MAX(2,ROUNDUP($B$12*T686,0))</f>
        <v>682</v>
      </c>
      <c r="V686" s="0" t="n">
        <f aca="false">IF(N($B$16)&gt;0,NORMSDIST(($B$16*SQRT(T686*U686/(T686+U686))-IF($B$11="Two-tailed",TINV($B$9,(T686+U686-2)),TINV(2*$B$9,(T686+U686-2))))/SQRT(1+IF($B$11="Two-tailed",TINV($B$9,(T686+U686-2)),TINV(2*$B$9,(T686+U686-2)))^2/(2*(T686+U686-2)))),0)</f>
        <v>0.999999999999815</v>
      </c>
    </row>
    <row r="687" customFormat="false" ht="15" hidden="false" customHeight="false" outlineLevel="0" collapsed="false">
      <c r="T687" s="0" t="n">
        <v>683</v>
      </c>
      <c r="U687" s="0" t="n">
        <f aca="false">MAX(2,ROUNDUP($B$12*T687,0))</f>
        <v>683</v>
      </c>
      <c r="V687" s="0" t="n">
        <f aca="false">IF(N($B$16)&gt;0,NORMSDIST(($B$16*SQRT(T687*U687/(T687+U687))-IF($B$11="Two-tailed",TINV($B$9,(T687+U687-2)),TINV(2*$B$9,(T687+U687-2))))/SQRT(1+IF($B$11="Two-tailed",TINV($B$9,(T687+U687-2)),TINV(2*$B$9,(T687+U687-2)))^2/(2*(T687+U687-2)))),0)</f>
        <v>0.999999999999824</v>
      </c>
    </row>
    <row r="688" customFormat="false" ht="15" hidden="false" customHeight="false" outlineLevel="0" collapsed="false">
      <c r="T688" s="0" t="n">
        <v>684</v>
      </c>
      <c r="U688" s="0" t="n">
        <f aca="false">MAX(2,ROUNDUP($B$12*T688,0))</f>
        <v>684</v>
      </c>
      <c r="V688" s="0" t="n">
        <f aca="false">IF(N($B$16)&gt;0,NORMSDIST(($B$16*SQRT(T688*U688/(T688+U688))-IF($B$11="Two-tailed",TINV($B$9,(T688+U688-2)),TINV(2*$B$9,(T688+U688-2))))/SQRT(1+IF($B$11="Two-tailed",TINV($B$9,(T688+U688-2)),TINV(2*$B$9,(T688+U688-2)))^2/(2*(T688+U688-2)))),0)</f>
        <v>0.999999999999833</v>
      </c>
    </row>
    <row r="689" customFormat="false" ht="15" hidden="false" customHeight="false" outlineLevel="0" collapsed="false">
      <c r="T689" s="0" t="n">
        <v>685</v>
      </c>
      <c r="U689" s="0" t="n">
        <f aca="false">MAX(2,ROUNDUP($B$12*T689,0))</f>
        <v>685</v>
      </c>
      <c r="V689" s="0" t="n">
        <f aca="false">IF(N($B$16)&gt;0,NORMSDIST(($B$16*SQRT(T689*U689/(T689+U689))-IF($B$11="Two-tailed",TINV($B$9,(T689+U689-2)),TINV(2*$B$9,(T689+U689-2))))/SQRT(1+IF($B$11="Two-tailed",TINV($B$9,(T689+U689-2)),TINV(2*$B$9,(T689+U689-2)))^2/(2*(T689+U689-2)))),0)</f>
        <v>0.999999999999841</v>
      </c>
    </row>
    <row r="690" customFormat="false" ht="15" hidden="false" customHeight="false" outlineLevel="0" collapsed="false">
      <c r="T690" s="0" t="n">
        <v>686</v>
      </c>
      <c r="U690" s="0" t="n">
        <f aca="false">MAX(2,ROUNDUP($B$12*T690,0))</f>
        <v>686</v>
      </c>
      <c r="V690" s="0" t="n">
        <f aca="false">IF(N($B$16)&gt;0,NORMSDIST(($B$16*SQRT(T690*U690/(T690+U690))-IF($B$11="Two-tailed",TINV($B$9,(T690+U690-2)),TINV(2*$B$9,(T690+U690-2))))/SQRT(1+IF($B$11="Two-tailed",TINV($B$9,(T690+U690-2)),TINV(2*$B$9,(T690+U690-2)))^2/(2*(T690+U690-2)))),0)</f>
        <v>0.999999999999849</v>
      </c>
    </row>
    <row r="691" customFormat="false" ht="15" hidden="false" customHeight="false" outlineLevel="0" collapsed="false">
      <c r="T691" s="0" t="n">
        <v>687</v>
      </c>
      <c r="U691" s="0" t="n">
        <f aca="false">MAX(2,ROUNDUP($B$12*T691,0))</f>
        <v>687</v>
      </c>
      <c r="V691" s="0" t="n">
        <f aca="false">IF(N($B$16)&gt;0,NORMSDIST(($B$16*SQRT(T691*U691/(T691+U691))-IF($B$11="Two-tailed",TINV($B$9,(T691+U691-2)),TINV(2*$B$9,(T691+U691-2))))/SQRT(1+IF($B$11="Two-tailed",TINV($B$9,(T691+U691-2)),TINV(2*$B$9,(T691+U691-2)))^2/(2*(T691+U691-2)))),0)</f>
        <v>0.999999999999856</v>
      </c>
    </row>
    <row r="692" customFormat="false" ht="15" hidden="false" customHeight="false" outlineLevel="0" collapsed="false">
      <c r="T692" s="0" t="n">
        <v>688</v>
      </c>
      <c r="U692" s="0" t="n">
        <f aca="false">MAX(2,ROUNDUP($B$12*T692,0))</f>
        <v>688</v>
      </c>
      <c r="V692" s="0" t="n">
        <f aca="false">IF(N($B$16)&gt;0,NORMSDIST(($B$16*SQRT(T692*U692/(T692+U692))-IF($B$11="Two-tailed",TINV($B$9,(T692+U692-2)),TINV(2*$B$9,(T692+U692-2))))/SQRT(1+IF($B$11="Two-tailed",TINV($B$9,(T692+U692-2)),TINV(2*$B$9,(T692+U692-2)))^2/(2*(T692+U692-2)))),0)</f>
        <v>0.999999999999863</v>
      </c>
    </row>
    <row r="693" customFormat="false" ht="15" hidden="false" customHeight="false" outlineLevel="0" collapsed="false">
      <c r="T693" s="0" t="n">
        <v>689</v>
      </c>
      <c r="U693" s="0" t="n">
        <f aca="false">MAX(2,ROUNDUP($B$12*T693,0))</f>
        <v>689</v>
      </c>
      <c r="V693" s="0" t="n">
        <f aca="false">IF(N($B$16)&gt;0,NORMSDIST(($B$16*SQRT(T693*U693/(T693+U693))-IF($B$11="Two-tailed",TINV($B$9,(T693+U693-2)),TINV(2*$B$9,(T693+U693-2))))/SQRT(1+IF($B$11="Two-tailed",TINV($B$9,(T693+U693-2)),TINV(2*$B$9,(T693+U693-2)))^2/(2*(T693+U693-2)))),0)</f>
        <v>0.99999999999987</v>
      </c>
    </row>
    <row r="694" customFormat="false" ht="15" hidden="false" customHeight="false" outlineLevel="0" collapsed="false">
      <c r="T694" s="0" t="n">
        <v>690</v>
      </c>
      <c r="U694" s="0" t="n">
        <f aca="false">MAX(2,ROUNDUP($B$12*T694,0))</f>
        <v>690</v>
      </c>
      <c r="V694" s="0" t="n">
        <f aca="false">IF(N($B$16)&gt;0,NORMSDIST(($B$16*SQRT(T694*U694/(T694+U694))-IF($B$11="Two-tailed",TINV($B$9,(T694+U694-2)),TINV(2*$B$9,(T694+U694-2))))/SQRT(1+IF($B$11="Two-tailed",TINV($B$9,(T694+U694-2)),TINV(2*$B$9,(T694+U694-2)))^2/(2*(T694+U694-2)))),0)</f>
        <v>0.999999999999876</v>
      </c>
    </row>
    <row r="695" customFormat="false" ht="15" hidden="false" customHeight="false" outlineLevel="0" collapsed="false">
      <c r="T695" s="0" t="n">
        <v>691</v>
      </c>
      <c r="U695" s="0" t="n">
        <f aca="false">MAX(2,ROUNDUP($B$12*T695,0))</f>
        <v>691</v>
      </c>
      <c r="V695" s="0" t="n">
        <f aca="false">IF(N($B$16)&gt;0,NORMSDIST(($B$16*SQRT(T695*U695/(T695+U695))-IF($B$11="Two-tailed",TINV($B$9,(T695+U695-2)),TINV(2*$B$9,(T695+U695-2))))/SQRT(1+IF($B$11="Two-tailed",TINV($B$9,(T695+U695-2)),TINV(2*$B$9,(T695+U695-2)))^2/(2*(T695+U695-2)))),0)</f>
        <v>0.999999999999882</v>
      </c>
    </row>
    <row r="696" customFormat="false" ht="15" hidden="false" customHeight="false" outlineLevel="0" collapsed="false">
      <c r="T696" s="0" t="n">
        <v>692</v>
      </c>
      <c r="U696" s="0" t="n">
        <f aca="false">MAX(2,ROUNDUP($B$12*T696,0))</f>
        <v>692</v>
      </c>
      <c r="V696" s="0" t="n">
        <f aca="false">IF(N($B$16)&gt;0,NORMSDIST(($B$16*SQRT(T696*U696/(T696+U696))-IF($B$11="Two-tailed",TINV($B$9,(T696+U696-2)),TINV(2*$B$9,(T696+U696-2))))/SQRT(1+IF($B$11="Two-tailed",TINV($B$9,(T696+U696-2)),TINV(2*$B$9,(T696+U696-2)))^2/(2*(T696+U696-2)))),0)</f>
        <v>0.999999999999888</v>
      </c>
    </row>
    <row r="697" customFormat="false" ht="15" hidden="false" customHeight="false" outlineLevel="0" collapsed="false">
      <c r="T697" s="0" t="n">
        <v>693</v>
      </c>
      <c r="U697" s="0" t="n">
        <f aca="false">MAX(2,ROUNDUP($B$12*T697,0))</f>
        <v>693</v>
      </c>
      <c r="V697" s="0" t="n">
        <f aca="false">IF(N($B$16)&gt;0,NORMSDIST(($B$16*SQRT(T697*U697/(T697+U697))-IF($B$11="Two-tailed",TINV($B$9,(T697+U697-2)),TINV(2*$B$9,(T697+U697-2))))/SQRT(1+IF($B$11="Two-tailed",TINV($B$9,(T697+U697-2)),TINV(2*$B$9,(T697+U697-2)))^2/(2*(T697+U697-2)))),0)</f>
        <v>0.999999999999894</v>
      </c>
    </row>
    <row r="698" customFormat="false" ht="15" hidden="false" customHeight="false" outlineLevel="0" collapsed="false">
      <c r="T698" s="0" t="n">
        <v>694</v>
      </c>
      <c r="U698" s="0" t="n">
        <f aca="false">MAX(2,ROUNDUP($B$12*T698,0))</f>
        <v>694</v>
      </c>
      <c r="V698" s="0" t="n">
        <f aca="false">IF(N($B$16)&gt;0,NORMSDIST(($B$16*SQRT(T698*U698/(T698+U698))-IF($B$11="Two-tailed",TINV($B$9,(T698+U698-2)),TINV(2*$B$9,(T698+U698-2))))/SQRT(1+IF($B$11="Two-tailed",TINV($B$9,(T698+U698-2)),TINV(2*$B$9,(T698+U698-2)))^2/(2*(T698+U698-2)))),0)</f>
        <v>0.999999999999899</v>
      </c>
    </row>
    <row r="699" customFormat="false" ht="15" hidden="false" customHeight="false" outlineLevel="0" collapsed="false">
      <c r="T699" s="0" t="n">
        <v>695</v>
      </c>
      <c r="U699" s="0" t="n">
        <f aca="false">MAX(2,ROUNDUP($B$12*T699,0))</f>
        <v>695</v>
      </c>
      <c r="V699" s="0" t="n">
        <f aca="false">IF(N($B$16)&gt;0,NORMSDIST(($B$16*SQRT(T699*U699/(T699+U699))-IF($B$11="Two-tailed",TINV($B$9,(T699+U699-2)),TINV(2*$B$9,(T699+U699-2))))/SQRT(1+IF($B$11="Two-tailed",TINV($B$9,(T699+U699-2)),TINV(2*$B$9,(T699+U699-2)))^2/(2*(T699+U699-2)))),0)</f>
        <v>0.999999999999904</v>
      </c>
    </row>
    <row r="700" customFormat="false" ht="15" hidden="false" customHeight="false" outlineLevel="0" collapsed="false">
      <c r="T700" s="0" t="n">
        <v>696</v>
      </c>
      <c r="U700" s="0" t="n">
        <f aca="false">MAX(2,ROUNDUP($B$12*T700,0))</f>
        <v>696</v>
      </c>
      <c r="V700" s="0" t="n">
        <f aca="false">IF(N($B$16)&gt;0,NORMSDIST(($B$16*SQRT(T700*U700/(T700+U700))-IF($B$11="Two-tailed",TINV($B$9,(T700+U700-2)),TINV(2*$B$9,(T700+U700-2))))/SQRT(1+IF($B$11="Two-tailed",TINV($B$9,(T700+U700-2)),TINV(2*$B$9,(T700+U700-2)))^2/(2*(T700+U700-2)))),0)</f>
        <v>0.999999999999909</v>
      </c>
    </row>
    <row r="701" customFormat="false" ht="15" hidden="false" customHeight="false" outlineLevel="0" collapsed="false">
      <c r="T701" s="0" t="n">
        <v>697</v>
      </c>
      <c r="U701" s="0" t="n">
        <f aca="false">MAX(2,ROUNDUP($B$12*T701,0))</f>
        <v>697</v>
      </c>
      <c r="V701" s="0" t="n">
        <f aca="false">IF(N($B$16)&gt;0,NORMSDIST(($B$16*SQRT(T701*U701/(T701+U701))-IF($B$11="Two-tailed",TINV($B$9,(T701+U701-2)),TINV(2*$B$9,(T701+U701-2))))/SQRT(1+IF($B$11="Two-tailed",TINV($B$9,(T701+U701-2)),TINV(2*$B$9,(T701+U701-2)))^2/(2*(T701+U701-2)))),0)</f>
        <v>0.999999999999913</v>
      </c>
    </row>
    <row r="702" customFormat="false" ht="15" hidden="false" customHeight="false" outlineLevel="0" collapsed="false">
      <c r="T702" s="0" t="n">
        <v>698</v>
      </c>
      <c r="U702" s="0" t="n">
        <f aca="false">MAX(2,ROUNDUP($B$12*T702,0))</f>
        <v>698</v>
      </c>
      <c r="V702" s="0" t="n">
        <f aca="false">IF(N($B$16)&gt;0,NORMSDIST(($B$16*SQRT(T702*U702/(T702+U702))-IF($B$11="Two-tailed",TINV($B$9,(T702+U702-2)),TINV(2*$B$9,(T702+U702-2))))/SQRT(1+IF($B$11="Two-tailed",TINV($B$9,(T702+U702-2)),TINV(2*$B$9,(T702+U702-2)))^2/(2*(T702+U702-2)))),0)</f>
        <v>0.999999999999917</v>
      </c>
    </row>
    <row r="703" customFormat="false" ht="15" hidden="false" customHeight="false" outlineLevel="0" collapsed="false">
      <c r="T703" s="0" t="n">
        <v>699</v>
      </c>
      <c r="U703" s="0" t="n">
        <f aca="false">MAX(2,ROUNDUP($B$12*T703,0))</f>
        <v>699</v>
      </c>
      <c r="V703" s="0" t="n">
        <f aca="false">IF(N($B$16)&gt;0,NORMSDIST(($B$16*SQRT(T703*U703/(T703+U703))-IF($B$11="Two-tailed",TINV($B$9,(T703+U703-2)),TINV(2*$B$9,(T703+U703-2))))/SQRT(1+IF($B$11="Two-tailed",TINV($B$9,(T703+U703-2)),TINV(2*$B$9,(T703+U703-2)))^2/(2*(T703+U703-2)))),0)</f>
        <v>0.999999999999921</v>
      </c>
    </row>
    <row r="704" customFormat="false" ht="15" hidden="false" customHeight="false" outlineLevel="0" collapsed="false">
      <c r="T704" s="0" t="n">
        <v>700</v>
      </c>
      <c r="U704" s="0" t="n">
        <f aca="false">MAX(2,ROUNDUP($B$12*T704,0))</f>
        <v>700</v>
      </c>
      <c r="V704" s="0" t="n">
        <f aca="false">IF(N($B$16)&gt;0,NORMSDIST(($B$16*SQRT(T704*U704/(T704+U704))-IF($B$11="Two-tailed",TINV($B$9,(T704+U704-2)),TINV(2*$B$9,(T704+U704-2))))/SQRT(1+IF($B$11="Two-tailed",TINV($B$9,(T704+U704-2)),TINV(2*$B$9,(T704+U704-2)))^2/(2*(T704+U704-2)))),0)</f>
        <v>0.999999999999925</v>
      </c>
    </row>
    <row r="705" customFormat="false" ht="15" hidden="false" customHeight="false" outlineLevel="0" collapsed="false">
      <c r="T705" s="0" t="n">
        <v>701</v>
      </c>
      <c r="U705" s="0" t="n">
        <f aca="false">MAX(2,ROUNDUP($B$12*T705,0))</f>
        <v>701</v>
      </c>
      <c r="V705" s="0" t="n">
        <f aca="false">IF(N($B$16)&gt;0,NORMSDIST(($B$16*SQRT(T705*U705/(T705+U705))-IF($B$11="Two-tailed",TINV($B$9,(T705+U705-2)),TINV(2*$B$9,(T705+U705-2))))/SQRT(1+IF($B$11="Two-tailed",TINV($B$9,(T705+U705-2)),TINV(2*$B$9,(T705+U705-2)))^2/(2*(T705+U705-2)))),0)</f>
        <v>0.999999999999929</v>
      </c>
    </row>
    <row r="706" customFormat="false" ht="15" hidden="false" customHeight="false" outlineLevel="0" collapsed="false">
      <c r="T706" s="0" t="n">
        <v>702</v>
      </c>
      <c r="U706" s="0" t="n">
        <f aca="false">MAX(2,ROUNDUP($B$12*T706,0))</f>
        <v>702</v>
      </c>
      <c r="V706" s="0" t="n">
        <f aca="false">IF(N($B$16)&gt;0,NORMSDIST(($B$16*SQRT(T706*U706/(T706+U706))-IF($B$11="Two-tailed",TINV($B$9,(T706+U706-2)),TINV(2*$B$9,(T706+U706-2))))/SQRT(1+IF($B$11="Two-tailed",TINV($B$9,(T706+U706-2)),TINV(2*$B$9,(T706+U706-2)))^2/(2*(T706+U706-2)))),0)</f>
        <v>0.999999999999932</v>
      </c>
    </row>
    <row r="707" customFormat="false" ht="15" hidden="false" customHeight="false" outlineLevel="0" collapsed="false">
      <c r="T707" s="0" t="n">
        <v>703</v>
      </c>
      <c r="U707" s="0" t="n">
        <f aca="false">MAX(2,ROUNDUP($B$12*T707,0))</f>
        <v>703</v>
      </c>
      <c r="V707" s="0" t="n">
        <f aca="false">IF(N($B$16)&gt;0,NORMSDIST(($B$16*SQRT(T707*U707/(T707+U707))-IF($B$11="Two-tailed",TINV($B$9,(T707+U707-2)),TINV(2*$B$9,(T707+U707-2))))/SQRT(1+IF($B$11="Two-tailed",TINV($B$9,(T707+U707-2)),TINV(2*$B$9,(T707+U707-2)))^2/(2*(T707+U707-2)))),0)</f>
        <v>0.999999999999936</v>
      </c>
    </row>
    <row r="708" customFormat="false" ht="15" hidden="false" customHeight="false" outlineLevel="0" collapsed="false">
      <c r="T708" s="0" t="n">
        <v>704</v>
      </c>
      <c r="U708" s="0" t="n">
        <f aca="false">MAX(2,ROUNDUP($B$12*T708,0))</f>
        <v>704</v>
      </c>
      <c r="V708" s="0" t="n">
        <f aca="false">IF(N($B$16)&gt;0,NORMSDIST(($B$16*SQRT(T708*U708/(T708+U708))-IF($B$11="Two-tailed",TINV($B$9,(T708+U708-2)),TINV(2*$B$9,(T708+U708-2))))/SQRT(1+IF($B$11="Two-tailed",TINV($B$9,(T708+U708-2)),TINV(2*$B$9,(T708+U708-2)))^2/(2*(T708+U708-2)))),0)</f>
        <v>0.999999999999939</v>
      </c>
    </row>
    <row r="709" customFormat="false" ht="15" hidden="false" customHeight="false" outlineLevel="0" collapsed="false">
      <c r="T709" s="0" t="n">
        <v>705</v>
      </c>
      <c r="U709" s="0" t="n">
        <f aca="false">MAX(2,ROUNDUP($B$12*T709,0))</f>
        <v>705</v>
      </c>
      <c r="V709" s="0" t="n">
        <f aca="false">IF(N($B$16)&gt;0,NORMSDIST(($B$16*SQRT(T709*U709/(T709+U709))-IF($B$11="Two-tailed",TINV($B$9,(T709+U709-2)),TINV(2*$B$9,(T709+U709-2))))/SQRT(1+IF($B$11="Two-tailed",TINV($B$9,(T709+U709-2)),TINV(2*$B$9,(T709+U709-2)))^2/(2*(T709+U709-2)))),0)</f>
        <v>0.999999999999942</v>
      </c>
    </row>
    <row r="710" customFormat="false" ht="15" hidden="false" customHeight="false" outlineLevel="0" collapsed="false">
      <c r="T710" s="0" t="n">
        <v>706</v>
      </c>
      <c r="U710" s="0" t="n">
        <f aca="false">MAX(2,ROUNDUP($B$12*T710,0))</f>
        <v>706</v>
      </c>
      <c r="V710" s="0" t="n">
        <f aca="false">IF(N($B$16)&gt;0,NORMSDIST(($B$16*SQRT(T710*U710/(T710+U710))-IF($B$11="Two-tailed",TINV($B$9,(T710+U710-2)),TINV(2*$B$9,(T710+U710-2))))/SQRT(1+IF($B$11="Two-tailed",TINV($B$9,(T710+U710-2)),TINV(2*$B$9,(T710+U710-2)))^2/(2*(T710+U710-2)))),0)</f>
        <v>0.999999999999945</v>
      </c>
    </row>
    <row r="711" customFormat="false" ht="15" hidden="false" customHeight="false" outlineLevel="0" collapsed="false">
      <c r="T711" s="0" t="n">
        <v>707</v>
      </c>
      <c r="U711" s="0" t="n">
        <f aca="false">MAX(2,ROUNDUP($B$12*T711,0))</f>
        <v>707</v>
      </c>
      <c r="V711" s="0" t="n">
        <f aca="false">IF(N($B$16)&gt;0,NORMSDIST(($B$16*SQRT(T711*U711/(T711+U711))-IF($B$11="Two-tailed",TINV($B$9,(T711+U711-2)),TINV(2*$B$9,(T711+U711-2))))/SQRT(1+IF($B$11="Two-tailed",TINV($B$9,(T711+U711-2)),TINV(2*$B$9,(T711+U711-2)))^2/(2*(T711+U711-2)))),0)</f>
        <v>0.999999999999947</v>
      </c>
    </row>
    <row r="712" customFormat="false" ht="15" hidden="false" customHeight="false" outlineLevel="0" collapsed="false">
      <c r="T712" s="0" t="n">
        <v>708</v>
      </c>
      <c r="U712" s="0" t="n">
        <f aca="false">MAX(2,ROUNDUP($B$12*T712,0))</f>
        <v>708</v>
      </c>
      <c r="V712" s="0" t="n">
        <f aca="false">IF(N($B$16)&gt;0,NORMSDIST(($B$16*SQRT(T712*U712/(T712+U712))-IF($B$11="Two-tailed",TINV($B$9,(T712+U712-2)),TINV(2*$B$9,(T712+U712-2))))/SQRT(1+IF($B$11="Two-tailed",TINV($B$9,(T712+U712-2)),TINV(2*$B$9,(T712+U712-2)))^2/(2*(T712+U712-2)))),0)</f>
        <v>0.99999999999995</v>
      </c>
    </row>
    <row r="713" customFormat="false" ht="15" hidden="false" customHeight="false" outlineLevel="0" collapsed="false">
      <c r="T713" s="0" t="n">
        <v>709</v>
      </c>
      <c r="U713" s="0" t="n">
        <f aca="false">MAX(2,ROUNDUP($B$12*T713,0))</f>
        <v>709</v>
      </c>
      <c r="V713" s="0" t="n">
        <f aca="false">IF(N($B$16)&gt;0,NORMSDIST(($B$16*SQRT(T713*U713/(T713+U713))-IF($B$11="Two-tailed",TINV($B$9,(T713+U713-2)),TINV(2*$B$9,(T713+U713-2))))/SQRT(1+IF($B$11="Two-tailed",TINV($B$9,(T713+U713-2)),TINV(2*$B$9,(T713+U713-2)))^2/(2*(T713+U713-2)))),0)</f>
        <v>0.999999999999952</v>
      </c>
    </row>
    <row r="714" customFormat="false" ht="15" hidden="false" customHeight="false" outlineLevel="0" collapsed="false">
      <c r="T714" s="0" t="n">
        <v>710</v>
      </c>
      <c r="U714" s="0" t="n">
        <f aca="false">MAX(2,ROUNDUP($B$12*T714,0))</f>
        <v>710</v>
      </c>
      <c r="V714" s="0" t="n">
        <f aca="false">IF(N($B$16)&gt;0,NORMSDIST(($B$16*SQRT(T714*U714/(T714+U714))-IF($B$11="Two-tailed",TINV($B$9,(T714+U714-2)),TINV(2*$B$9,(T714+U714-2))))/SQRT(1+IF($B$11="Two-tailed",TINV($B$9,(T714+U714-2)),TINV(2*$B$9,(T714+U714-2)))^2/(2*(T714+U714-2)))),0)</f>
        <v>0.999999999999955</v>
      </c>
    </row>
    <row r="715" customFormat="false" ht="15" hidden="false" customHeight="false" outlineLevel="0" collapsed="false">
      <c r="T715" s="0" t="n">
        <v>711</v>
      </c>
      <c r="U715" s="0" t="n">
        <f aca="false">MAX(2,ROUNDUP($B$12*T715,0))</f>
        <v>711</v>
      </c>
      <c r="V715" s="0" t="n">
        <f aca="false">IF(N($B$16)&gt;0,NORMSDIST(($B$16*SQRT(T715*U715/(T715+U715))-IF($B$11="Two-tailed",TINV($B$9,(T715+U715-2)),TINV(2*$B$9,(T715+U715-2))))/SQRT(1+IF($B$11="Two-tailed",TINV($B$9,(T715+U715-2)),TINV(2*$B$9,(T715+U715-2)))^2/(2*(T715+U715-2)))),0)</f>
        <v>0.999999999999957</v>
      </c>
    </row>
    <row r="716" customFormat="false" ht="15" hidden="false" customHeight="false" outlineLevel="0" collapsed="false">
      <c r="T716" s="0" t="n">
        <v>712</v>
      </c>
      <c r="U716" s="0" t="n">
        <f aca="false">MAX(2,ROUNDUP($B$12*T716,0))</f>
        <v>712</v>
      </c>
      <c r="V716" s="0" t="n">
        <f aca="false">IF(N($B$16)&gt;0,NORMSDIST(($B$16*SQRT(T716*U716/(T716+U716))-IF($B$11="Two-tailed",TINV($B$9,(T716+U716-2)),TINV(2*$B$9,(T716+U716-2))))/SQRT(1+IF($B$11="Two-tailed",TINV($B$9,(T716+U716-2)),TINV(2*$B$9,(T716+U716-2)))^2/(2*(T716+U716-2)))),0)</f>
        <v>0.999999999999959</v>
      </c>
    </row>
    <row r="717" customFormat="false" ht="15" hidden="false" customHeight="false" outlineLevel="0" collapsed="false">
      <c r="T717" s="0" t="n">
        <v>713</v>
      </c>
      <c r="U717" s="0" t="n">
        <f aca="false">MAX(2,ROUNDUP($B$12*T717,0))</f>
        <v>713</v>
      </c>
      <c r="V717" s="0" t="n">
        <f aca="false">IF(N($B$16)&gt;0,NORMSDIST(($B$16*SQRT(T717*U717/(T717+U717))-IF($B$11="Two-tailed",TINV($B$9,(T717+U717-2)),TINV(2*$B$9,(T717+U717-2))))/SQRT(1+IF($B$11="Two-tailed",TINV($B$9,(T717+U717-2)),TINV(2*$B$9,(T717+U717-2)))^2/(2*(T717+U717-2)))),0)</f>
        <v>0.999999999999961</v>
      </c>
    </row>
    <row r="718" customFormat="false" ht="15" hidden="false" customHeight="false" outlineLevel="0" collapsed="false">
      <c r="T718" s="0" t="n">
        <v>714</v>
      </c>
      <c r="U718" s="0" t="n">
        <f aca="false">MAX(2,ROUNDUP($B$12*T718,0))</f>
        <v>714</v>
      </c>
      <c r="V718" s="0" t="n">
        <f aca="false">IF(N($B$16)&gt;0,NORMSDIST(($B$16*SQRT(T718*U718/(T718+U718))-IF($B$11="Two-tailed",TINV($B$9,(T718+U718-2)),TINV(2*$B$9,(T718+U718-2))))/SQRT(1+IF($B$11="Two-tailed",TINV($B$9,(T718+U718-2)),TINV(2*$B$9,(T718+U718-2)))^2/(2*(T718+U718-2)))),0)</f>
        <v>0.999999999999963</v>
      </c>
    </row>
    <row r="719" customFormat="false" ht="15" hidden="false" customHeight="false" outlineLevel="0" collapsed="false">
      <c r="T719" s="0" t="n">
        <v>715</v>
      </c>
      <c r="U719" s="0" t="n">
        <f aca="false">MAX(2,ROUNDUP($B$12*T719,0))</f>
        <v>715</v>
      </c>
      <c r="V719" s="0" t="n">
        <f aca="false">IF(N($B$16)&gt;0,NORMSDIST(($B$16*SQRT(T719*U719/(T719+U719))-IF($B$11="Two-tailed",TINV($B$9,(T719+U719-2)),TINV(2*$B$9,(T719+U719-2))))/SQRT(1+IF($B$11="Two-tailed",TINV($B$9,(T719+U719-2)),TINV(2*$B$9,(T719+U719-2)))^2/(2*(T719+U719-2)))),0)</f>
        <v>0.999999999999965</v>
      </c>
    </row>
    <row r="720" customFormat="false" ht="15" hidden="false" customHeight="false" outlineLevel="0" collapsed="false">
      <c r="T720" s="0" t="n">
        <v>716</v>
      </c>
      <c r="U720" s="0" t="n">
        <f aca="false">MAX(2,ROUNDUP($B$12*T720,0))</f>
        <v>716</v>
      </c>
      <c r="V720" s="0" t="n">
        <f aca="false">IF(N($B$16)&gt;0,NORMSDIST(($B$16*SQRT(T720*U720/(T720+U720))-IF($B$11="Two-tailed",TINV($B$9,(T720+U720-2)),TINV(2*$B$9,(T720+U720-2))))/SQRT(1+IF($B$11="Two-tailed",TINV($B$9,(T720+U720-2)),TINV(2*$B$9,(T720+U720-2)))^2/(2*(T720+U720-2)))),0)</f>
        <v>0.999999999999967</v>
      </c>
    </row>
    <row r="721" customFormat="false" ht="15" hidden="false" customHeight="false" outlineLevel="0" collapsed="false">
      <c r="T721" s="0" t="n">
        <v>717</v>
      </c>
      <c r="U721" s="0" t="n">
        <f aca="false">MAX(2,ROUNDUP($B$12*T721,0))</f>
        <v>717</v>
      </c>
      <c r="V721" s="0" t="n">
        <f aca="false">IF(N($B$16)&gt;0,NORMSDIST(($B$16*SQRT(T721*U721/(T721+U721))-IF($B$11="Two-tailed",TINV($B$9,(T721+U721-2)),TINV(2*$B$9,(T721+U721-2))))/SQRT(1+IF($B$11="Two-tailed",TINV($B$9,(T721+U721-2)),TINV(2*$B$9,(T721+U721-2)))^2/(2*(T721+U721-2)))),0)</f>
        <v>0.999999999999968</v>
      </c>
    </row>
    <row r="722" customFormat="false" ht="15" hidden="false" customHeight="false" outlineLevel="0" collapsed="false">
      <c r="T722" s="0" t="n">
        <v>718</v>
      </c>
      <c r="U722" s="0" t="n">
        <f aca="false">MAX(2,ROUNDUP($B$12*T722,0))</f>
        <v>718</v>
      </c>
      <c r="V722" s="0" t="n">
        <f aca="false">IF(N($B$16)&gt;0,NORMSDIST(($B$16*SQRT(T722*U722/(T722+U722))-IF($B$11="Two-tailed",TINV($B$9,(T722+U722-2)),TINV(2*$B$9,(T722+U722-2))))/SQRT(1+IF($B$11="Two-tailed",TINV($B$9,(T722+U722-2)),TINV(2*$B$9,(T722+U722-2)))^2/(2*(T722+U722-2)))),0)</f>
        <v>0.99999999999997</v>
      </c>
    </row>
    <row r="723" customFormat="false" ht="15" hidden="false" customHeight="false" outlineLevel="0" collapsed="false">
      <c r="T723" s="0" t="n">
        <v>719</v>
      </c>
      <c r="U723" s="0" t="n">
        <f aca="false">MAX(2,ROUNDUP($B$12*T723,0))</f>
        <v>719</v>
      </c>
      <c r="V723" s="0" t="n">
        <f aca="false">IF(N($B$16)&gt;0,NORMSDIST(($B$16*SQRT(T723*U723/(T723+U723))-IF($B$11="Two-tailed",TINV($B$9,(T723+U723-2)),TINV(2*$B$9,(T723+U723-2))))/SQRT(1+IF($B$11="Two-tailed",TINV($B$9,(T723+U723-2)),TINV(2*$B$9,(T723+U723-2)))^2/(2*(T723+U723-2)))),0)</f>
        <v>0.999999999999971</v>
      </c>
    </row>
    <row r="724" customFormat="false" ht="15" hidden="false" customHeight="false" outlineLevel="0" collapsed="false">
      <c r="T724" s="0" t="n">
        <v>720</v>
      </c>
      <c r="U724" s="0" t="n">
        <f aca="false">MAX(2,ROUNDUP($B$12*T724,0))</f>
        <v>720</v>
      </c>
      <c r="V724" s="0" t="n">
        <f aca="false">IF(N($B$16)&gt;0,NORMSDIST(($B$16*SQRT(T724*U724/(T724+U724))-IF($B$11="Two-tailed",TINV($B$9,(T724+U724-2)),TINV(2*$B$9,(T724+U724-2))))/SQRT(1+IF($B$11="Two-tailed",TINV($B$9,(T724+U724-2)),TINV(2*$B$9,(T724+U724-2)))^2/(2*(T724+U724-2)))),0)</f>
        <v>0.999999999999973</v>
      </c>
    </row>
    <row r="725" customFormat="false" ht="15" hidden="false" customHeight="false" outlineLevel="0" collapsed="false">
      <c r="T725" s="0" t="n">
        <v>721</v>
      </c>
      <c r="U725" s="0" t="n">
        <f aca="false">MAX(2,ROUNDUP($B$12*T725,0))</f>
        <v>721</v>
      </c>
      <c r="V725" s="0" t="n">
        <f aca="false">IF(N($B$16)&gt;0,NORMSDIST(($B$16*SQRT(T725*U725/(T725+U725))-IF($B$11="Two-tailed",TINV($B$9,(T725+U725-2)),TINV(2*$B$9,(T725+U725-2))))/SQRT(1+IF($B$11="Two-tailed",TINV($B$9,(T725+U725-2)),TINV(2*$B$9,(T725+U725-2)))^2/(2*(T725+U725-2)))),0)</f>
        <v>0.999999999999974</v>
      </c>
    </row>
    <row r="726" customFormat="false" ht="15" hidden="false" customHeight="false" outlineLevel="0" collapsed="false">
      <c r="T726" s="0" t="n">
        <v>722</v>
      </c>
      <c r="U726" s="0" t="n">
        <f aca="false">MAX(2,ROUNDUP($B$12*T726,0))</f>
        <v>722</v>
      </c>
      <c r="V726" s="0" t="n">
        <f aca="false">IF(N($B$16)&gt;0,NORMSDIST(($B$16*SQRT(T726*U726/(T726+U726))-IF($B$11="Two-tailed",TINV($B$9,(T726+U726-2)),TINV(2*$B$9,(T726+U726-2))))/SQRT(1+IF($B$11="Two-tailed",TINV($B$9,(T726+U726-2)),TINV(2*$B$9,(T726+U726-2)))^2/(2*(T726+U726-2)))),0)</f>
        <v>0.999999999999975</v>
      </c>
    </row>
    <row r="727" customFormat="false" ht="15" hidden="false" customHeight="false" outlineLevel="0" collapsed="false">
      <c r="T727" s="0" t="n">
        <v>723</v>
      </c>
      <c r="U727" s="0" t="n">
        <f aca="false">MAX(2,ROUNDUP($B$12*T727,0))</f>
        <v>723</v>
      </c>
      <c r="V727" s="0" t="n">
        <f aca="false">IF(N($B$16)&gt;0,NORMSDIST(($B$16*SQRT(T727*U727/(T727+U727))-IF($B$11="Two-tailed",TINV($B$9,(T727+U727-2)),TINV(2*$B$9,(T727+U727-2))))/SQRT(1+IF($B$11="Two-tailed",TINV($B$9,(T727+U727-2)),TINV(2*$B$9,(T727+U727-2)))^2/(2*(T727+U727-2)))),0)</f>
        <v>0.999999999999977</v>
      </c>
    </row>
    <row r="728" customFormat="false" ht="15" hidden="false" customHeight="false" outlineLevel="0" collapsed="false">
      <c r="T728" s="0" t="n">
        <v>724</v>
      </c>
      <c r="U728" s="0" t="n">
        <f aca="false">MAX(2,ROUNDUP($B$12*T728,0))</f>
        <v>724</v>
      </c>
      <c r="V728" s="0" t="n">
        <f aca="false">IF(N($B$16)&gt;0,NORMSDIST(($B$16*SQRT(T728*U728/(T728+U728))-IF($B$11="Two-tailed",TINV($B$9,(T728+U728-2)),TINV(2*$B$9,(T728+U728-2))))/SQRT(1+IF($B$11="Two-tailed",TINV($B$9,(T728+U728-2)),TINV(2*$B$9,(T728+U728-2)))^2/(2*(T728+U728-2)))),0)</f>
        <v>0.999999999999978</v>
      </c>
    </row>
    <row r="729" customFormat="false" ht="15" hidden="false" customHeight="false" outlineLevel="0" collapsed="false">
      <c r="T729" s="0" t="n">
        <v>725</v>
      </c>
      <c r="U729" s="0" t="n">
        <f aca="false">MAX(2,ROUNDUP($B$12*T729,0))</f>
        <v>725</v>
      </c>
      <c r="V729" s="0" t="n">
        <f aca="false">IF(N($B$16)&gt;0,NORMSDIST(($B$16*SQRT(T729*U729/(T729+U729))-IF($B$11="Two-tailed",TINV($B$9,(T729+U729-2)),TINV(2*$B$9,(T729+U729-2))))/SQRT(1+IF($B$11="Two-tailed",TINV($B$9,(T729+U729-2)),TINV(2*$B$9,(T729+U729-2)))^2/(2*(T729+U729-2)))),0)</f>
        <v>0.999999999999979</v>
      </c>
    </row>
    <row r="730" customFormat="false" ht="15" hidden="false" customHeight="false" outlineLevel="0" collapsed="false">
      <c r="T730" s="0" t="n">
        <v>726</v>
      </c>
      <c r="U730" s="0" t="n">
        <f aca="false">MAX(2,ROUNDUP($B$12*T730,0))</f>
        <v>726</v>
      </c>
      <c r="V730" s="0" t="n">
        <f aca="false">IF(N($B$16)&gt;0,NORMSDIST(($B$16*SQRT(T730*U730/(T730+U730))-IF($B$11="Two-tailed",TINV($B$9,(T730+U730-2)),TINV(2*$B$9,(T730+U730-2))))/SQRT(1+IF($B$11="Two-tailed",TINV($B$9,(T730+U730-2)),TINV(2*$B$9,(T730+U730-2)))^2/(2*(T730+U730-2)))),0)</f>
        <v>0.99999999999998</v>
      </c>
    </row>
    <row r="731" customFormat="false" ht="15" hidden="false" customHeight="false" outlineLevel="0" collapsed="false">
      <c r="T731" s="0" t="n">
        <v>727</v>
      </c>
      <c r="U731" s="0" t="n">
        <f aca="false">MAX(2,ROUNDUP($B$12*T731,0))</f>
        <v>727</v>
      </c>
      <c r="V731" s="0" t="n">
        <f aca="false">IF(N($B$16)&gt;0,NORMSDIST(($B$16*SQRT(T731*U731/(T731+U731))-IF($B$11="Two-tailed",TINV($B$9,(T731+U731-2)),TINV(2*$B$9,(T731+U731-2))))/SQRT(1+IF($B$11="Two-tailed",TINV($B$9,(T731+U731-2)),TINV(2*$B$9,(T731+U731-2)))^2/(2*(T731+U731-2)))),0)</f>
        <v>0.999999999999981</v>
      </c>
    </row>
    <row r="732" customFormat="false" ht="15" hidden="false" customHeight="false" outlineLevel="0" collapsed="false">
      <c r="T732" s="0" t="n">
        <v>728</v>
      </c>
      <c r="U732" s="0" t="n">
        <f aca="false">MAX(2,ROUNDUP($B$12*T732,0))</f>
        <v>728</v>
      </c>
      <c r="V732" s="0" t="n">
        <f aca="false">IF(N($B$16)&gt;0,NORMSDIST(($B$16*SQRT(T732*U732/(T732+U732))-IF($B$11="Two-tailed",TINV($B$9,(T732+U732-2)),TINV(2*$B$9,(T732+U732-2))))/SQRT(1+IF($B$11="Two-tailed",TINV($B$9,(T732+U732-2)),TINV(2*$B$9,(T732+U732-2)))^2/(2*(T732+U732-2)))),0)</f>
        <v>0.999999999999982</v>
      </c>
    </row>
    <row r="733" customFormat="false" ht="15" hidden="false" customHeight="false" outlineLevel="0" collapsed="false">
      <c r="T733" s="0" t="n">
        <v>729</v>
      </c>
      <c r="U733" s="0" t="n">
        <f aca="false">MAX(2,ROUNDUP($B$12*T733,0))</f>
        <v>729</v>
      </c>
      <c r="V733" s="0" t="n">
        <f aca="false">IF(N($B$16)&gt;0,NORMSDIST(($B$16*SQRT(T733*U733/(T733+U733))-IF($B$11="Two-tailed",TINV($B$9,(T733+U733-2)),TINV(2*$B$9,(T733+U733-2))))/SQRT(1+IF($B$11="Two-tailed",TINV($B$9,(T733+U733-2)),TINV(2*$B$9,(T733+U733-2)))^2/(2*(T733+U733-2)))),0)</f>
        <v>0.999999999999983</v>
      </c>
    </row>
    <row r="734" customFormat="false" ht="15" hidden="false" customHeight="false" outlineLevel="0" collapsed="false">
      <c r="T734" s="0" t="n">
        <v>730</v>
      </c>
      <c r="U734" s="0" t="n">
        <f aca="false">MAX(2,ROUNDUP($B$12*T734,0))</f>
        <v>730</v>
      </c>
      <c r="V734" s="0" t="n">
        <f aca="false">IF(N($B$16)&gt;0,NORMSDIST(($B$16*SQRT(T734*U734/(T734+U734))-IF($B$11="Two-tailed",TINV($B$9,(T734+U734-2)),TINV(2*$B$9,(T734+U734-2))))/SQRT(1+IF($B$11="Two-tailed",TINV($B$9,(T734+U734-2)),TINV(2*$B$9,(T734+U734-2)))^2/(2*(T734+U734-2)))),0)</f>
        <v>0.999999999999984</v>
      </c>
    </row>
    <row r="735" customFormat="false" ht="15" hidden="false" customHeight="false" outlineLevel="0" collapsed="false">
      <c r="T735" s="0" t="n">
        <v>731</v>
      </c>
      <c r="U735" s="0" t="n">
        <f aca="false">MAX(2,ROUNDUP($B$12*T735,0))</f>
        <v>731</v>
      </c>
      <c r="V735" s="0" t="n">
        <f aca="false">IF(N($B$16)&gt;0,NORMSDIST(($B$16*SQRT(T735*U735/(T735+U735))-IF($B$11="Two-tailed",TINV($B$9,(T735+U735-2)),TINV(2*$B$9,(T735+U735-2))))/SQRT(1+IF($B$11="Two-tailed",TINV($B$9,(T735+U735-2)),TINV(2*$B$9,(T735+U735-2)))^2/(2*(T735+U735-2)))),0)</f>
        <v>0.999999999999984</v>
      </c>
    </row>
    <row r="736" customFormat="false" ht="15" hidden="false" customHeight="false" outlineLevel="0" collapsed="false">
      <c r="T736" s="0" t="n">
        <v>732</v>
      </c>
      <c r="U736" s="0" t="n">
        <f aca="false">MAX(2,ROUNDUP($B$12*T736,0))</f>
        <v>732</v>
      </c>
      <c r="V736" s="0" t="n">
        <f aca="false">IF(N($B$16)&gt;0,NORMSDIST(($B$16*SQRT(T736*U736/(T736+U736))-IF($B$11="Two-tailed",TINV($B$9,(T736+U736-2)),TINV(2*$B$9,(T736+U736-2))))/SQRT(1+IF($B$11="Two-tailed",TINV($B$9,(T736+U736-2)),TINV(2*$B$9,(T736+U736-2)))^2/(2*(T736+U736-2)))),0)</f>
        <v>0.999999999999985</v>
      </c>
    </row>
    <row r="737" customFormat="false" ht="15" hidden="false" customHeight="false" outlineLevel="0" collapsed="false">
      <c r="T737" s="0" t="n">
        <v>733</v>
      </c>
      <c r="U737" s="0" t="n">
        <f aca="false">MAX(2,ROUNDUP($B$12*T737,0))</f>
        <v>733</v>
      </c>
      <c r="V737" s="0" t="n">
        <f aca="false">IF(N($B$16)&gt;0,NORMSDIST(($B$16*SQRT(T737*U737/(T737+U737))-IF($B$11="Two-tailed",TINV($B$9,(T737+U737-2)),TINV(2*$B$9,(T737+U737-2))))/SQRT(1+IF($B$11="Two-tailed",TINV($B$9,(T737+U737-2)),TINV(2*$B$9,(T737+U737-2)))^2/(2*(T737+U737-2)))),0)</f>
        <v>0.999999999999986</v>
      </c>
    </row>
    <row r="738" customFormat="false" ht="15" hidden="false" customHeight="false" outlineLevel="0" collapsed="false">
      <c r="T738" s="0" t="n">
        <v>734</v>
      </c>
      <c r="U738" s="0" t="n">
        <f aca="false">MAX(2,ROUNDUP($B$12*T738,0))</f>
        <v>734</v>
      </c>
      <c r="V738" s="0" t="n">
        <f aca="false">IF(N($B$16)&gt;0,NORMSDIST(($B$16*SQRT(T738*U738/(T738+U738))-IF($B$11="Two-tailed",TINV($B$9,(T738+U738-2)),TINV(2*$B$9,(T738+U738-2))))/SQRT(1+IF($B$11="Two-tailed",TINV($B$9,(T738+U738-2)),TINV(2*$B$9,(T738+U738-2)))^2/(2*(T738+U738-2)))),0)</f>
        <v>0.999999999999987</v>
      </c>
    </row>
    <row r="739" customFormat="false" ht="15" hidden="false" customHeight="false" outlineLevel="0" collapsed="false">
      <c r="T739" s="0" t="n">
        <v>735</v>
      </c>
      <c r="U739" s="0" t="n">
        <f aca="false">MAX(2,ROUNDUP($B$12*T739,0))</f>
        <v>735</v>
      </c>
      <c r="V739" s="0" t="n">
        <f aca="false">IF(N($B$16)&gt;0,NORMSDIST(($B$16*SQRT(T739*U739/(T739+U739))-IF($B$11="Two-tailed",TINV($B$9,(T739+U739-2)),TINV(2*$B$9,(T739+U739-2))))/SQRT(1+IF($B$11="Two-tailed",TINV($B$9,(T739+U739-2)),TINV(2*$B$9,(T739+U739-2)))^2/(2*(T739+U739-2)))),0)</f>
        <v>0.999999999999987</v>
      </c>
    </row>
    <row r="740" customFormat="false" ht="15" hidden="false" customHeight="false" outlineLevel="0" collapsed="false">
      <c r="T740" s="0" t="n">
        <v>736</v>
      </c>
      <c r="U740" s="0" t="n">
        <f aca="false">MAX(2,ROUNDUP($B$12*T740,0))</f>
        <v>736</v>
      </c>
      <c r="V740" s="0" t="n">
        <f aca="false">IF(N($B$16)&gt;0,NORMSDIST(($B$16*SQRT(T740*U740/(T740+U740))-IF($B$11="Two-tailed",TINV($B$9,(T740+U740-2)),TINV(2*$B$9,(T740+U740-2))))/SQRT(1+IF($B$11="Two-tailed",TINV($B$9,(T740+U740-2)),TINV(2*$B$9,(T740+U740-2)))^2/(2*(T740+U740-2)))),0)</f>
        <v>0.999999999999988</v>
      </c>
    </row>
    <row r="741" customFormat="false" ht="15" hidden="false" customHeight="false" outlineLevel="0" collapsed="false">
      <c r="T741" s="0" t="n">
        <v>737</v>
      </c>
      <c r="U741" s="0" t="n">
        <f aca="false">MAX(2,ROUNDUP($B$12*T741,0))</f>
        <v>737</v>
      </c>
      <c r="V741" s="0" t="n">
        <f aca="false">IF(N($B$16)&gt;0,NORMSDIST(($B$16*SQRT(T741*U741/(T741+U741))-IF($B$11="Two-tailed",TINV($B$9,(T741+U741-2)),TINV(2*$B$9,(T741+U741-2))))/SQRT(1+IF($B$11="Two-tailed",TINV($B$9,(T741+U741-2)),TINV(2*$B$9,(T741+U741-2)))^2/(2*(T741+U741-2)))),0)</f>
        <v>0.999999999999989</v>
      </c>
    </row>
    <row r="742" customFormat="false" ht="15" hidden="false" customHeight="false" outlineLevel="0" collapsed="false">
      <c r="T742" s="0" t="n">
        <v>738</v>
      </c>
      <c r="U742" s="0" t="n">
        <f aca="false">MAX(2,ROUNDUP($B$12*T742,0))</f>
        <v>738</v>
      </c>
      <c r="V742" s="0" t="n">
        <f aca="false">IF(N($B$16)&gt;0,NORMSDIST(($B$16*SQRT(T742*U742/(T742+U742))-IF($B$11="Two-tailed",TINV($B$9,(T742+U742-2)),TINV(2*$B$9,(T742+U742-2))))/SQRT(1+IF($B$11="Two-tailed",TINV($B$9,(T742+U742-2)),TINV(2*$B$9,(T742+U742-2)))^2/(2*(T742+U742-2)))),0)</f>
        <v>0.999999999999989</v>
      </c>
    </row>
    <row r="743" customFormat="false" ht="15" hidden="false" customHeight="false" outlineLevel="0" collapsed="false">
      <c r="T743" s="0" t="n">
        <v>739</v>
      </c>
      <c r="U743" s="0" t="n">
        <f aca="false">MAX(2,ROUNDUP($B$12*T743,0))</f>
        <v>739</v>
      </c>
      <c r="V743" s="0" t="n">
        <f aca="false">IF(N($B$16)&gt;0,NORMSDIST(($B$16*SQRT(T743*U743/(T743+U743))-IF($B$11="Two-tailed",TINV($B$9,(T743+U743-2)),TINV(2*$B$9,(T743+U743-2))))/SQRT(1+IF($B$11="Two-tailed",TINV($B$9,(T743+U743-2)),TINV(2*$B$9,(T743+U743-2)))^2/(2*(T743+U743-2)))),0)</f>
        <v>0.99999999999999</v>
      </c>
    </row>
    <row r="744" customFormat="false" ht="15" hidden="false" customHeight="false" outlineLevel="0" collapsed="false">
      <c r="T744" s="0" t="n">
        <v>740</v>
      </c>
      <c r="U744" s="0" t="n">
        <f aca="false">MAX(2,ROUNDUP($B$12*T744,0))</f>
        <v>740</v>
      </c>
      <c r="V744" s="0" t="n">
        <f aca="false">IF(N($B$16)&gt;0,NORMSDIST(($B$16*SQRT(T744*U744/(T744+U744))-IF($B$11="Two-tailed",TINV($B$9,(T744+U744-2)),TINV(2*$B$9,(T744+U744-2))))/SQRT(1+IF($B$11="Two-tailed",TINV($B$9,(T744+U744-2)),TINV(2*$B$9,(T744+U744-2)))^2/(2*(T744+U744-2)))),0)</f>
        <v>0.99999999999999</v>
      </c>
    </row>
    <row r="745" customFormat="false" ht="15" hidden="false" customHeight="false" outlineLevel="0" collapsed="false">
      <c r="T745" s="0" t="n">
        <v>741</v>
      </c>
      <c r="U745" s="0" t="n">
        <f aca="false">MAX(2,ROUNDUP($B$12*T745,0))</f>
        <v>741</v>
      </c>
      <c r="V745" s="0" t="n">
        <f aca="false">IF(N($B$16)&gt;0,NORMSDIST(($B$16*SQRT(T745*U745/(T745+U745))-IF($B$11="Two-tailed",TINV($B$9,(T745+U745-2)),TINV(2*$B$9,(T745+U745-2))))/SQRT(1+IF($B$11="Two-tailed",TINV($B$9,(T745+U745-2)),TINV(2*$B$9,(T745+U745-2)))^2/(2*(T745+U745-2)))),0)</f>
        <v>0.999999999999991</v>
      </c>
    </row>
    <row r="746" customFormat="false" ht="15" hidden="false" customHeight="false" outlineLevel="0" collapsed="false">
      <c r="T746" s="0" t="n">
        <v>742</v>
      </c>
      <c r="U746" s="0" t="n">
        <f aca="false">MAX(2,ROUNDUP($B$12*T746,0))</f>
        <v>742</v>
      </c>
      <c r="V746" s="0" t="n">
        <f aca="false">IF(N($B$16)&gt;0,NORMSDIST(($B$16*SQRT(T746*U746/(T746+U746))-IF($B$11="Two-tailed",TINV($B$9,(T746+U746-2)),TINV(2*$B$9,(T746+U746-2))))/SQRT(1+IF($B$11="Two-tailed",TINV($B$9,(T746+U746-2)),TINV(2*$B$9,(T746+U746-2)))^2/(2*(T746+U746-2)))),0)</f>
        <v>0.999999999999991</v>
      </c>
    </row>
    <row r="747" customFormat="false" ht="15" hidden="false" customHeight="false" outlineLevel="0" collapsed="false">
      <c r="T747" s="0" t="n">
        <v>743</v>
      </c>
      <c r="U747" s="0" t="n">
        <f aca="false">MAX(2,ROUNDUP($B$12*T747,0))</f>
        <v>743</v>
      </c>
      <c r="V747" s="0" t="n">
        <f aca="false">IF(N($B$16)&gt;0,NORMSDIST(($B$16*SQRT(T747*U747/(T747+U747))-IF($B$11="Two-tailed",TINV($B$9,(T747+U747-2)),TINV(2*$B$9,(T747+U747-2))))/SQRT(1+IF($B$11="Two-tailed",TINV($B$9,(T747+U747-2)),TINV(2*$B$9,(T747+U747-2)))^2/(2*(T747+U747-2)))),0)</f>
        <v>0.999999999999992</v>
      </c>
    </row>
    <row r="748" customFormat="false" ht="15" hidden="false" customHeight="false" outlineLevel="0" collapsed="false">
      <c r="T748" s="0" t="n">
        <v>744</v>
      </c>
      <c r="U748" s="0" t="n">
        <f aca="false">MAX(2,ROUNDUP($B$12*T748,0))</f>
        <v>744</v>
      </c>
      <c r="V748" s="0" t="n">
        <f aca="false">IF(N($B$16)&gt;0,NORMSDIST(($B$16*SQRT(T748*U748/(T748+U748))-IF($B$11="Two-tailed",TINV($B$9,(T748+U748-2)),TINV(2*$B$9,(T748+U748-2))))/SQRT(1+IF($B$11="Two-tailed",TINV($B$9,(T748+U748-2)),TINV(2*$B$9,(T748+U748-2)))^2/(2*(T748+U748-2)))),0)</f>
        <v>0.999999999999992</v>
      </c>
    </row>
    <row r="749" customFormat="false" ht="15" hidden="false" customHeight="false" outlineLevel="0" collapsed="false">
      <c r="T749" s="0" t="n">
        <v>745</v>
      </c>
      <c r="U749" s="0" t="n">
        <f aca="false">MAX(2,ROUNDUP($B$12*T749,0))</f>
        <v>745</v>
      </c>
      <c r="V749" s="0" t="n">
        <f aca="false">IF(N($B$16)&gt;0,NORMSDIST(($B$16*SQRT(T749*U749/(T749+U749))-IF($B$11="Two-tailed",TINV($B$9,(T749+U749-2)),TINV(2*$B$9,(T749+U749-2))))/SQRT(1+IF($B$11="Two-tailed",TINV($B$9,(T749+U749-2)),TINV(2*$B$9,(T749+U749-2)))^2/(2*(T749+U749-2)))),0)</f>
        <v>0.999999999999992</v>
      </c>
    </row>
    <row r="750" customFormat="false" ht="15" hidden="false" customHeight="false" outlineLevel="0" collapsed="false">
      <c r="T750" s="0" t="n">
        <v>746</v>
      </c>
      <c r="U750" s="0" t="n">
        <f aca="false">MAX(2,ROUNDUP($B$12*T750,0))</f>
        <v>746</v>
      </c>
      <c r="V750" s="0" t="n">
        <f aca="false">IF(N($B$16)&gt;0,NORMSDIST(($B$16*SQRT(T750*U750/(T750+U750))-IF($B$11="Two-tailed",TINV($B$9,(T750+U750-2)),TINV(2*$B$9,(T750+U750-2))))/SQRT(1+IF($B$11="Two-tailed",TINV($B$9,(T750+U750-2)),TINV(2*$B$9,(T750+U750-2)))^2/(2*(T750+U750-2)))),0)</f>
        <v>0.999999999999993</v>
      </c>
    </row>
    <row r="751" customFormat="false" ht="15" hidden="false" customHeight="false" outlineLevel="0" collapsed="false">
      <c r="T751" s="0" t="n">
        <v>747</v>
      </c>
      <c r="U751" s="0" t="n">
        <f aca="false">MAX(2,ROUNDUP($B$12*T751,0))</f>
        <v>747</v>
      </c>
      <c r="V751" s="0" t="n">
        <f aca="false">IF(N($B$16)&gt;0,NORMSDIST(($B$16*SQRT(T751*U751/(T751+U751))-IF($B$11="Two-tailed",TINV($B$9,(T751+U751-2)),TINV(2*$B$9,(T751+U751-2))))/SQRT(1+IF($B$11="Two-tailed",TINV($B$9,(T751+U751-2)),TINV(2*$B$9,(T751+U751-2)))^2/(2*(T751+U751-2)))),0)</f>
        <v>0.999999999999993</v>
      </c>
    </row>
    <row r="752" customFormat="false" ht="15" hidden="false" customHeight="false" outlineLevel="0" collapsed="false">
      <c r="T752" s="0" t="n">
        <v>748</v>
      </c>
      <c r="U752" s="0" t="n">
        <f aca="false">MAX(2,ROUNDUP($B$12*T752,0))</f>
        <v>748</v>
      </c>
      <c r="V752" s="0" t="n">
        <f aca="false">IF(N($B$16)&gt;0,NORMSDIST(($B$16*SQRT(T752*U752/(T752+U752))-IF($B$11="Two-tailed",TINV($B$9,(T752+U752-2)),TINV(2*$B$9,(T752+U752-2))))/SQRT(1+IF($B$11="Two-tailed",TINV($B$9,(T752+U752-2)),TINV(2*$B$9,(T752+U752-2)))^2/(2*(T752+U752-2)))),0)</f>
        <v>0.999999999999993</v>
      </c>
    </row>
    <row r="753" customFormat="false" ht="15" hidden="false" customHeight="false" outlineLevel="0" collapsed="false">
      <c r="T753" s="0" t="n">
        <v>749</v>
      </c>
      <c r="U753" s="0" t="n">
        <f aca="false">MAX(2,ROUNDUP($B$12*T753,0))</f>
        <v>749</v>
      </c>
      <c r="V753" s="0" t="n">
        <f aca="false">IF(N($B$16)&gt;0,NORMSDIST(($B$16*SQRT(T753*U753/(T753+U753))-IF($B$11="Two-tailed",TINV($B$9,(T753+U753-2)),TINV(2*$B$9,(T753+U753-2))))/SQRT(1+IF($B$11="Two-tailed",TINV($B$9,(T753+U753-2)),TINV(2*$B$9,(T753+U753-2)))^2/(2*(T753+U753-2)))),0)</f>
        <v>0.999999999999994</v>
      </c>
    </row>
    <row r="754" customFormat="false" ht="15" hidden="false" customHeight="false" outlineLevel="0" collapsed="false">
      <c r="T754" s="0" t="n">
        <v>750</v>
      </c>
      <c r="U754" s="0" t="n">
        <f aca="false">MAX(2,ROUNDUP($B$12*T754,0))</f>
        <v>750</v>
      </c>
      <c r="V754" s="0" t="n">
        <f aca="false">IF(N($B$16)&gt;0,NORMSDIST(($B$16*SQRT(T754*U754/(T754+U754))-IF($B$11="Two-tailed",TINV($B$9,(T754+U754-2)),TINV(2*$B$9,(T754+U754-2))))/SQRT(1+IF($B$11="Two-tailed",TINV($B$9,(T754+U754-2)),TINV(2*$B$9,(T754+U754-2)))^2/(2*(T754+U754-2)))),0)</f>
        <v>0.999999999999994</v>
      </c>
    </row>
    <row r="755" customFormat="false" ht="15" hidden="false" customHeight="false" outlineLevel="0" collapsed="false">
      <c r="T755" s="0" t="n">
        <v>751</v>
      </c>
      <c r="U755" s="0" t="n">
        <f aca="false">MAX(2,ROUNDUP($B$12*T755,0))</f>
        <v>751</v>
      </c>
      <c r="V755" s="0" t="n">
        <f aca="false">IF(N($B$16)&gt;0,NORMSDIST(($B$16*SQRT(T755*U755/(T755+U755))-IF($B$11="Two-tailed",TINV($B$9,(T755+U755-2)),TINV(2*$B$9,(T755+U755-2))))/SQRT(1+IF($B$11="Two-tailed",TINV($B$9,(T755+U755-2)),TINV(2*$B$9,(T755+U755-2)))^2/(2*(T755+U755-2)))),0)</f>
        <v>0.999999999999994</v>
      </c>
    </row>
    <row r="756" customFormat="false" ht="15" hidden="false" customHeight="false" outlineLevel="0" collapsed="false">
      <c r="T756" s="0" t="n">
        <v>752</v>
      </c>
      <c r="U756" s="0" t="n">
        <f aca="false">MAX(2,ROUNDUP($B$12*T756,0))</f>
        <v>752</v>
      </c>
      <c r="V756" s="0" t="n">
        <f aca="false">IF(N($B$16)&gt;0,NORMSDIST(($B$16*SQRT(T756*U756/(T756+U756))-IF($B$11="Two-tailed",TINV($B$9,(T756+U756-2)),TINV(2*$B$9,(T756+U756-2))))/SQRT(1+IF($B$11="Two-tailed",TINV($B$9,(T756+U756-2)),TINV(2*$B$9,(T756+U756-2)))^2/(2*(T756+U756-2)))),0)</f>
        <v>0.999999999999995</v>
      </c>
    </row>
    <row r="757" customFormat="false" ht="15" hidden="false" customHeight="false" outlineLevel="0" collapsed="false">
      <c r="T757" s="0" t="n">
        <v>753</v>
      </c>
      <c r="U757" s="0" t="n">
        <f aca="false">MAX(2,ROUNDUP($B$12*T757,0))</f>
        <v>753</v>
      </c>
      <c r="V757" s="0" t="n">
        <f aca="false">IF(N($B$16)&gt;0,NORMSDIST(($B$16*SQRT(T757*U757/(T757+U757))-IF($B$11="Two-tailed",TINV($B$9,(T757+U757-2)),TINV(2*$B$9,(T757+U757-2))))/SQRT(1+IF($B$11="Two-tailed",TINV($B$9,(T757+U757-2)),TINV(2*$B$9,(T757+U757-2)))^2/(2*(T757+U757-2)))),0)</f>
        <v>0.999999999999995</v>
      </c>
    </row>
    <row r="758" customFormat="false" ht="15" hidden="false" customHeight="false" outlineLevel="0" collapsed="false">
      <c r="T758" s="0" t="n">
        <v>754</v>
      </c>
      <c r="U758" s="0" t="n">
        <f aca="false">MAX(2,ROUNDUP($B$12*T758,0))</f>
        <v>754</v>
      </c>
      <c r="V758" s="0" t="n">
        <f aca="false">IF(N($B$16)&gt;0,NORMSDIST(($B$16*SQRT(T758*U758/(T758+U758))-IF($B$11="Two-tailed",TINV($B$9,(T758+U758-2)),TINV(2*$B$9,(T758+U758-2))))/SQRT(1+IF($B$11="Two-tailed",TINV($B$9,(T758+U758-2)),TINV(2*$B$9,(T758+U758-2)))^2/(2*(T758+U758-2)))),0)</f>
        <v>0.999999999999995</v>
      </c>
    </row>
    <row r="759" customFormat="false" ht="15" hidden="false" customHeight="false" outlineLevel="0" collapsed="false">
      <c r="T759" s="0" t="n">
        <v>755</v>
      </c>
      <c r="U759" s="0" t="n">
        <f aca="false">MAX(2,ROUNDUP($B$12*T759,0))</f>
        <v>755</v>
      </c>
      <c r="V759" s="0" t="n">
        <f aca="false">IF(N($B$16)&gt;0,NORMSDIST(($B$16*SQRT(T759*U759/(T759+U759))-IF($B$11="Two-tailed",TINV($B$9,(T759+U759-2)),TINV(2*$B$9,(T759+U759-2))))/SQRT(1+IF($B$11="Two-tailed",TINV($B$9,(T759+U759-2)),TINV(2*$B$9,(T759+U759-2)))^2/(2*(T759+U759-2)))),0)</f>
        <v>0.999999999999995</v>
      </c>
    </row>
    <row r="760" customFormat="false" ht="15" hidden="false" customHeight="false" outlineLevel="0" collapsed="false">
      <c r="T760" s="0" t="n">
        <v>756</v>
      </c>
      <c r="U760" s="0" t="n">
        <f aca="false">MAX(2,ROUNDUP($B$12*T760,0))</f>
        <v>756</v>
      </c>
      <c r="V760" s="0" t="n">
        <f aca="false">IF(N($B$16)&gt;0,NORMSDIST(($B$16*SQRT(T760*U760/(T760+U760))-IF($B$11="Two-tailed",TINV($B$9,(T760+U760-2)),TINV(2*$B$9,(T760+U760-2))))/SQRT(1+IF($B$11="Two-tailed",TINV($B$9,(T760+U760-2)),TINV(2*$B$9,(T760+U760-2)))^2/(2*(T760+U760-2)))),0)</f>
        <v>0.999999999999996</v>
      </c>
    </row>
    <row r="761" customFormat="false" ht="15" hidden="false" customHeight="false" outlineLevel="0" collapsed="false">
      <c r="T761" s="0" t="n">
        <v>757</v>
      </c>
      <c r="U761" s="0" t="n">
        <f aca="false">MAX(2,ROUNDUP($B$12*T761,0))</f>
        <v>757</v>
      </c>
      <c r="V761" s="0" t="n">
        <f aca="false">IF(N($B$16)&gt;0,NORMSDIST(($B$16*SQRT(T761*U761/(T761+U761))-IF($B$11="Two-tailed",TINV($B$9,(T761+U761-2)),TINV(2*$B$9,(T761+U761-2))))/SQRT(1+IF($B$11="Two-tailed",TINV($B$9,(T761+U761-2)),TINV(2*$B$9,(T761+U761-2)))^2/(2*(T761+U761-2)))),0)</f>
        <v>0.999999999999996</v>
      </c>
    </row>
    <row r="762" customFormat="false" ht="15" hidden="false" customHeight="false" outlineLevel="0" collapsed="false">
      <c r="T762" s="0" t="n">
        <v>758</v>
      </c>
      <c r="U762" s="0" t="n">
        <f aca="false">MAX(2,ROUNDUP($B$12*T762,0))</f>
        <v>758</v>
      </c>
      <c r="V762" s="0" t="n">
        <f aca="false">IF(N($B$16)&gt;0,NORMSDIST(($B$16*SQRT(T762*U762/(T762+U762))-IF($B$11="Two-tailed",TINV($B$9,(T762+U762-2)),TINV(2*$B$9,(T762+U762-2))))/SQRT(1+IF($B$11="Two-tailed",TINV($B$9,(T762+U762-2)),TINV(2*$B$9,(T762+U762-2)))^2/(2*(T762+U762-2)))),0)</f>
        <v>0.999999999999996</v>
      </c>
    </row>
    <row r="763" customFormat="false" ht="15" hidden="false" customHeight="false" outlineLevel="0" collapsed="false">
      <c r="T763" s="0" t="n">
        <v>759</v>
      </c>
      <c r="U763" s="0" t="n">
        <f aca="false">MAX(2,ROUNDUP($B$12*T763,0))</f>
        <v>759</v>
      </c>
      <c r="V763" s="0" t="n">
        <f aca="false">IF(N($B$16)&gt;0,NORMSDIST(($B$16*SQRT(T763*U763/(T763+U763))-IF($B$11="Two-tailed",TINV($B$9,(T763+U763-2)),TINV(2*$B$9,(T763+U763-2))))/SQRT(1+IF($B$11="Two-tailed",TINV($B$9,(T763+U763-2)),TINV(2*$B$9,(T763+U763-2)))^2/(2*(T763+U763-2)))),0)</f>
        <v>0.999999999999996</v>
      </c>
    </row>
    <row r="764" customFormat="false" ht="15" hidden="false" customHeight="false" outlineLevel="0" collapsed="false">
      <c r="T764" s="0" t="n">
        <v>760</v>
      </c>
      <c r="U764" s="0" t="n">
        <f aca="false">MAX(2,ROUNDUP($B$12*T764,0))</f>
        <v>760</v>
      </c>
      <c r="V764" s="0" t="n">
        <f aca="false">IF(N($B$16)&gt;0,NORMSDIST(($B$16*SQRT(T764*U764/(T764+U764))-IF($B$11="Two-tailed",TINV($B$9,(T764+U764-2)),TINV(2*$B$9,(T764+U764-2))))/SQRT(1+IF($B$11="Two-tailed",TINV($B$9,(T764+U764-2)),TINV(2*$B$9,(T764+U764-2)))^2/(2*(T764+U764-2)))),0)</f>
        <v>0.999999999999996</v>
      </c>
    </row>
    <row r="765" customFormat="false" ht="15" hidden="false" customHeight="false" outlineLevel="0" collapsed="false">
      <c r="T765" s="0" t="n">
        <v>761</v>
      </c>
      <c r="U765" s="0" t="n">
        <f aca="false">MAX(2,ROUNDUP($B$12*T765,0))</f>
        <v>761</v>
      </c>
      <c r="V765" s="0" t="n">
        <f aca="false">IF(N($B$16)&gt;0,NORMSDIST(($B$16*SQRT(T765*U765/(T765+U765))-IF($B$11="Two-tailed",TINV($B$9,(T765+U765-2)),TINV(2*$B$9,(T765+U765-2))))/SQRT(1+IF($B$11="Two-tailed",TINV($B$9,(T765+U765-2)),TINV(2*$B$9,(T765+U765-2)))^2/(2*(T765+U765-2)))),0)</f>
        <v>0.999999999999997</v>
      </c>
    </row>
    <row r="766" customFormat="false" ht="15" hidden="false" customHeight="false" outlineLevel="0" collapsed="false">
      <c r="T766" s="0" t="n">
        <v>762</v>
      </c>
      <c r="U766" s="0" t="n">
        <f aca="false">MAX(2,ROUNDUP($B$12*T766,0))</f>
        <v>762</v>
      </c>
      <c r="V766" s="0" t="n">
        <f aca="false">IF(N($B$16)&gt;0,NORMSDIST(($B$16*SQRT(T766*U766/(T766+U766))-IF($B$11="Two-tailed",TINV($B$9,(T766+U766-2)),TINV(2*$B$9,(T766+U766-2))))/SQRT(1+IF($B$11="Two-tailed",TINV($B$9,(T766+U766-2)),TINV(2*$B$9,(T766+U766-2)))^2/(2*(T766+U766-2)))),0)</f>
        <v>0.999999999999997</v>
      </c>
    </row>
    <row r="767" customFormat="false" ht="15" hidden="false" customHeight="false" outlineLevel="0" collapsed="false">
      <c r="T767" s="0" t="n">
        <v>763</v>
      </c>
      <c r="U767" s="0" t="n">
        <f aca="false">MAX(2,ROUNDUP($B$12*T767,0))</f>
        <v>763</v>
      </c>
      <c r="V767" s="0" t="n">
        <f aca="false">IF(N($B$16)&gt;0,NORMSDIST(($B$16*SQRT(T767*U767/(T767+U767))-IF($B$11="Two-tailed",TINV($B$9,(T767+U767-2)),TINV(2*$B$9,(T767+U767-2))))/SQRT(1+IF($B$11="Two-tailed",TINV($B$9,(T767+U767-2)),TINV(2*$B$9,(T767+U767-2)))^2/(2*(T767+U767-2)))),0)</f>
        <v>0.999999999999997</v>
      </c>
    </row>
    <row r="768" customFormat="false" ht="15" hidden="false" customHeight="false" outlineLevel="0" collapsed="false">
      <c r="T768" s="0" t="n">
        <v>764</v>
      </c>
      <c r="U768" s="0" t="n">
        <f aca="false">MAX(2,ROUNDUP($B$12*T768,0))</f>
        <v>764</v>
      </c>
      <c r="V768" s="0" t="n">
        <f aca="false">IF(N($B$16)&gt;0,NORMSDIST(($B$16*SQRT(T768*U768/(T768+U768))-IF($B$11="Two-tailed",TINV($B$9,(T768+U768-2)),TINV(2*$B$9,(T768+U768-2))))/SQRT(1+IF($B$11="Two-tailed",TINV($B$9,(T768+U768-2)),TINV(2*$B$9,(T768+U768-2)))^2/(2*(T768+U768-2)))),0)</f>
        <v>0.999999999999997</v>
      </c>
    </row>
    <row r="769" customFormat="false" ht="15" hidden="false" customHeight="false" outlineLevel="0" collapsed="false">
      <c r="T769" s="0" t="n">
        <v>765</v>
      </c>
      <c r="U769" s="0" t="n">
        <f aca="false">MAX(2,ROUNDUP($B$12*T769,0))</f>
        <v>765</v>
      </c>
      <c r="V769" s="0" t="n">
        <f aca="false">IF(N($B$16)&gt;0,NORMSDIST(($B$16*SQRT(T769*U769/(T769+U769))-IF($B$11="Two-tailed",TINV($B$9,(T769+U769-2)),TINV(2*$B$9,(T769+U769-2))))/SQRT(1+IF($B$11="Two-tailed",TINV($B$9,(T769+U769-2)),TINV(2*$B$9,(T769+U769-2)))^2/(2*(T769+U769-2)))),0)</f>
        <v>0.999999999999997</v>
      </c>
    </row>
    <row r="770" customFormat="false" ht="15" hidden="false" customHeight="false" outlineLevel="0" collapsed="false">
      <c r="T770" s="0" t="n">
        <v>766</v>
      </c>
      <c r="U770" s="0" t="n">
        <f aca="false">MAX(2,ROUNDUP($B$12*T770,0))</f>
        <v>766</v>
      </c>
      <c r="V770" s="0" t="n">
        <f aca="false">IF(N($B$16)&gt;0,NORMSDIST(($B$16*SQRT(T770*U770/(T770+U770))-IF($B$11="Two-tailed",TINV($B$9,(T770+U770-2)),TINV(2*$B$9,(T770+U770-2))))/SQRT(1+IF($B$11="Two-tailed",TINV($B$9,(T770+U770-2)),TINV(2*$B$9,(T770+U770-2)))^2/(2*(T770+U770-2)))),0)</f>
        <v>0.999999999999997</v>
      </c>
    </row>
    <row r="771" customFormat="false" ht="15" hidden="false" customHeight="false" outlineLevel="0" collapsed="false">
      <c r="T771" s="0" t="n">
        <v>767</v>
      </c>
      <c r="U771" s="0" t="n">
        <f aca="false">MAX(2,ROUNDUP($B$12*T771,0))</f>
        <v>767</v>
      </c>
      <c r="V771" s="0" t="n">
        <f aca="false">IF(N($B$16)&gt;0,NORMSDIST(($B$16*SQRT(T771*U771/(T771+U771))-IF($B$11="Two-tailed",TINV($B$9,(T771+U771-2)),TINV(2*$B$9,(T771+U771-2))))/SQRT(1+IF($B$11="Two-tailed",TINV($B$9,(T771+U771-2)),TINV(2*$B$9,(T771+U771-2)))^2/(2*(T771+U771-2)))),0)</f>
        <v>0.999999999999997</v>
      </c>
    </row>
    <row r="772" customFormat="false" ht="15" hidden="false" customHeight="false" outlineLevel="0" collapsed="false">
      <c r="T772" s="0" t="n">
        <v>768</v>
      </c>
      <c r="U772" s="0" t="n">
        <f aca="false">MAX(2,ROUNDUP($B$12*T772,0))</f>
        <v>768</v>
      </c>
      <c r="V772" s="0" t="n">
        <f aca="false">IF(N($B$16)&gt;0,NORMSDIST(($B$16*SQRT(T772*U772/(T772+U772))-IF($B$11="Two-tailed",TINV($B$9,(T772+U772-2)),TINV(2*$B$9,(T772+U772-2))))/SQRT(1+IF($B$11="Two-tailed",TINV($B$9,(T772+U772-2)),TINV(2*$B$9,(T772+U772-2)))^2/(2*(T772+U772-2)))),0)</f>
        <v>0.999999999999998</v>
      </c>
    </row>
    <row r="773" customFormat="false" ht="15" hidden="false" customHeight="false" outlineLevel="0" collapsed="false">
      <c r="T773" s="0" t="n">
        <v>769</v>
      </c>
      <c r="U773" s="0" t="n">
        <f aca="false">MAX(2,ROUNDUP($B$12*T773,0))</f>
        <v>769</v>
      </c>
      <c r="V773" s="0" t="n">
        <f aca="false">IF(N($B$16)&gt;0,NORMSDIST(($B$16*SQRT(T773*U773/(T773+U773))-IF($B$11="Two-tailed",TINV($B$9,(T773+U773-2)),TINV(2*$B$9,(T773+U773-2))))/SQRT(1+IF($B$11="Two-tailed",TINV($B$9,(T773+U773-2)),TINV(2*$B$9,(T773+U773-2)))^2/(2*(T773+U773-2)))),0)</f>
        <v>0.999999999999998</v>
      </c>
    </row>
    <row r="774" customFormat="false" ht="15" hidden="false" customHeight="false" outlineLevel="0" collapsed="false">
      <c r="T774" s="0" t="n">
        <v>770</v>
      </c>
      <c r="U774" s="0" t="n">
        <f aca="false">MAX(2,ROUNDUP($B$12*T774,0))</f>
        <v>770</v>
      </c>
      <c r="V774" s="0" t="n">
        <f aca="false">IF(N($B$16)&gt;0,NORMSDIST(($B$16*SQRT(T774*U774/(T774+U774))-IF($B$11="Two-tailed",TINV($B$9,(T774+U774-2)),TINV(2*$B$9,(T774+U774-2))))/SQRT(1+IF($B$11="Two-tailed",TINV($B$9,(T774+U774-2)),TINV(2*$B$9,(T774+U774-2)))^2/(2*(T774+U774-2)))),0)</f>
        <v>0.999999999999998</v>
      </c>
    </row>
    <row r="775" customFormat="false" ht="15" hidden="false" customHeight="false" outlineLevel="0" collapsed="false">
      <c r="T775" s="0" t="n">
        <v>771</v>
      </c>
      <c r="U775" s="0" t="n">
        <f aca="false">MAX(2,ROUNDUP($B$12*T775,0))</f>
        <v>771</v>
      </c>
      <c r="V775" s="0" t="n">
        <f aca="false">IF(N($B$16)&gt;0,NORMSDIST(($B$16*SQRT(T775*U775/(T775+U775))-IF($B$11="Two-tailed",TINV($B$9,(T775+U775-2)),TINV(2*$B$9,(T775+U775-2))))/SQRT(1+IF($B$11="Two-tailed",TINV($B$9,(T775+U775-2)),TINV(2*$B$9,(T775+U775-2)))^2/(2*(T775+U775-2)))),0)</f>
        <v>0.999999999999998</v>
      </c>
    </row>
    <row r="776" customFormat="false" ht="15" hidden="false" customHeight="false" outlineLevel="0" collapsed="false">
      <c r="T776" s="0" t="n">
        <v>772</v>
      </c>
      <c r="U776" s="0" t="n">
        <f aca="false">MAX(2,ROUNDUP($B$12*T776,0))</f>
        <v>772</v>
      </c>
      <c r="V776" s="0" t="n">
        <f aca="false">IF(N($B$16)&gt;0,NORMSDIST(($B$16*SQRT(T776*U776/(T776+U776))-IF($B$11="Two-tailed",TINV($B$9,(T776+U776-2)),TINV(2*$B$9,(T776+U776-2))))/SQRT(1+IF($B$11="Two-tailed",TINV($B$9,(T776+U776-2)),TINV(2*$B$9,(T776+U776-2)))^2/(2*(T776+U776-2)))),0)</f>
        <v>0.999999999999998</v>
      </c>
    </row>
    <row r="777" customFormat="false" ht="15" hidden="false" customHeight="false" outlineLevel="0" collapsed="false">
      <c r="T777" s="0" t="n">
        <v>773</v>
      </c>
      <c r="U777" s="0" t="n">
        <f aca="false">MAX(2,ROUNDUP($B$12*T777,0))</f>
        <v>773</v>
      </c>
      <c r="V777" s="0" t="n">
        <f aca="false">IF(N($B$16)&gt;0,NORMSDIST(($B$16*SQRT(T777*U777/(T777+U777))-IF($B$11="Two-tailed",TINV($B$9,(T777+U777-2)),TINV(2*$B$9,(T777+U777-2))))/SQRT(1+IF($B$11="Two-tailed",TINV($B$9,(T777+U777-2)),TINV(2*$B$9,(T777+U777-2)))^2/(2*(T777+U777-2)))),0)</f>
        <v>0.999999999999998</v>
      </c>
    </row>
    <row r="778" customFormat="false" ht="15" hidden="false" customHeight="false" outlineLevel="0" collapsed="false">
      <c r="T778" s="0" t="n">
        <v>774</v>
      </c>
      <c r="U778" s="0" t="n">
        <f aca="false">MAX(2,ROUNDUP($B$12*T778,0))</f>
        <v>774</v>
      </c>
      <c r="V778" s="0" t="n">
        <f aca="false">IF(N($B$16)&gt;0,NORMSDIST(($B$16*SQRT(T778*U778/(T778+U778))-IF($B$11="Two-tailed",TINV($B$9,(T778+U778-2)),TINV(2*$B$9,(T778+U778-2))))/SQRT(1+IF($B$11="Two-tailed",TINV($B$9,(T778+U778-2)),TINV(2*$B$9,(T778+U778-2)))^2/(2*(T778+U778-2)))),0)</f>
        <v>0.999999999999998</v>
      </c>
    </row>
    <row r="779" customFormat="false" ht="15" hidden="false" customHeight="false" outlineLevel="0" collapsed="false">
      <c r="T779" s="0" t="n">
        <v>775</v>
      </c>
      <c r="U779" s="0" t="n">
        <f aca="false">MAX(2,ROUNDUP($B$12*T779,0))</f>
        <v>775</v>
      </c>
      <c r="V779" s="0" t="n">
        <f aca="false">IF(N($B$16)&gt;0,NORMSDIST(($B$16*SQRT(T779*U779/(T779+U779))-IF($B$11="Two-tailed",TINV($B$9,(T779+U779-2)),TINV(2*$B$9,(T779+U779-2))))/SQRT(1+IF($B$11="Two-tailed",TINV($B$9,(T779+U779-2)),TINV(2*$B$9,(T779+U779-2)))^2/(2*(T779+U779-2)))),0)</f>
        <v>0.999999999999998</v>
      </c>
    </row>
    <row r="780" customFormat="false" ht="15" hidden="false" customHeight="false" outlineLevel="0" collapsed="false">
      <c r="T780" s="0" t="n">
        <v>776</v>
      </c>
      <c r="U780" s="0" t="n">
        <f aca="false">MAX(2,ROUNDUP($B$12*T780,0))</f>
        <v>776</v>
      </c>
      <c r="V780" s="0" t="n">
        <f aca="false">IF(N($B$16)&gt;0,NORMSDIST(($B$16*SQRT(T780*U780/(T780+U780))-IF($B$11="Two-tailed",TINV($B$9,(T780+U780-2)),TINV(2*$B$9,(T780+U780-2))))/SQRT(1+IF($B$11="Two-tailed",TINV($B$9,(T780+U780-2)),TINV(2*$B$9,(T780+U780-2)))^2/(2*(T780+U780-2)))),0)</f>
        <v>0.999999999999998</v>
      </c>
    </row>
    <row r="781" customFormat="false" ht="15" hidden="false" customHeight="false" outlineLevel="0" collapsed="false">
      <c r="T781" s="0" t="n">
        <v>777</v>
      </c>
      <c r="U781" s="0" t="n">
        <f aca="false">MAX(2,ROUNDUP($B$12*T781,0))</f>
        <v>777</v>
      </c>
      <c r="V781" s="0" t="n">
        <f aca="false">IF(N($B$16)&gt;0,NORMSDIST(($B$16*SQRT(T781*U781/(T781+U781))-IF($B$11="Two-tailed",TINV($B$9,(T781+U781-2)),TINV(2*$B$9,(T781+U781-2))))/SQRT(1+IF($B$11="Two-tailed",TINV($B$9,(T781+U781-2)),TINV(2*$B$9,(T781+U781-2)))^2/(2*(T781+U781-2)))),0)</f>
        <v>0.999999999999998</v>
      </c>
    </row>
    <row r="782" customFormat="false" ht="15" hidden="false" customHeight="false" outlineLevel="0" collapsed="false">
      <c r="T782" s="0" t="n">
        <v>778</v>
      </c>
      <c r="U782" s="0" t="n">
        <f aca="false">MAX(2,ROUNDUP($B$12*T782,0))</f>
        <v>778</v>
      </c>
      <c r="V782" s="0" t="n">
        <f aca="false">IF(N($B$16)&gt;0,NORMSDIST(($B$16*SQRT(T782*U782/(T782+U782))-IF($B$11="Two-tailed",TINV($B$9,(T782+U782-2)),TINV(2*$B$9,(T782+U782-2))))/SQRT(1+IF($B$11="Two-tailed",TINV($B$9,(T782+U782-2)),TINV(2*$B$9,(T782+U782-2)))^2/(2*(T782+U782-2)))),0)</f>
        <v>0.999999999999999</v>
      </c>
    </row>
    <row r="783" customFormat="false" ht="15" hidden="false" customHeight="false" outlineLevel="0" collapsed="false">
      <c r="T783" s="0" t="n">
        <v>779</v>
      </c>
      <c r="U783" s="0" t="n">
        <f aca="false">MAX(2,ROUNDUP($B$12*T783,0))</f>
        <v>779</v>
      </c>
      <c r="V783" s="0" t="n">
        <f aca="false">IF(N($B$16)&gt;0,NORMSDIST(($B$16*SQRT(T783*U783/(T783+U783))-IF($B$11="Two-tailed",TINV($B$9,(T783+U783-2)),TINV(2*$B$9,(T783+U783-2))))/SQRT(1+IF($B$11="Two-tailed",TINV($B$9,(T783+U783-2)),TINV(2*$B$9,(T783+U783-2)))^2/(2*(T783+U783-2)))),0)</f>
        <v>0.999999999999999</v>
      </c>
    </row>
    <row r="784" customFormat="false" ht="15" hidden="false" customHeight="false" outlineLevel="0" collapsed="false">
      <c r="T784" s="0" t="n">
        <v>780</v>
      </c>
      <c r="U784" s="0" t="n">
        <f aca="false">MAX(2,ROUNDUP($B$12*T784,0))</f>
        <v>780</v>
      </c>
      <c r="V784" s="0" t="n">
        <f aca="false">IF(N($B$16)&gt;0,NORMSDIST(($B$16*SQRT(T784*U784/(T784+U784))-IF($B$11="Two-tailed",TINV($B$9,(T784+U784-2)),TINV(2*$B$9,(T784+U784-2))))/SQRT(1+IF($B$11="Two-tailed",TINV($B$9,(T784+U784-2)),TINV(2*$B$9,(T784+U784-2)))^2/(2*(T784+U784-2)))),0)</f>
        <v>0.999999999999999</v>
      </c>
    </row>
    <row r="785" customFormat="false" ht="15" hidden="false" customHeight="false" outlineLevel="0" collapsed="false">
      <c r="T785" s="0" t="n">
        <v>781</v>
      </c>
      <c r="U785" s="0" t="n">
        <f aca="false">MAX(2,ROUNDUP($B$12*T785,0))</f>
        <v>781</v>
      </c>
      <c r="V785" s="0" t="n">
        <f aca="false">IF(N($B$16)&gt;0,NORMSDIST(($B$16*SQRT(T785*U785/(T785+U785))-IF($B$11="Two-tailed",TINV($B$9,(T785+U785-2)),TINV(2*$B$9,(T785+U785-2))))/SQRT(1+IF($B$11="Two-tailed",TINV($B$9,(T785+U785-2)),TINV(2*$B$9,(T785+U785-2)))^2/(2*(T785+U785-2)))),0)</f>
        <v>0.999999999999999</v>
      </c>
    </row>
    <row r="786" customFormat="false" ht="15" hidden="false" customHeight="false" outlineLevel="0" collapsed="false">
      <c r="T786" s="0" t="n">
        <v>782</v>
      </c>
      <c r="U786" s="0" t="n">
        <f aca="false">MAX(2,ROUNDUP($B$12*T786,0))</f>
        <v>782</v>
      </c>
      <c r="V786" s="0" t="n">
        <f aca="false">IF(N($B$16)&gt;0,NORMSDIST(($B$16*SQRT(T786*U786/(T786+U786))-IF($B$11="Two-tailed",TINV($B$9,(T786+U786-2)),TINV(2*$B$9,(T786+U786-2))))/SQRT(1+IF($B$11="Two-tailed",TINV($B$9,(T786+U786-2)),TINV(2*$B$9,(T786+U786-2)))^2/(2*(T786+U786-2)))),0)</f>
        <v>0.999999999999999</v>
      </c>
    </row>
    <row r="787" customFormat="false" ht="15" hidden="false" customHeight="false" outlineLevel="0" collapsed="false">
      <c r="T787" s="0" t="n">
        <v>783</v>
      </c>
      <c r="U787" s="0" t="n">
        <f aca="false">MAX(2,ROUNDUP($B$12*T787,0))</f>
        <v>783</v>
      </c>
      <c r="V787" s="0" t="n">
        <f aca="false">IF(N($B$16)&gt;0,NORMSDIST(($B$16*SQRT(T787*U787/(T787+U787))-IF($B$11="Two-tailed",TINV($B$9,(T787+U787-2)),TINV(2*$B$9,(T787+U787-2))))/SQRT(1+IF($B$11="Two-tailed",TINV($B$9,(T787+U787-2)),TINV(2*$B$9,(T787+U787-2)))^2/(2*(T787+U787-2)))),0)</f>
        <v>0.999999999999999</v>
      </c>
    </row>
    <row r="788" customFormat="false" ht="15" hidden="false" customHeight="false" outlineLevel="0" collapsed="false">
      <c r="T788" s="0" t="n">
        <v>784</v>
      </c>
      <c r="U788" s="0" t="n">
        <f aca="false">MAX(2,ROUNDUP($B$12*T788,0))</f>
        <v>784</v>
      </c>
      <c r="V788" s="0" t="n">
        <f aca="false">IF(N($B$16)&gt;0,NORMSDIST(($B$16*SQRT(T788*U788/(T788+U788))-IF($B$11="Two-tailed",TINV($B$9,(T788+U788-2)),TINV(2*$B$9,(T788+U788-2))))/SQRT(1+IF($B$11="Two-tailed",TINV($B$9,(T788+U788-2)),TINV(2*$B$9,(T788+U788-2)))^2/(2*(T788+U788-2)))),0)</f>
        <v>0.999999999999999</v>
      </c>
    </row>
    <row r="789" customFormat="false" ht="15" hidden="false" customHeight="false" outlineLevel="0" collapsed="false">
      <c r="T789" s="0" t="n">
        <v>785</v>
      </c>
      <c r="U789" s="0" t="n">
        <f aca="false">MAX(2,ROUNDUP($B$12*T789,0))</f>
        <v>785</v>
      </c>
      <c r="V789" s="0" t="n">
        <f aca="false">IF(N($B$16)&gt;0,NORMSDIST(($B$16*SQRT(T789*U789/(T789+U789))-IF($B$11="Two-tailed",TINV($B$9,(T789+U789-2)),TINV(2*$B$9,(T789+U789-2))))/SQRT(1+IF($B$11="Two-tailed",TINV($B$9,(T789+U789-2)),TINV(2*$B$9,(T789+U789-2)))^2/(2*(T789+U789-2)))),0)</f>
        <v>0.999999999999999</v>
      </c>
    </row>
    <row r="790" customFormat="false" ht="15" hidden="false" customHeight="false" outlineLevel="0" collapsed="false">
      <c r="T790" s="0" t="n">
        <v>786</v>
      </c>
      <c r="U790" s="0" t="n">
        <f aca="false">MAX(2,ROUNDUP($B$12*T790,0))</f>
        <v>786</v>
      </c>
      <c r="V790" s="0" t="n">
        <f aca="false">IF(N($B$16)&gt;0,NORMSDIST(($B$16*SQRT(T790*U790/(T790+U790))-IF($B$11="Two-tailed",TINV($B$9,(T790+U790-2)),TINV(2*$B$9,(T790+U790-2))))/SQRT(1+IF($B$11="Two-tailed",TINV($B$9,(T790+U790-2)),TINV(2*$B$9,(T790+U790-2)))^2/(2*(T790+U790-2)))),0)</f>
        <v>0.999999999999999</v>
      </c>
    </row>
    <row r="791" customFormat="false" ht="15" hidden="false" customHeight="false" outlineLevel="0" collapsed="false">
      <c r="T791" s="0" t="n">
        <v>787</v>
      </c>
      <c r="U791" s="0" t="n">
        <f aca="false">MAX(2,ROUNDUP($B$12*T791,0))</f>
        <v>787</v>
      </c>
      <c r="V791" s="0" t="n">
        <f aca="false">IF(N($B$16)&gt;0,NORMSDIST(($B$16*SQRT(T791*U791/(T791+U791))-IF($B$11="Two-tailed",TINV($B$9,(T791+U791-2)),TINV(2*$B$9,(T791+U791-2))))/SQRT(1+IF($B$11="Two-tailed",TINV($B$9,(T791+U791-2)),TINV(2*$B$9,(T791+U791-2)))^2/(2*(T791+U791-2)))),0)</f>
        <v>0.999999999999999</v>
      </c>
    </row>
    <row r="792" customFormat="false" ht="15" hidden="false" customHeight="false" outlineLevel="0" collapsed="false">
      <c r="T792" s="0" t="n">
        <v>788</v>
      </c>
      <c r="U792" s="0" t="n">
        <f aca="false">MAX(2,ROUNDUP($B$12*T792,0))</f>
        <v>788</v>
      </c>
      <c r="V792" s="0" t="n">
        <f aca="false">IF(N($B$16)&gt;0,NORMSDIST(($B$16*SQRT(T792*U792/(T792+U792))-IF($B$11="Two-tailed",TINV($B$9,(T792+U792-2)),TINV(2*$B$9,(T792+U792-2))))/SQRT(1+IF($B$11="Two-tailed",TINV($B$9,(T792+U792-2)),TINV(2*$B$9,(T792+U792-2)))^2/(2*(T792+U792-2)))),0)</f>
        <v>0.999999999999999</v>
      </c>
    </row>
    <row r="793" customFormat="false" ht="15" hidden="false" customHeight="false" outlineLevel="0" collapsed="false">
      <c r="T793" s="0" t="n">
        <v>789</v>
      </c>
      <c r="U793" s="0" t="n">
        <f aca="false">MAX(2,ROUNDUP($B$12*T793,0))</f>
        <v>789</v>
      </c>
      <c r="V793" s="0" t="n">
        <f aca="false">IF(N($B$16)&gt;0,NORMSDIST(($B$16*SQRT(T793*U793/(T793+U793))-IF($B$11="Two-tailed",TINV($B$9,(T793+U793-2)),TINV(2*$B$9,(T793+U793-2))))/SQRT(1+IF($B$11="Two-tailed",TINV($B$9,(T793+U793-2)),TINV(2*$B$9,(T793+U793-2)))^2/(2*(T793+U793-2)))),0)</f>
        <v>0.999999999999999</v>
      </c>
    </row>
    <row r="794" customFormat="false" ht="15" hidden="false" customHeight="false" outlineLevel="0" collapsed="false">
      <c r="T794" s="0" t="n">
        <v>790</v>
      </c>
      <c r="U794" s="0" t="n">
        <f aca="false">MAX(2,ROUNDUP($B$12*T794,0))</f>
        <v>790</v>
      </c>
      <c r="V794" s="0" t="n">
        <f aca="false">IF(N($B$16)&gt;0,NORMSDIST(($B$16*SQRT(T794*U794/(T794+U794))-IF($B$11="Two-tailed",TINV($B$9,(T794+U794-2)),TINV(2*$B$9,(T794+U794-2))))/SQRT(1+IF($B$11="Two-tailed",TINV($B$9,(T794+U794-2)),TINV(2*$B$9,(T794+U794-2)))^2/(2*(T794+U794-2)))),0)</f>
        <v>0.999999999999999</v>
      </c>
    </row>
    <row r="795" customFormat="false" ht="15" hidden="false" customHeight="false" outlineLevel="0" collapsed="false">
      <c r="T795" s="0" t="n">
        <v>791</v>
      </c>
      <c r="U795" s="0" t="n">
        <f aca="false">MAX(2,ROUNDUP($B$12*T795,0))</f>
        <v>791</v>
      </c>
      <c r="V795" s="0" t="n">
        <f aca="false">IF(N($B$16)&gt;0,NORMSDIST(($B$16*SQRT(T795*U795/(T795+U795))-IF($B$11="Two-tailed",TINV($B$9,(T795+U795-2)),TINV(2*$B$9,(T795+U795-2))))/SQRT(1+IF($B$11="Two-tailed",TINV($B$9,(T795+U795-2)),TINV(2*$B$9,(T795+U795-2)))^2/(2*(T795+U795-2)))),0)</f>
        <v>0.999999999999999</v>
      </c>
    </row>
    <row r="796" customFormat="false" ht="15" hidden="false" customHeight="false" outlineLevel="0" collapsed="false">
      <c r="T796" s="0" t="n">
        <v>792</v>
      </c>
      <c r="U796" s="0" t="n">
        <f aca="false">MAX(2,ROUNDUP($B$12*T796,0))</f>
        <v>792</v>
      </c>
      <c r="V796" s="0" t="n">
        <f aca="false">IF(N($B$16)&gt;0,NORMSDIST(($B$16*SQRT(T796*U796/(T796+U796))-IF($B$11="Two-tailed",TINV($B$9,(T796+U796-2)),TINV(2*$B$9,(T796+U796-2))))/SQRT(1+IF($B$11="Two-tailed",TINV($B$9,(T796+U796-2)),TINV(2*$B$9,(T796+U796-2)))^2/(2*(T796+U796-2)))),0)</f>
        <v>0.999999999999999</v>
      </c>
    </row>
    <row r="797" customFormat="false" ht="15" hidden="false" customHeight="false" outlineLevel="0" collapsed="false">
      <c r="T797" s="0" t="n">
        <v>793</v>
      </c>
      <c r="U797" s="0" t="n">
        <f aca="false">MAX(2,ROUNDUP($B$12*T797,0))</f>
        <v>793</v>
      </c>
      <c r="V797" s="0" t="n">
        <f aca="false">IF(N($B$16)&gt;0,NORMSDIST(($B$16*SQRT(T797*U797/(T797+U797))-IF($B$11="Two-tailed",TINV($B$9,(T797+U797-2)),TINV(2*$B$9,(T797+U797-2))))/SQRT(1+IF($B$11="Two-tailed",TINV($B$9,(T797+U797-2)),TINV(2*$B$9,(T797+U797-2)))^2/(2*(T797+U797-2)))),0)</f>
        <v>0.999999999999999</v>
      </c>
    </row>
    <row r="798" customFormat="false" ht="15" hidden="false" customHeight="false" outlineLevel="0" collapsed="false">
      <c r="T798" s="0" t="n">
        <v>794</v>
      </c>
      <c r="U798" s="0" t="n">
        <f aca="false">MAX(2,ROUNDUP($B$12*T798,0))</f>
        <v>794</v>
      </c>
      <c r="V798" s="0" t="n">
        <f aca="false">IF(N($B$16)&gt;0,NORMSDIST(($B$16*SQRT(T798*U798/(T798+U798))-IF($B$11="Two-tailed",TINV($B$9,(T798+U798-2)),TINV(2*$B$9,(T798+U798-2))))/SQRT(1+IF($B$11="Two-tailed",TINV($B$9,(T798+U798-2)),TINV(2*$B$9,(T798+U798-2)))^2/(2*(T798+U798-2)))),0)</f>
        <v>0.999999999999999</v>
      </c>
    </row>
    <row r="799" customFormat="false" ht="15" hidden="false" customHeight="false" outlineLevel="0" collapsed="false">
      <c r="T799" s="0" t="n">
        <v>795</v>
      </c>
      <c r="U799" s="0" t="n">
        <f aca="false">MAX(2,ROUNDUP($B$12*T799,0))</f>
        <v>795</v>
      </c>
      <c r="V799" s="0" t="n">
        <f aca="false">IF(N($B$16)&gt;0,NORMSDIST(($B$16*SQRT(T799*U799/(T799+U799))-IF($B$11="Two-tailed",TINV($B$9,(T799+U799-2)),TINV(2*$B$9,(T799+U799-2))))/SQRT(1+IF($B$11="Two-tailed",TINV($B$9,(T799+U799-2)),TINV(2*$B$9,(T799+U799-2)))^2/(2*(T799+U799-2)))),0)</f>
        <v>0.999999999999999</v>
      </c>
    </row>
    <row r="800" customFormat="false" ht="15" hidden="false" customHeight="false" outlineLevel="0" collapsed="false">
      <c r="T800" s="0" t="n">
        <v>796</v>
      </c>
      <c r="U800" s="0" t="n">
        <f aca="false">MAX(2,ROUNDUP($B$12*T800,0))</f>
        <v>796</v>
      </c>
      <c r="V800" s="0" t="n">
        <f aca="false">IF(N($B$16)&gt;0,NORMSDIST(($B$16*SQRT(T800*U800/(T800+U800))-IF($B$11="Two-tailed",TINV($B$9,(T800+U800-2)),TINV(2*$B$9,(T800+U800-2))))/SQRT(1+IF($B$11="Two-tailed",TINV($B$9,(T800+U800-2)),TINV(2*$B$9,(T800+U800-2)))^2/(2*(T800+U800-2)))),0)</f>
        <v>0.999999999999999</v>
      </c>
    </row>
    <row r="801" customFormat="false" ht="15" hidden="false" customHeight="false" outlineLevel="0" collapsed="false">
      <c r="T801" s="0" t="n">
        <v>797</v>
      </c>
      <c r="U801" s="0" t="n">
        <f aca="false">MAX(2,ROUNDUP($B$12*T801,0))</f>
        <v>797</v>
      </c>
      <c r="V801" s="0" t="n">
        <f aca="false">IF(N($B$16)&gt;0,NORMSDIST(($B$16*SQRT(T801*U801/(T801+U801))-IF($B$11="Two-tailed",TINV($B$9,(T801+U801-2)),TINV(2*$B$9,(T801+U801-2))))/SQRT(1+IF($B$11="Two-tailed",TINV($B$9,(T801+U801-2)),TINV(2*$B$9,(T801+U801-2)))^2/(2*(T801+U801-2)))),0)</f>
        <v>0.999999999999999</v>
      </c>
    </row>
    <row r="802" customFormat="false" ht="15" hidden="false" customHeight="false" outlineLevel="0" collapsed="false">
      <c r="T802" s="0" t="n">
        <v>798</v>
      </c>
      <c r="U802" s="0" t="n">
        <f aca="false">MAX(2,ROUNDUP($B$12*T802,0))</f>
        <v>798</v>
      </c>
      <c r="V802" s="0" t="n">
        <f aca="false">IF(N($B$16)&gt;0,NORMSDIST(($B$16*SQRT(T802*U802/(T802+U802))-IF($B$11="Two-tailed",TINV($B$9,(T802+U802-2)),TINV(2*$B$9,(T802+U802-2))))/SQRT(1+IF($B$11="Two-tailed",TINV($B$9,(T802+U802-2)),TINV(2*$B$9,(T802+U802-2)))^2/(2*(T802+U802-2)))),0)</f>
        <v>0.999999999999999</v>
      </c>
    </row>
    <row r="803" customFormat="false" ht="15" hidden="false" customHeight="false" outlineLevel="0" collapsed="false">
      <c r="T803" s="0" t="n">
        <v>799</v>
      </c>
      <c r="U803" s="0" t="n">
        <f aca="false">MAX(2,ROUNDUP($B$12*T803,0))</f>
        <v>799</v>
      </c>
      <c r="V803" s="0" t="n">
        <f aca="false">IF(N($B$16)&gt;0,NORMSDIST(($B$16*SQRT(T803*U803/(T803+U803))-IF($B$11="Two-tailed",TINV($B$9,(T803+U803-2)),TINV(2*$B$9,(T803+U803-2))))/SQRT(1+IF($B$11="Two-tailed",TINV($B$9,(T803+U803-2)),TINV(2*$B$9,(T803+U803-2)))^2/(2*(T803+U803-2)))),0)</f>
        <v>1</v>
      </c>
    </row>
    <row r="804" customFormat="false" ht="15" hidden="false" customHeight="false" outlineLevel="0" collapsed="false">
      <c r="T804" s="0" t="n">
        <v>800</v>
      </c>
      <c r="U804" s="0" t="n">
        <f aca="false">MAX(2,ROUNDUP($B$12*T804,0))</f>
        <v>800</v>
      </c>
      <c r="V804" s="0" t="n">
        <f aca="false">IF(N($B$16)&gt;0,NORMSDIST(($B$16*SQRT(T804*U804/(T804+U804))-IF($B$11="Two-tailed",TINV($B$9,(T804+U804-2)),TINV(2*$B$9,(T804+U804-2))))/SQRT(1+IF($B$11="Two-tailed",TINV($B$9,(T804+U804-2)),TINV(2*$B$9,(T804+U804-2)))^2/(2*(T804+U804-2)))),0)</f>
        <v>1</v>
      </c>
    </row>
    <row r="805" customFormat="false" ht="15" hidden="false" customHeight="false" outlineLevel="0" collapsed="false">
      <c r="T805" s="0" t="n">
        <v>801</v>
      </c>
      <c r="U805" s="0" t="n">
        <f aca="false">MAX(2,ROUNDUP($B$12*T805,0))</f>
        <v>801</v>
      </c>
      <c r="V805" s="0" t="n">
        <f aca="false">IF(N($B$16)&gt;0,NORMSDIST(($B$16*SQRT(T805*U805/(T805+U805))-IF($B$11="Two-tailed",TINV($B$9,(T805+U805-2)),TINV(2*$B$9,(T805+U805-2))))/SQRT(1+IF($B$11="Two-tailed",TINV($B$9,(T805+U805-2)),TINV(2*$B$9,(T805+U805-2)))^2/(2*(T805+U805-2)))),0)</f>
        <v>1</v>
      </c>
    </row>
    <row r="806" customFormat="false" ht="15" hidden="false" customHeight="false" outlineLevel="0" collapsed="false">
      <c r="T806" s="0" t="n">
        <v>802</v>
      </c>
      <c r="U806" s="0" t="n">
        <f aca="false">MAX(2,ROUNDUP($B$12*T806,0))</f>
        <v>802</v>
      </c>
      <c r="V806" s="0" t="n">
        <f aca="false">IF(N($B$16)&gt;0,NORMSDIST(($B$16*SQRT(T806*U806/(T806+U806))-IF($B$11="Two-tailed",TINV($B$9,(T806+U806-2)),TINV(2*$B$9,(T806+U806-2))))/SQRT(1+IF($B$11="Two-tailed",TINV($B$9,(T806+U806-2)),TINV(2*$B$9,(T806+U806-2)))^2/(2*(T806+U806-2)))),0)</f>
        <v>1</v>
      </c>
    </row>
    <row r="807" customFormat="false" ht="15" hidden="false" customHeight="false" outlineLevel="0" collapsed="false">
      <c r="T807" s="0" t="n">
        <v>803</v>
      </c>
      <c r="U807" s="0" t="n">
        <f aca="false">MAX(2,ROUNDUP($B$12*T807,0))</f>
        <v>803</v>
      </c>
      <c r="V807" s="0" t="n">
        <f aca="false">IF(N($B$16)&gt;0,NORMSDIST(($B$16*SQRT(T807*U807/(T807+U807))-IF($B$11="Two-tailed",TINV($B$9,(T807+U807-2)),TINV(2*$B$9,(T807+U807-2))))/SQRT(1+IF($B$11="Two-tailed",TINV($B$9,(T807+U807-2)),TINV(2*$B$9,(T807+U807-2)))^2/(2*(T807+U807-2)))),0)</f>
        <v>1</v>
      </c>
    </row>
    <row r="808" customFormat="false" ht="15" hidden="false" customHeight="false" outlineLevel="0" collapsed="false">
      <c r="T808" s="0" t="n">
        <v>804</v>
      </c>
      <c r="U808" s="0" t="n">
        <f aca="false">MAX(2,ROUNDUP($B$12*T808,0))</f>
        <v>804</v>
      </c>
      <c r="V808" s="0" t="n">
        <f aca="false">IF(N($B$16)&gt;0,NORMSDIST(($B$16*SQRT(T808*U808/(T808+U808))-IF($B$11="Two-tailed",TINV($B$9,(T808+U808-2)),TINV(2*$B$9,(T808+U808-2))))/SQRT(1+IF($B$11="Two-tailed",TINV($B$9,(T808+U808-2)),TINV(2*$B$9,(T808+U808-2)))^2/(2*(T808+U808-2)))),0)</f>
        <v>1</v>
      </c>
    </row>
    <row r="809" customFormat="false" ht="15" hidden="false" customHeight="false" outlineLevel="0" collapsed="false">
      <c r="T809" s="0" t="n">
        <v>805</v>
      </c>
      <c r="U809" s="0" t="n">
        <f aca="false">MAX(2,ROUNDUP($B$12*T809,0))</f>
        <v>805</v>
      </c>
      <c r="V809" s="0" t="n">
        <f aca="false">IF(N($B$16)&gt;0,NORMSDIST(($B$16*SQRT(T809*U809/(T809+U809))-IF($B$11="Two-tailed",TINV($B$9,(T809+U809-2)),TINV(2*$B$9,(T809+U809-2))))/SQRT(1+IF($B$11="Two-tailed",TINV($B$9,(T809+U809-2)),TINV(2*$B$9,(T809+U809-2)))^2/(2*(T809+U809-2)))),0)</f>
        <v>1</v>
      </c>
    </row>
    <row r="810" customFormat="false" ht="15" hidden="false" customHeight="false" outlineLevel="0" collapsed="false">
      <c r="T810" s="0" t="n">
        <v>806</v>
      </c>
      <c r="U810" s="0" t="n">
        <f aca="false">MAX(2,ROUNDUP($B$12*T810,0))</f>
        <v>806</v>
      </c>
      <c r="V810" s="0" t="n">
        <f aca="false">IF(N($B$16)&gt;0,NORMSDIST(($B$16*SQRT(T810*U810/(T810+U810))-IF($B$11="Two-tailed",TINV($B$9,(T810+U810-2)),TINV(2*$B$9,(T810+U810-2))))/SQRT(1+IF($B$11="Two-tailed",TINV($B$9,(T810+U810-2)),TINV(2*$B$9,(T810+U810-2)))^2/(2*(T810+U810-2)))),0)</f>
        <v>1</v>
      </c>
    </row>
    <row r="811" customFormat="false" ht="15" hidden="false" customHeight="false" outlineLevel="0" collapsed="false">
      <c r="T811" s="0" t="n">
        <v>807</v>
      </c>
      <c r="U811" s="0" t="n">
        <f aca="false">MAX(2,ROUNDUP($B$12*T811,0))</f>
        <v>807</v>
      </c>
      <c r="V811" s="0" t="n">
        <f aca="false">IF(N($B$16)&gt;0,NORMSDIST(($B$16*SQRT(T811*U811/(T811+U811))-IF($B$11="Two-tailed",TINV($B$9,(T811+U811-2)),TINV(2*$B$9,(T811+U811-2))))/SQRT(1+IF($B$11="Two-tailed",TINV($B$9,(T811+U811-2)),TINV(2*$B$9,(T811+U811-2)))^2/(2*(T811+U811-2)))),0)</f>
        <v>1</v>
      </c>
    </row>
    <row r="812" customFormat="false" ht="15" hidden="false" customHeight="false" outlineLevel="0" collapsed="false">
      <c r="T812" s="0" t="n">
        <v>808</v>
      </c>
      <c r="U812" s="0" t="n">
        <f aca="false">MAX(2,ROUNDUP($B$12*T812,0))</f>
        <v>808</v>
      </c>
      <c r="V812" s="0" t="n">
        <f aca="false">IF(N($B$16)&gt;0,NORMSDIST(($B$16*SQRT(T812*U812/(T812+U812))-IF($B$11="Two-tailed",TINV($B$9,(T812+U812-2)),TINV(2*$B$9,(T812+U812-2))))/SQRT(1+IF($B$11="Two-tailed",TINV($B$9,(T812+U812-2)),TINV(2*$B$9,(T812+U812-2)))^2/(2*(T812+U812-2)))),0)</f>
        <v>1</v>
      </c>
    </row>
    <row r="813" customFormat="false" ht="15" hidden="false" customHeight="false" outlineLevel="0" collapsed="false">
      <c r="T813" s="0" t="n">
        <v>809</v>
      </c>
      <c r="U813" s="0" t="n">
        <f aca="false">MAX(2,ROUNDUP($B$12*T813,0))</f>
        <v>809</v>
      </c>
      <c r="V813" s="0" t="n">
        <f aca="false">IF(N($B$16)&gt;0,NORMSDIST(($B$16*SQRT(T813*U813/(T813+U813))-IF($B$11="Two-tailed",TINV($B$9,(T813+U813-2)),TINV(2*$B$9,(T813+U813-2))))/SQRT(1+IF($B$11="Two-tailed",TINV($B$9,(T813+U813-2)),TINV(2*$B$9,(T813+U813-2)))^2/(2*(T813+U813-2)))),0)</f>
        <v>1</v>
      </c>
    </row>
    <row r="814" customFormat="false" ht="15" hidden="false" customHeight="false" outlineLevel="0" collapsed="false">
      <c r="T814" s="0" t="n">
        <v>810</v>
      </c>
      <c r="U814" s="0" t="n">
        <f aca="false">MAX(2,ROUNDUP($B$12*T814,0))</f>
        <v>810</v>
      </c>
      <c r="V814" s="0" t="n">
        <f aca="false">IF(N($B$16)&gt;0,NORMSDIST(($B$16*SQRT(T814*U814/(T814+U814))-IF($B$11="Two-tailed",TINV($B$9,(T814+U814-2)),TINV(2*$B$9,(T814+U814-2))))/SQRT(1+IF($B$11="Two-tailed",TINV($B$9,(T814+U814-2)),TINV(2*$B$9,(T814+U814-2)))^2/(2*(T814+U814-2)))),0)</f>
        <v>1</v>
      </c>
    </row>
    <row r="815" customFormat="false" ht="15" hidden="false" customHeight="false" outlineLevel="0" collapsed="false">
      <c r="T815" s="0" t="n">
        <v>811</v>
      </c>
      <c r="U815" s="0" t="n">
        <f aca="false">MAX(2,ROUNDUP($B$12*T815,0))</f>
        <v>811</v>
      </c>
      <c r="V815" s="0" t="n">
        <f aca="false">IF(N($B$16)&gt;0,NORMSDIST(($B$16*SQRT(T815*U815/(T815+U815))-IF($B$11="Two-tailed",TINV($B$9,(T815+U815-2)),TINV(2*$B$9,(T815+U815-2))))/SQRT(1+IF($B$11="Two-tailed",TINV($B$9,(T815+U815-2)),TINV(2*$B$9,(T815+U815-2)))^2/(2*(T815+U815-2)))),0)</f>
        <v>1</v>
      </c>
    </row>
    <row r="816" customFormat="false" ht="15" hidden="false" customHeight="false" outlineLevel="0" collapsed="false">
      <c r="T816" s="0" t="n">
        <v>812</v>
      </c>
      <c r="U816" s="0" t="n">
        <f aca="false">MAX(2,ROUNDUP($B$12*T816,0))</f>
        <v>812</v>
      </c>
      <c r="V816" s="0" t="n">
        <f aca="false">IF(N($B$16)&gt;0,NORMSDIST(($B$16*SQRT(T816*U816/(T816+U816))-IF($B$11="Two-tailed",TINV($B$9,(T816+U816-2)),TINV(2*$B$9,(T816+U816-2))))/SQRT(1+IF($B$11="Two-tailed",TINV($B$9,(T816+U816-2)),TINV(2*$B$9,(T816+U816-2)))^2/(2*(T816+U816-2)))),0)</f>
        <v>1</v>
      </c>
    </row>
    <row r="817" customFormat="false" ht="15" hidden="false" customHeight="false" outlineLevel="0" collapsed="false">
      <c r="T817" s="0" t="n">
        <v>813</v>
      </c>
      <c r="U817" s="0" t="n">
        <f aca="false">MAX(2,ROUNDUP($B$12*T817,0))</f>
        <v>813</v>
      </c>
      <c r="V817" s="0" t="n">
        <f aca="false">IF(N($B$16)&gt;0,NORMSDIST(($B$16*SQRT(T817*U817/(T817+U817))-IF($B$11="Two-tailed",TINV($B$9,(T817+U817-2)),TINV(2*$B$9,(T817+U817-2))))/SQRT(1+IF($B$11="Two-tailed",TINV($B$9,(T817+U817-2)),TINV(2*$B$9,(T817+U817-2)))^2/(2*(T817+U817-2)))),0)</f>
        <v>1</v>
      </c>
    </row>
    <row r="818" customFormat="false" ht="15" hidden="false" customHeight="false" outlineLevel="0" collapsed="false">
      <c r="T818" s="0" t="n">
        <v>814</v>
      </c>
      <c r="U818" s="0" t="n">
        <f aca="false">MAX(2,ROUNDUP($B$12*T818,0))</f>
        <v>814</v>
      </c>
      <c r="V818" s="0" t="n">
        <f aca="false">IF(N($B$16)&gt;0,NORMSDIST(($B$16*SQRT(T818*U818/(T818+U818))-IF($B$11="Two-tailed",TINV($B$9,(T818+U818-2)),TINV(2*$B$9,(T818+U818-2))))/SQRT(1+IF($B$11="Two-tailed",TINV($B$9,(T818+U818-2)),TINV(2*$B$9,(T818+U818-2)))^2/(2*(T818+U818-2)))),0)</f>
        <v>1</v>
      </c>
    </row>
    <row r="819" customFormat="false" ht="15" hidden="false" customHeight="false" outlineLevel="0" collapsed="false">
      <c r="T819" s="0" t="n">
        <v>815</v>
      </c>
      <c r="U819" s="0" t="n">
        <f aca="false">MAX(2,ROUNDUP($B$12*T819,0))</f>
        <v>815</v>
      </c>
      <c r="V819" s="0" t="n">
        <f aca="false">IF(N($B$16)&gt;0,NORMSDIST(($B$16*SQRT(T819*U819/(T819+U819))-IF($B$11="Two-tailed",TINV($B$9,(T819+U819-2)),TINV(2*$B$9,(T819+U819-2))))/SQRT(1+IF($B$11="Two-tailed",TINV($B$9,(T819+U819-2)),TINV(2*$B$9,(T819+U819-2)))^2/(2*(T819+U819-2)))),0)</f>
        <v>1</v>
      </c>
    </row>
    <row r="820" customFormat="false" ht="15" hidden="false" customHeight="false" outlineLevel="0" collapsed="false">
      <c r="T820" s="0" t="n">
        <v>816</v>
      </c>
      <c r="U820" s="0" t="n">
        <f aca="false">MAX(2,ROUNDUP($B$12*T820,0))</f>
        <v>816</v>
      </c>
      <c r="V820" s="0" t="n">
        <f aca="false">IF(N($B$16)&gt;0,NORMSDIST(($B$16*SQRT(T820*U820/(T820+U820))-IF($B$11="Two-tailed",TINV($B$9,(T820+U820-2)),TINV(2*$B$9,(T820+U820-2))))/SQRT(1+IF($B$11="Two-tailed",TINV($B$9,(T820+U820-2)),TINV(2*$B$9,(T820+U820-2)))^2/(2*(T820+U820-2)))),0)</f>
        <v>1</v>
      </c>
    </row>
    <row r="821" customFormat="false" ht="15" hidden="false" customHeight="false" outlineLevel="0" collapsed="false">
      <c r="T821" s="0" t="n">
        <v>817</v>
      </c>
      <c r="U821" s="0" t="n">
        <f aca="false">MAX(2,ROUNDUP($B$12*T821,0))</f>
        <v>817</v>
      </c>
      <c r="V821" s="0" t="n">
        <f aca="false">IF(N($B$16)&gt;0,NORMSDIST(($B$16*SQRT(T821*U821/(T821+U821))-IF($B$11="Two-tailed",TINV($B$9,(T821+U821-2)),TINV(2*$B$9,(T821+U821-2))))/SQRT(1+IF($B$11="Two-tailed",TINV($B$9,(T821+U821-2)),TINV(2*$B$9,(T821+U821-2)))^2/(2*(T821+U821-2)))),0)</f>
        <v>1</v>
      </c>
    </row>
    <row r="822" customFormat="false" ht="15" hidden="false" customHeight="false" outlineLevel="0" collapsed="false">
      <c r="T822" s="0" t="n">
        <v>818</v>
      </c>
      <c r="U822" s="0" t="n">
        <f aca="false">MAX(2,ROUNDUP($B$12*T822,0))</f>
        <v>818</v>
      </c>
      <c r="V822" s="0" t="n">
        <f aca="false">IF(N($B$16)&gt;0,NORMSDIST(($B$16*SQRT(T822*U822/(T822+U822))-IF($B$11="Two-tailed",TINV($B$9,(T822+U822-2)),TINV(2*$B$9,(T822+U822-2))))/SQRT(1+IF($B$11="Two-tailed",TINV($B$9,(T822+U822-2)),TINV(2*$B$9,(T822+U822-2)))^2/(2*(T822+U822-2)))),0)</f>
        <v>1</v>
      </c>
    </row>
    <row r="823" customFormat="false" ht="15" hidden="false" customHeight="false" outlineLevel="0" collapsed="false">
      <c r="T823" s="0" t="n">
        <v>819</v>
      </c>
      <c r="U823" s="0" t="n">
        <f aca="false">MAX(2,ROUNDUP($B$12*T823,0))</f>
        <v>819</v>
      </c>
      <c r="V823" s="0" t="n">
        <f aca="false">IF(N($B$16)&gt;0,NORMSDIST(($B$16*SQRT(T823*U823/(T823+U823))-IF($B$11="Two-tailed",TINV($B$9,(T823+U823-2)),TINV(2*$B$9,(T823+U823-2))))/SQRT(1+IF($B$11="Two-tailed",TINV($B$9,(T823+U823-2)),TINV(2*$B$9,(T823+U823-2)))^2/(2*(T823+U823-2)))),0)</f>
        <v>1</v>
      </c>
    </row>
    <row r="824" customFormat="false" ht="15" hidden="false" customHeight="false" outlineLevel="0" collapsed="false">
      <c r="T824" s="0" t="n">
        <v>820</v>
      </c>
      <c r="U824" s="0" t="n">
        <f aca="false">MAX(2,ROUNDUP($B$12*T824,0))</f>
        <v>820</v>
      </c>
      <c r="V824" s="0" t="n">
        <f aca="false">IF(N($B$16)&gt;0,NORMSDIST(($B$16*SQRT(T824*U824/(T824+U824))-IF($B$11="Two-tailed",TINV($B$9,(T824+U824-2)),TINV(2*$B$9,(T824+U824-2))))/SQRT(1+IF($B$11="Two-tailed",TINV($B$9,(T824+U824-2)),TINV(2*$B$9,(T824+U824-2)))^2/(2*(T824+U824-2)))),0)</f>
        <v>1</v>
      </c>
    </row>
    <row r="825" customFormat="false" ht="15" hidden="false" customHeight="false" outlineLevel="0" collapsed="false">
      <c r="T825" s="0" t="n">
        <v>821</v>
      </c>
      <c r="U825" s="0" t="n">
        <f aca="false">MAX(2,ROUNDUP($B$12*T825,0))</f>
        <v>821</v>
      </c>
      <c r="V825" s="0" t="n">
        <f aca="false">IF(N($B$16)&gt;0,NORMSDIST(($B$16*SQRT(T825*U825/(T825+U825))-IF($B$11="Two-tailed",TINV($B$9,(T825+U825-2)),TINV(2*$B$9,(T825+U825-2))))/SQRT(1+IF($B$11="Two-tailed",TINV($B$9,(T825+U825-2)),TINV(2*$B$9,(T825+U825-2)))^2/(2*(T825+U825-2)))),0)</f>
        <v>1</v>
      </c>
    </row>
    <row r="826" customFormat="false" ht="15" hidden="false" customHeight="false" outlineLevel="0" collapsed="false">
      <c r="T826" s="0" t="n">
        <v>822</v>
      </c>
      <c r="U826" s="0" t="n">
        <f aca="false">MAX(2,ROUNDUP($B$12*T826,0))</f>
        <v>822</v>
      </c>
      <c r="V826" s="0" t="n">
        <f aca="false">IF(N($B$16)&gt;0,NORMSDIST(($B$16*SQRT(T826*U826/(T826+U826))-IF($B$11="Two-tailed",TINV($B$9,(T826+U826-2)),TINV(2*$B$9,(T826+U826-2))))/SQRT(1+IF($B$11="Two-tailed",TINV($B$9,(T826+U826-2)),TINV(2*$B$9,(T826+U826-2)))^2/(2*(T826+U826-2)))),0)</f>
        <v>1</v>
      </c>
    </row>
    <row r="827" customFormat="false" ht="15" hidden="false" customHeight="false" outlineLevel="0" collapsed="false">
      <c r="T827" s="0" t="n">
        <v>823</v>
      </c>
      <c r="U827" s="0" t="n">
        <f aca="false">MAX(2,ROUNDUP($B$12*T827,0))</f>
        <v>823</v>
      </c>
      <c r="V827" s="0" t="n">
        <f aca="false">IF(N($B$16)&gt;0,NORMSDIST(($B$16*SQRT(T827*U827/(T827+U827))-IF($B$11="Two-tailed",TINV($B$9,(T827+U827-2)),TINV(2*$B$9,(T827+U827-2))))/SQRT(1+IF($B$11="Two-tailed",TINV($B$9,(T827+U827-2)),TINV(2*$B$9,(T827+U827-2)))^2/(2*(T827+U827-2)))),0)</f>
        <v>1</v>
      </c>
    </row>
    <row r="828" customFormat="false" ht="15" hidden="false" customHeight="false" outlineLevel="0" collapsed="false">
      <c r="T828" s="0" t="n">
        <v>824</v>
      </c>
      <c r="U828" s="0" t="n">
        <f aca="false">MAX(2,ROUNDUP($B$12*T828,0))</f>
        <v>824</v>
      </c>
      <c r="V828" s="0" t="n">
        <f aca="false">IF(N($B$16)&gt;0,NORMSDIST(($B$16*SQRT(T828*U828/(T828+U828))-IF($B$11="Two-tailed",TINV($B$9,(T828+U828-2)),TINV(2*$B$9,(T828+U828-2))))/SQRT(1+IF($B$11="Two-tailed",TINV($B$9,(T828+U828-2)),TINV(2*$B$9,(T828+U828-2)))^2/(2*(T828+U828-2)))),0)</f>
        <v>1</v>
      </c>
    </row>
    <row r="829" customFormat="false" ht="15" hidden="false" customHeight="false" outlineLevel="0" collapsed="false">
      <c r="T829" s="0" t="n">
        <v>825</v>
      </c>
      <c r="U829" s="0" t="n">
        <f aca="false">MAX(2,ROUNDUP($B$12*T829,0))</f>
        <v>825</v>
      </c>
      <c r="V829" s="0" t="n">
        <f aca="false">IF(N($B$16)&gt;0,NORMSDIST(($B$16*SQRT(T829*U829/(T829+U829))-IF($B$11="Two-tailed",TINV($B$9,(T829+U829-2)),TINV(2*$B$9,(T829+U829-2))))/SQRT(1+IF($B$11="Two-tailed",TINV($B$9,(T829+U829-2)),TINV(2*$B$9,(T829+U829-2)))^2/(2*(T829+U829-2)))),0)</f>
        <v>1</v>
      </c>
    </row>
    <row r="830" customFormat="false" ht="15" hidden="false" customHeight="false" outlineLevel="0" collapsed="false">
      <c r="T830" s="0" t="n">
        <v>826</v>
      </c>
      <c r="U830" s="0" t="n">
        <f aca="false">MAX(2,ROUNDUP($B$12*T830,0))</f>
        <v>826</v>
      </c>
      <c r="V830" s="0" t="n">
        <f aca="false">IF(N($B$16)&gt;0,NORMSDIST(($B$16*SQRT(T830*U830/(T830+U830))-IF($B$11="Two-tailed",TINV($B$9,(T830+U830-2)),TINV(2*$B$9,(T830+U830-2))))/SQRT(1+IF($B$11="Two-tailed",TINV($B$9,(T830+U830-2)),TINV(2*$B$9,(T830+U830-2)))^2/(2*(T830+U830-2)))),0)</f>
        <v>1</v>
      </c>
    </row>
    <row r="831" customFormat="false" ht="15" hidden="false" customHeight="false" outlineLevel="0" collapsed="false">
      <c r="T831" s="0" t="n">
        <v>827</v>
      </c>
      <c r="U831" s="0" t="n">
        <f aca="false">MAX(2,ROUNDUP($B$12*T831,0))</f>
        <v>827</v>
      </c>
      <c r="V831" s="0" t="n">
        <f aca="false">IF(N($B$16)&gt;0,NORMSDIST(($B$16*SQRT(T831*U831/(T831+U831))-IF($B$11="Two-tailed",TINV($B$9,(T831+U831-2)),TINV(2*$B$9,(T831+U831-2))))/SQRT(1+IF($B$11="Two-tailed",TINV($B$9,(T831+U831-2)),TINV(2*$B$9,(T831+U831-2)))^2/(2*(T831+U831-2)))),0)</f>
        <v>1</v>
      </c>
    </row>
    <row r="832" customFormat="false" ht="15" hidden="false" customHeight="false" outlineLevel="0" collapsed="false">
      <c r="T832" s="0" t="n">
        <v>828</v>
      </c>
      <c r="U832" s="0" t="n">
        <f aca="false">MAX(2,ROUNDUP($B$12*T832,0))</f>
        <v>828</v>
      </c>
      <c r="V832" s="0" t="n">
        <f aca="false">IF(N($B$16)&gt;0,NORMSDIST(($B$16*SQRT(T832*U832/(T832+U832))-IF($B$11="Two-tailed",TINV($B$9,(T832+U832-2)),TINV(2*$B$9,(T832+U832-2))))/SQRT(1+IF($B$11="Two-tailed",TINV($B$9,(T832+U832-2)),TINV(2*$B$9,(T832+U832-2)))^2/(2*(T832+U832-2)))),0)</f>
        <v>1</v>
      </c>
    </row>
    <row r="833" customFormat="false" ht="15" hidden="false" customHeight="false" outlineLevel="0" collapsed="false">
      <c r="T833" s="0" t="n">
        <v>829</v>
      </c>
      <c r="U833" s="0" t="n">
        <f aca="false">MAX(2,ROUNDUP($B$12*T833,0))</f>
        <v>829</v>
      </c>
      <c r="V833" s="0" t="n">
        <f aca="false">IF(N($B$16)&gt;0,NORMSDIST(($B$16*SQRT(T833*U833/(T833+U833))-IF($B$11="Two-tailed",TINV($B$9,(T833+U833-2)),TINV(2*$B$9,(T833+U833-2))))/SQRT(1+IF($B$11="Two-tailed",TINV($B$9,(T833+U833-2)),TINV(2*$B$9,(T833+U833-2)))^2/(2*(T833+U833-2)))),0)</f>
        <v>1</v>
      </c>
    </row>
    <row r="834" customFormat="false" ht="15" hidden="false" customHeight="false" outlineLevel="0" collapsed="false">
      <c r="T834" s="0" t="n">
        <v>830</v>
      </c>
      <c r="U834" s="0" t="n">
        <f aca="false">MAX(2,ROUNDUP($B$12*T834,0))</f>
        <v>830</v>
      </c>
      <c r="V834" s="0" t="n">
        <f aca="false">IF(N($B$16)&gt;0,NORMSDIST(($B$16*SQRT(T834*U834/(T834+U834))-IF($B$11="Two-tailed",TINV($B$9,(T834+U834-2)),TINV(2*$B$9,(T834+U834-2))))/SQRT(1+IF($B$11="Two-tailed",TINV($B$9,(T834+U834-2)),TINV(2*$B$9,(T834+U834-2)))^2/(2*(T834+U834-2)))),0)</f>
        <v>1</v>
      </c>
    </row>
    <row r="835" customFormat="false" ht="15" hidden="false" customHeight="false" outlineLevel="0" collapsed="false">
      <c r="T835" s="0" t="n">
        <v>831</v>
      </c>
      <c r="U835" s="0" t="n">
        <f aca="false">MAX(2,ROUNDUP($B$12*T835,0))</f>
        <v>831</v>
      </c>
      <c r="V835" s="0" t="n">
        <f aca="false">IF(N($B$16)&gt;0,NORMSDIST(($B$16*SQRT(T835*U835/(T835+U835))-IF($B$11="Two-tailed",TINV($B$9,(T835+U835-2)),TINV(2*$B$9,(T835+U835-2))))/SQRT(1+IF($B$11="Two-tailed",TINV($B$9,(T835+U835-2)),TINV(2*$B$9,(T835+U835-2)))^2/(2*(T835+U835-2)))),0)</f>
        <v>1</v>
      </c>
    </row>
    <row r="836" customFormat="false" ht="15" hidden="false" customHeight="false" outlineLevel="0" collapsed="false">
      <c r="T836" s="0" t="n">
        <v>832</v>
      </c>
      <c r="U836" s="0" t="n">
        <f aca="false">MAX(2,ROUNDUP($B$12*T836,0))</f>
        <v>832</v>
      </c>
      <c r="V836" s="0" t="n">
        <f aca="false">IF(N($B$16)&gt;0,NORMSDIST(($B$16*SQRT(T836*U836/(T836+U836))-IF($B$11="Two-tailed",TINV($B$9,(T836+U836-2)),TINV(2*$B$9,(T836+U836-2))))/SQRT(1+IF($B$11="Two-tailed",TINV($B$9,(T836+U836-2)),TINV(2*$B$9,(T836+U836-2)))^2/(2*(T836+U836-2)))),0)</f>
        <v>1</v>
      </c>
    </row>
    <row r="837" customFormat="false" ht="15" hidden="false" customHeight="false" outlineLevel="0" collapsed="false">
      <c r="T837" s="0" t="n">
        <v>833</v>
      </c>
      <c r="U837" s="0" t="n">
        <f aca="false">MAX(2,ROUNDUP($B$12*T837,0))</f>
        <v>833</v>
      </c>
      <c r="V837" s="0" t="n">
        <f aca="false">IF(N($B$16)&gt;0,NORMSDIST(($B$16*SQRT(T837*U837/(T837+U837))-IF($B$11="Two-tailed",TINV($B$9,(T837+U837-2)),TINV(2*$B$9,(T837+U837-2))))/SQRT(1+IF($B$11="Two-tailed",TINV($B$9,(T837+U837-2)),TINV(2*$B$9,(T837+U837-2)))^2/(2*(T837+U837-2)))),0)</f>
        <v>1</v>
      </c>
    </row>
    <row r="838" customFormat="false" ht="15" hidden="false" customHeight="false" outlineLevel="0" collapsed="false">
      <c r="T838" s="0" t="n">
        <v>834</v>
      </c>
      <c r="U838" s="0" t="n">
        <f aca="false">MAX(2,ROUNDUP($B$12*T838,0))</f>
        <v>834</v>
      </c>
      <c r="V838" s="0" t="n">
        <f aca="false">IF(N($B$16)&gt;0,NORMSDIST(($B$16*SQRT(T838*U838/(T838+U838))-IF($B$11="Two-tailed",TINV($B$9,(T838+U838-2)),TINV(2*$B$9,(T838+U838-2))))/SQRT(1+IF($B$11="Two-tailed",TINV($B$9,(T838+U838-2)),TINV(2*$B$9,(T838+U838-2)))^2/(2*(T838+U838-2)))),0)</f>
        <v>1</v>
      </c>
    </row>
    <row r="839" customFormat="false" ht="15" hidden="false" customHeight="false" outlineLevel="0" collapsed="false">
      <c r="T839" s="0" t="n">
        <v>835</v>
      </c>
      <c r="U839" s="0" t="n">
        <f aca="false">MAX(2,ROUNDUP($B$12*T839,0))</f>
        <v>835</v>
      </c>
      <c r="V839" s="0" t="n">
        <f aca="false">IF(N($B$16)&gt;0,NORMSDIST(($B$16*SQRT(T839*U839/(T839+U839))-IF($B$11="Two-tailed",TINV($B$9,(T839+U839-2)),TINV(2*$B$9,(T839+U839-2))))/SQRT(1+IF($B$11="Two-tailed",TINV($B$9,(T839+U839-2)),TINV(2*$B$9,(T839+U839-2)))^2/(2*(T839+U839-2)))),0)</f>
        <v>1</v>
      </c>
    </row>
    <row r="840" customFormat="false" ht="15" hidden="false" customHeight="false" outlineLevel="0" collapsed="false">
      <c r="T840" s="0" t="n">
        <v>836</v>
      </c>
      <c r="U840" s="0" t="n">
        <f aca="false">MAX(2,ROUNDUP($B$12*T840,0))</f>
        <v>836</v>
      </c>
      <c r="V840" s="0" t="n">
        <f aca="false">IF(N($B$16)&gt;0,NORMSDIST(($B$16*SQRT(T840*U840/(T840+U840))-IF($B$11="Two-tailed",TINV($B$9,(T840+U840-2)),TINV(2*$B$9,(T840+U840-2))))/SQRT(1+IF($B$11="Two-tailed",TINV($B$9,(T840+U840-2)),TINV(2*$B$9,(T840+U840-2)))^2/(2*(T840+U840-2)))),0)</f>
        <v>1</v>
      </c>
    </row>
    <row r="841" customFormat="false" ht="15" hidden="false" customHeight="false" outlineLevel="0" collapsed="false">
      <c r="T841" s="0" t="n">
        <v>837</v>
      </c>
      <c r="U841" s="0" t="n">
        <f aca="false">MAX(2,ROUNDUP($B$12*T841,0))</f>
        <v>837</v>
      </c>
      <c r="V841" s="0" t="n">
        <f aca="false">IF(N($B$16)&gt;0,NORMSDIST(($B$16*SQRT(T841*U841/(T841+U841))-IF($B$11="Two-tailed",TINV($B$9,(T841+U841-2)),TINV(2*$B$9,(T841+U841-2))))/SQRT(1+IF($B$11="Two-tailed",TINV($B$9,(T841+U841-2)),TINV(2*$B$9,(T841+U841-2)))^2/(2*(T841+U841-2)))),0)</f>
        <v>1</v>
      </c>
    </row>
    <row r="842" customFormat="false" ht="15" hidden="false" customHeight="false" outlineLevel="0" collapsed="false">
      <c r="T842" s="0" t="n">
        <v>838</v>
      </c>
      <c r="U842" s="0" t="n">
        <f aca="false">MAX(2,ROUNDUP($B$12*T842,0))</f>
        <v>838</v>
      </c>
      <c r="V842" s="0" t="n">
        <f aca="false">IF(N($B$16)&gt;0,NORMSDIST(($B$16*SQRT(T842*U842/(T842+U842))-IF($B$11="Two-tailed",TINV($B$9,(T842+U842-2)),TINV(2*$B$9,(T842+U842-2))))/SQRT(1+IF($B$11="Two-tailed",TINV($B$9,(T842+U842-2)),TINV(2*$B$9,(T842+U842-2)))^2/(2*(T842+U842-2)))),0)</f>
        <v>1</v>
      </c>
    </row>
    <row r="843" customFormat="false" ht="15" hidden="false" customHeight="false" outlineLevel="0" collapsed="false">
      <c r="T843" s="0" t="n">
        <v>839</v>
      </c>
      <c r="U843" s="0" t="n">
        <f aca="false">MAX(2,ROUNDUP($B$12*T843,0))</f>
        <v>839</v>
      </c>
      <c r="V843" s="0" t="n">
        <f aca="false">IF(N($B$16)&gt;0,NORMSDIST(($B$16*SQRT(T843*U843/(T843+U843))-IF($B$11="Two-tailed",TINV($B$9,(T843+U843-2)),TINV(2*$B$9,(T843+U843-2))))/SQRT(1+IF($B$11="Two-tailed",TINV($B$9,(T843+U843-2)),TINV(2*$B$9,(T843+U843-2)))^2/(2*(T843+U843-2)))),0)</f>
        <v>1</v>
      </c>
    </row>
    <row r="844" customFormat="false" ht="15" hidden="false" customHeight="false" outlineLevel="0" collapsed="false">
      <c r="T844" s="0" t="n">
        <v>840</v>
      </c>
      <c r="U844" s="0" t="n">
        <f aca="false">MAX(2,ROUNDUP($B$12*T844,0))</f>
        <v>840</v>
      </c>
      <c r="V844" s="0" t="n">
        <f aca="false">IF(N($B$16)&gt;0,NORMSDIST(($B$16*SQRT(T844*U844/(T844+U844))-IF($B$11="Two-tailed",TINV($B$9,(T844+U844-2)),TINV(2*$B$9,(T844+U844-2))))/SQRT(1+IF($B$11="Two-tailed",TINV($B$9,(T844+U844-2)),TINV(2*$B$9,(T844+U844-2)))^2/(2*(T844+U844-2)))),0)</f>
        <v>1</v>
      </c>
    </row>
    <row r="845" customFormat="false" ht="15" hidden="false" customHeight="false" outlineLevel="0" collapsed="false">
      <c r="T845" s="0" t="n">
        <v>841</v>
      </c>
      <c r="U845" s="0" t="n">
        <f aca="false">MAX(2,ROUNDUP($B$12*T845,0))</f>
        <v>841</v>
      </c>
      <c r="V845" s="0" t="n">
        <f aca="false">IF(N($B$16)&gt;0,NORMSDIST(($B$16*SQRT(T845*U845/(T845+U845))-IF($B$11="Two-tailed",TINV($B$9,(T845+U845-2)),TINV(2*$B$9,(T845+U845-2))))/SQRT(1+IF($B$11="Two-tailed",TINV($B$9,(T845+U845-2)),TINV(2*$B$9,(T845+U845-2)))^2/(2*(T845+U845-2)))),0)</f>
        <v>1</v>
      </c>
    </row>
    <row r="846" customFormat="false" ht="15" hidden="false" customHeight="false" outlineLevel="0" collapsed="false">
      <c r="T846" s="0" t="n">
        <v>842</v>
      </c>
      <c r="U846" s="0" t="n">
        <f aca="false">MAX(2,ROUNDUP($B$12*T846,0))</f>
        <v>842</v>
      </c>
      <c r="V846" s="0" t="n">
        <f aca="false">IF(N($B$16)&gt;0,NORMSDIST(($B$16*SQRT(T846*U846/(T846+U846))-IF($B$11="Two-tailed",TINV($B$9,(T846+U846-2)),TINV(2*$B$9,(T846+U846-2))))/SQRT(1+IF($B$11="Two-tailed",TINV($B$9,(T846+U846-2)),TINV(2*$B$9,(T846+U846-2)))^2/(2*(T846+U846-2)))),0)</f>
        <v>1</v>
      </c>
    </row>
    <row r="847" customFormat="false" ht="15" hidden="false" customHeight="false" outlineLevel="0" collapsed="false">
      <c r="T847" s="0" t="n">
        <v>843</v>
      </c>
      <c r="U847" s="0" t="n">
        <f aca="false">MAX(2,ROUNDUP($B$12*T847,0))</f>
        <v>843</v>
      </c>
      <c r="V847" s="0" t="n">
        <f aca="false">IF(N($B$16)&gt;0,NORMSDIST(($B$16*SQRT(T847*U847/(T847+U847))-IF($B$11="Two-tailed",TINV($B$9,(T847+U847-2)),TINV(2*$B$9,(T847+U847-2))))/SQRT(1+IF($B$11="Two-tailed",TINV($B$9,(T847+U847-2)),TINV(2*$B$9,(T847+U847-2)))^2/(2*(T847+U847-2)))),0)</f>
        <v>1</v>
      </c>
    </row>
    <row r="848" customFormat="false" ht="15" hidden="false" customHeight="false" outlineLevel="0" collapsed="false">
      <c r="T848" s="0" t="n">
        <v>844</v>
      </c>
      <c r="U848" s="0" t="n">
        <f aca="false">MAX(2,ROUNDUP($B$12*T848,0))</f>
        <v>844</v>
      </c>
      <c r="V848" s="0" t="n">
        <f aca="false">IF(N($B$16)&gt;0,NORMSDIST(($B$16*SQRT(T848*U848/(T848+U848))-IF($B$11="Two-tailed",TINV($B$9,(T848+U848-2)),TINV(2*$B$9,(T848+U848-2))))/SQRT(1+IF($B$11="Two-tailed",TINV($B$9,(T848+U848-2)),TINV(2*$B$9,(T848+U848-2)))^2/(2*(T848+U848-2)))),0)</f>
        <v>1</v>
      </c>
    </row>
    <row r="849" customFormat="false" ht="15" hidden="false" customHeight="false" outlineLevel="0" collapsed="false">
      <c r="T849" s="0" t="n">
        <v>845</v>
      </c>
      <c r="U849" s="0" t="n">
        <f aca="false">MAX(2,ROUNDUP($B$12*T849,0))</f>
        <v>845</v>
      </c>
      <c r="V849" s="0" t="n">
        <f aca="false">IF(N($B$16)&gt;0,NORMSDIST(($B$16*SQRT(T849*U849/(T849+U849))-IF($B$11="Two-tailed",TINV($B$9,(T849+U849-2)),TINV(2*$B$9,(T849+U849-2))))/SQRT(1+IF($B$11="Two-tailed",TINV($B$9,(T849+U849-2)),TINV(2*$B$9,(T849+U849-2)))^2/(2*(T849+U849-2)))),0)</f>
        <v>1</v>
      </c>
    </row>
    <row r="850" customFormat="false" ht="15" hidden="false" customHeight="false" outlineLevel="0" collapsed="false">
      <c r="T850" s="0" t="n">
        <v>846</v>
      </c>
      <c r="U850" s="0" t="n">
        <f aca="false">MAX(2,ROUNDUP($B$12*T850,0))</f>
        <v>846</v>
      </c>
      <c r="V850" s="0" t="n">
        <f aca="false">IF(N($B$16)&gt;0,NORMSDIST(($B$16*SQRT(T850*U850/(T850+U850))-IF($B$11="Two-tailed",TINV($B$9,(T850+U850-2)),TINV(2*$B$9,(T850+U850-2))))/SQRT(1+IF($B$11="Two-tailed",TINV($B$9,(T850+U850-2)),TINV(2*$B$9,(T850+U850-2)))^2/(2*(T850+U850-2)))),0)</f>
        <v>1</v>
      </c>
    </row>
    <row r="851" customFormat="false" ht="15" hidden="false" customHeight="false" outlineLevel="0" collapsed="false">
      <c r="T851" s="0" t="n">
        <v>847</v>
      </c>
      <c r="U851" s="0" t="n">
        <f aca="false">MAX(2,ROUNDUP($B$12*T851,0))</f>
        <v>847</v>
      </c>
      <c r="V851" s="0" t="n">
        <f aca="false">IF(N($B$16)&gt;0,NORMSDIST(($B$16*SQRT(T851*U851/(T851+U851))-IF($B$11="Two-tailed",TINV($B$9,(T851+U851-2)),TINV(2*$B$9,(T851+U851-2))))/SQRT(1+IF($B$11="Two-tailed",TINV($B$9,(T851+U851-2)),TINV(2*$B$9,(T851+U851-2)))^2/(2*(T851+U851-2)))),0)</f>
        <v>1</v>
      </c>
    </row>
    <row r="852" customFormat="false" ht="15" hidden="false" customHeight="false" outlineLevel="0" collapsed="false">
      <c r="T852" s="0" t="n">
        <v>848</v>
      </c>
      <c r="U852" s="0" t="n">
        <f aca="false">MAX(2,ROUNDUP($B$12*T852,0))</f>
        <v>848</v>
      </c>
      <c r="V852" s="0" t="n">
        <f aca="false">IF(N($B$16)&gt;0,NORMSDIST(($B$16*SQRT(T852*U852/(T852+U852))-IF($B$11="Two-tailed",TINV($B$9,(T852+U852-2)),TINV(2*$B$9,(T852+U852-2))))/SQRT(1+IF($B$11="Two-tailed",TINV($B$9,(T852+U852-2)),TINV(2*$B$9,(T852+U852-2)))^2/(2*(T852+U852-2)))),0)</f>
        <v>1</v>
      </c>
    </row>
    <row r="853" customFormat="false" ht="15" hidden="false" customHeight="false" outlineLevel="0" collapsed="false">
      <c r="T853" s="0" t="n">
        <v>849</v>
      </c>
      <c r="U853" s="0" t="n">
        <f aca="false">MAX(2,ROUNDUP($B$12*T853,0))</f>
        <v>849</v>
      </c>
      <c r="V853" s="0" t="n">
        <f aca="false">IF(N($B$16)&gt;0,NORMSDIST(($B$16*SQRT(T853*U853/(T853+U853))-IF($B$11="Two-tailed",TINV($B$9,(T853+U853-2)),TINV(2*$B$9,(T853+U853-2))))/SQRT(1+IF($B$11="Two-tailed",TINV($B$9,(T853+U853-2)),TINV(2*$B$9,(T853+U853-2)))^2/(2*(T853+U853-2)))),0)</f>
        <v>1</v>
      </c>
    </row>
    <row r="854" customFormat="false" ht="15" hidden="false" customHeight="false" outlineLevel="0" collapsed="false">
      <c r="T854" s="0" t="n">
        <v>850</v>
      </c>
      <c r="U854" s="0" t="n">
        <f aca="false">MAX(2,ROUNDUP($B$12*T854,0))</f>
        <v>850</v>
      </c>
      <c r="V854" s="0" t="n">
        <f aca="false">IF(N($B$16)&gt;0,NORMSDIST(($B$16*SQRT(T854*U854/(T854+U854))-IF($B$11="Two-tailed",TINV($B$9,(T854+U854-2)),TINV(2*$B$9,(T854+U854-2))))/SQRT(1+IF($B$11="Two-tailed",TINV($B$9,(T854+U854-2)),TINV(2*$B$9,(T854+U854-2)))^2/(2*(T854+U854-2)))),0)</f>
        <v>1</v>
      </c>
    </row>
    <row r="855" customFormat="false" ht="15" hidden="false" customHeight="false" outlineLevel="0" collapsed="false">
      <c r="T855" s="0" t="n">
        <v>851</v>
      </c>
      <c r="U855" s="0" t="n">
        <f aca="false">MAX(2,ROUNDUP($B$12*T855,0))</f>
        <v>851</v>
      </c>
      <c r="V855" s="0" t="n">
        <f aca="false">IF(N($B$16)&gt;0,NORMSDIST(($B$16*SQRT(T855*U855/(T855+U855))-IF($B$11="Two-tailed",TINV($B$9,(T855+U855-2)),TINV(2*$B$9,(T855+U855-2))))/SQRT(1+IF($B$11="Two-tailed",TINV($B$9,(T855+U855-2)),TINV(2*$B$9,(T855+U855-2)))^2/(2*(T855+U855-2)))),0)</f>
        <v>1</v>
      </c>
    </row>
    <row r="856" customFormat="false" ht="15" hidden="false" customHeight="false" outlineLevel="0" collapsed="false">
      <c r="T856" s="0" t="n">
        <v>852</v>
      </c>
      <c r="U856" s="0" t="n">
        <f aca="false">MAX(2,ROUNDUP($B$12*T856,0))</f>
        <v>852</v>
      </c>
      <c r="V856" s="0" t="n">
        <f aca="false">IF(N($B$16)&gt;0,NORMSDIST(($B$16*SQRT(T856*U856/(T856+U856))-IF($B$11="Two-tailed",TINV($B$9,(T856+U856-2)),TINV(2*$B$9,(T856+U856-2))))/SQRT(1+IF($B$11="Two-tailed",TINV($B$9,(T856+U856-2)),TINV(2*$B$9,(T856+U856-2)))^2/(2*(T856+U856-2)))),0)</f>
        <v>1</v>
      </c>
    </row>
    <row r="857" customFormat="false" ht="15" hidden="false" customHeight="false" outlineLevel="0" collapsed="false">
      <c r="T857" s="0" t="n">
        <v>853</v>
      </c>
      <c r="U857" s="0" t="n">
        <f aca="false">MAX(2,ROUNDUP($B$12*T857,0))</f>
        <v>853</v>
      </c>
      <c r="V857" s="0" t="n">
        <f aca="false">IF(N($B$16)&gt;0,NORMSDIST(($B$16*SQRT(T857*U857/(T857+U857))-IF($B$11="Two-tailed",TINV($B$9,(T857+U857-2)),TINV(2*$B$9,(T857+U857-2))))/SQRT(1+IF($B$11="Two-tailed",TINV($B$9,(T857+U857-2)),TINV(2*$B$9,(T857+U857-2)))^2/(2*(T857+U857-2)))),0)</f>
        <v>1</v>
      </c>
    </row>
    <row r="858" customFormat="false" ht="15" hidden="false" customHeight="false" outlineLevel="0" collapsed="false">
      <c r="T858" s="0" t="n">
        <v>854</v>
      </c>
      <c r="U858" s="0" t="n">
        <f aca="false">MAX(2,ROUNDUP($B$12*T858,0))</f>
        <v>854</v>
      </c>
      <c r="V858" s="0" t="n">
        <f aca="false">IF(N($B$16)&gt;0,NORMSDIST(($B$16*SQRT(T858*U858/(T858+U858))-IF($B$11="Two-tailed",TINV($B$9,(T858+U858-2)),TINV(2*$B$9,(T858+U858-2))))/SQRT(1+IF($B$11="Two-tailed",TINV($B$9,(T858+U858-2)),TINV(2*$B$9,(T858+U858-2)))^2/(2*(T858+U858-2)))),0)</f>
        <v>1</v>
      </c>
    </row>
    <row r="859" customFormat="false" ht="15" hidden="false" customHeight="false" outlineLevel="0" collapsed="false">
      <c r="T859" s="0" t="n">
        <v>855</v>
      </c>
      <c r="U859" s="0" t="n">
        <f aca="false">MAX(2,ROUNDUP($B$12*T859,0))</f>
        <v>855</v>
      </c>
      <c r="V859" s="0" t="n">
        <f aca="false">IF(N($B$16)&gt;0,NORMSDIST(($B$16*SQRT(T859*U859/(T859+U859))-IF($B$11="Two-tailed",TINV($B$9,(T859+U859-2)),TINV(2*$B$9,(T859+U859-2))))/SQRT(1+IF($B$11="Two-tailed",TINV($B$9,(T859+U859-2)),TINV(2*$B$9,(T859+U859-2)))^2/(2*(T859+U859-2)))),0)</f>
        <v>1</v>
      </c>
    </row>
    <row r="860" customFormat="false" ht="15" hidden="false" customHeight="false" outlineLevel="0" collapsed="false">
      <c r="T860" s="0" t="n">
        <v>856</v>
      </c>
      <c r="U860" s="0" t="n">
        <f aca="false">MAX(2,ROUNDUP($B$12*T860,0))</f>
        <v>856</v>
      </c>
      <c r="V860" s="0" t="n">
        <f aca="false">IF(N($B$16)&gt;0,NORMSDIST(($B$16*SQRT(T860*U860/(T860+U860))-IF($B$11="Two-tailed",TINV($B$9,(T860+U860-2)),TINV(2*$B$9,(T860+U860-2))))/SQRT(1+IF($B$11="Two-tailed",TINV($B$9,(T860+U860-2)),TINV(2*$B$9,(T860+U860-2)))^2/(2*(T860+U860-2)))),0)</f>
        <v>1</v>
      </c>
    </row>
    <row r="861" customFormat="false" ht="15" hidden="false" customHeight="false" outlineLevel="0" collapsed="false">
      <c r="T861" s="0" t="n">
        <v>857</v>
      </c>
      <c r="U861" s="0" t="n">
        <f aca="false">MAX(2,ROUNDUP($B$12*T861,0))</f>
        <v>857</v>
      </c>
      <c r="V861" s="0" t="n">
        <f aca="false">IF(N($B$16)&gt;0,NORMSDIST(($B$16*SQRT(T861*U861/(T861+U861))-IF($B$11="Two-tailed",TINV($B$9,(T861+U861-2)),TINV(2*$B$9,(T861+U861-2))))/SQRT(1+IF($B$11="Two-tailed",TINV($B$9,(T861+U861-2)),TINV(2*$B$9,(T861+U861-2)))^2/(2*(T861+U861-2)))),0)</f>
        <v>1</v>
      </c>
    </row>
    <row r="862" customFormat="false" ht="15" hidden="false" customHeight="false" outlineLevel="0" collapsed="false">
      <c r="T862" s="0" t="n">
        <v>858</v>
      </c>
      <c r="U862" s="0" t="n">
        <f aca="false">MAX(2,ROUNDUP($B$12*T862,0))</f>
        <v>858</v>
      </c>
      <c r="V862" s="0" t="n">
        <f aca="false">IF(N($B$16)&gt;0,NORMSDIST(($B$16*SQRT(T862*U862/(T862+U862))-IF($B$11="Two-tailed",TINV($B$9,(T862+U862-2)),TINV(2*$B$9,(T862+U862-2))))/SQRT(1+IF($B$11="Two-tailed",TINV($B$9,(T862+U862-2)),TINV(2*$B$9,(T862+U862-2)))^2/(2*(T862+U862-2)))),0)</f>
        <v>1</v>
      </c>
    </row>
    <row r="863" customFormat="false" ht="15" hidden="false" customHeight="false" outlineLevel="0" collapsed="false">
      <c r="T863" s="0" t="n">
        <v>859</v>
      </c>
      <c r="U863" s="0" t="n">
        <f aca="false">MAX(2,ROUNDUP($B$12*T863,0))</f>
        <v>859</v>
      </c>
      <c r="V863" s="0" t="n">
        <f aca="false">IF(N($B$16)&gt;0,NORMSDIST(($B$16*SQRT(T863*U863/(T863+U863))-IF($B$11="Two-tailed",TINV($B$9,(T863+U863-2)),TINV(2*$B$9,(T863+U863-2))))/SQRT(1+IF($B$11="Two-tailed",TINV($B$9,(T863+U863-2)),TINV(2*$B$9,(T863+U863-2)))^2/(2*(T863+U863-2)))),0)</f>
        <v>1</v>
      </c>
    </row>
    <row r="864" customFormat="false" ht="15" hidden="false" customHeight="false" outlineLevel="0" collapsed="false">
      <c r="T864" s="0" t="n">
        <v>860</v>
      </c>
      <c r="U864" s="0" t="n">
        <f aca="false">MAX(2,ROUNDUP($B$12*T864,0))</f>
        <v>860</v>
      </c>
      <c r="V864" s="0" t="n">
        <f aca="false">IF(N($B$16)&gt;0,NORMSDIST(($B$16*SQRT(T864*U864/(T864+U864))-IF($B$11="Two-tailed",TINV($B$9,(T864+U864-2)),TINV(2*$B$9,(T864+U864-2))))/SQRT(1+IF($B$11="Two-tailed",TINV($B$9,(T864+U864-2)),TINV(2*$B$9,(T864+U864-2)))^2/(2*(T864+U864-2)))),0)</f>
        <v>1</v>
      </c>
    </row>
    <row r="865" customFormat="false" ht="15" hidden="false" customHeight="false" outlineLevel="0" collapsed="false">
      <c r="T865" s="0" t="n">
        <v>861</v>
      </c>
      <c r="U865" s="0" t="n">
        <f aca="false">MAX(2,ROUNDUP($B$12*T865,0))</f>
        <v>861</v>
      </c>
      <c r="V865" s="0" t="n">
        <f aca="false">IF(N($B$16)&gt;0,NORMSDIST(($B$16*SQRT(T865*U865/(T865+U865))-IF($B$11="Two-tailed",TINV($B$9,(T865+U865-2)),TINV(2*$B$9,(T865+U865-2))))/SQRT(1+IF($B$11="Two-tailed",TINV($B$9,(T865+U865-2)),TINV(2*$B$9,(T865+U865-2)))^2/(2*(T865+U865-2)))),0)</f>
        <v>1</v>
      </c>
    </row>
    <row r="866" customFormat="false" ht="15" hidden="false" customHeight="false" outlineLevel="0" collapsed="false">
      <c r="T866" s="0" t="n">
        <v>862</v>
      </c>
      <c r="U866" s="0" t="n">
        <f aca="false">MAX(2,ROUNDUP($B$12*T866,0))</f>
        <v>862</v>
      </c>
      <c r="V866" s="0" t="n">
        <f aca="false">IF(N($B$16)&gt;0,NORMSDIST(($B$16*SQRT(T866*U866/(T866+U866))-IF($B$11="Two-tailed",TINV($B$9,(T866+U866-2)),TINV(2*$B$9,(T866+U866-2))))/SQRT(1+IF($B$11="Two-tailed",TINV($B$9,(T866+U866-2)),TINV(2*$B$9,(T866+U866-2)))^2/(2*(T866+U866-2)))),0)</f>
        <v>1</v>
      </c>
    </row>
    <row r="867" customFormat="false" ht="15" hidden="false" customHeight="false" outlineLevel="0" collapsed="false">
      <c r="T867" s="0" t="n">
        <v>863</v>
      </c>
      <c r="U867" s="0" t="n">
        <f aca="false">MAX(2,ROUNDUP($B$12*T867,0))</f>
        <v>863</v>
      </c>
      <c r="V867" s="0" t="n">
        <f aca="false">IF(N($B$16)&gt;0,NORMSDIST(($B$16*SQRT(T867*U867/(T867+U867))-IF($B$11="Two-tailed",TINV($B$9,(T867+U867-2)),TINV(2*$B$9,(T867+U867-2))))/SQRT(1+IF($B$11="Two-tailed",TINV($B$9,(T867+U867-2)),TINV(2*$B$9,(T867+U867-2)))^2/(2*(T867+U867-2)))),0)</f>
        <v>1</v>
      </c>
    </row>
    <row r="868" customFormat="false" ht="15" hidden="false" customHeight="false" outlineLevel="0" collapsed="false">
      <c r="T868" s="0" t="n">
        <v>864</v>
      </c>
      <c r="U868" s="0" t="n">
        <f aca="false">MAX(2,ROUNDUP($B$12*T868,0))</f>
        <v>864</v>
      </c>
      <c r="V868" s="0" t="n">
        <f aca="false">IF(N($B$16)&gt;0,NORMSDIST(($B$16*SQRT(T868*U868/(T868+U868))-IF($B$11="Two-tailed",TINV($B$9,(T868+U868-2)),TINV(2*$B$9,(T868+U868-2))))/SQRT(1+IF($B$11="Two-tailed",TINV($B$9,(T868+U868-2)),TINV(2*$B$9,(T868+U868-2)))^2/(2*(T868+U868-2)))),0)</f>
        <v>1</v>
      </c>
    </row>
    <row r="869" customFormat="false" ht="15" hidden="false" customHeight="false" outlineLevel="0" collapsed="false">
      <c r="T869" s="0" t="n">
        <v>865</v>
      </c>
      <c r="U869" s="0" t="n">
        <f aca="false">MAX(2,ROUNDUP($B$12*T869,0))</f>
        <v>865</v>
      </c>
      <c r="V869" s="0" t="n">
        <f aca="false">IF(N($B$16)&gt;0,NORMSDIST(($B$16*SQRT(T869*U869/(T869+U869))-IF($B$11="Two-tailed",TINV($B$9,(T869+U869-2)),TINV(2*$B$9,(T869+U869-2))))/SQRT(1+IF($B$11="Two-tailed",TINV($B$9,(T869+U869-2)),TINV(2*$B$9,(T869+U869-2)))^2/(2*(T869+U869-2)))),0)</f>
        <v>1</v>
      </c>
    </row>
    <row r="870" customFormat="false" ht="15" hidden="false" customHeight="false" outlineLevel="0" collapsed="false">
      <c r="T870" s="0" t="n">
        <v>866</v>
      </c>
      <c r="U870" s="0" t="n">
        <f aca="false">MAX(2,ROUNDUP($B$12*T870,0))</f>
        <v>866</v>
      </c>
      <c r="V870" s="0" t="n">
        <f aca="false">IF(N($B$16)&gt;0,NORMSDIST(($B$16*SQRT(T870*U870/(T870+U870))-IF($B$11="Two-tailed",TINV($B$9,(T870+U870-2)),TINV(2*$B$9,(T870+U870-2))))/SQRT(1+IF($B$11="Two-tailed",TINV($B$9,(T870+U870-2)),TINV(2*$B$9,(T870+U870-2)))^2/(2*(T870+U870-2)))),0)</f>
        <v>1</v>
      </c>
    </row>
    <row r="871" customFormat="false" ht="15" hidden="false" customHeight="false" outlineLevel="0" collapsed="false">
      <c r="T871" s="0" t="n">
        <v>867</v>
      </c>
      <c r="U871" s="0" t="n">
        <f aca="false">MAX(2,ROUNDUP($B$12*T871,0))</f>
        <v>867</v>
      </c>
      <c r="V871" s="0" t="n">
        <f aca="false">IF(N($B$16)&gt;0,NORMSDIST(($B$16*SQRT(T871*U871/(T871+U871))-IF($B$11="Two-tailed",TINV($B$9,(T871+U871-2)),TINV(2*$B$9,(T871+U871-2))))/SQRT(1+IF($B$11="Two-tailed",TINV($B$9,(T871+U871-2)),TINV(2*$B$9,(T871+U871-2)))^2/(2*(T871+U871-2)))),0)</f>
        <v>1</v>
      </c>
    </row>
    <row r="872" customFormat="false" ht="15" hidden="false" customHeight="false" outlineLevel="0" collapsed="false">
      <c r="T872" s="0" t="n">
        <v>868</v>
      </c>
      <c r="U872" s="0" t="n">
        <f aca="false">MAX(2,ROUNDUP($B$12*T872,0))</f>
        <v>868</v>
      </c>
      <c r="V872" s="0" t="n">
        <f aca="false">IF(N($B$16)&gt;0,NORMSDIST(($B$16*SQRT(T872*U872/(T872+U872))-IF($B$11="Two-tailed",TINV($B$9,(T872+U872-2)),TINV(2*$B$9,(T872+U872-2))))/SQRT(1+IF($B$11="Two-tailed",TINV($B$9,(T872+U872-2)),TINV(2*$B$9,(T872+U872-2)))^2/(2*(T872+U872-2)))),0)</f>
        <v>1</v>
      </c>
    </row>
    <row r="873" customFormat="false" ht="15" hidden="false" customHeight="false" outlineLevel="0" collapsed="false">
      <c r="T873" s="0" t="n">
        <v>869</v>
      </c>
      <c r="U873" s="0" t="n">
        <f aca="false">MAX(2,ROUNDUP($B$12*T873,0))</f>
        <v>869</v>
      </c>
      <c r="V873" s="0" t="n">
        <f aca="false">IF(N($B$16)&gt;0,NORMSDIST(($B$16*SQRT(T873*U873/(T873+U873))-IF($B$11="Two-tailed",TINV($B$9,(T873+U873-2)),TINV(2*$B$9,(T873+U873-2))))/SQRT(1+IF($B$11="Two-tailed",TINV($B$9,(T873+U873-2)),TINV(2*$B$9,(T873+U873-2)))^2/(2*(T873+U873-2)))),0)</f>
        <v>1</v>
      </c>
    </row>
    <row r="874" customFormat="false" ht="15" hidden="false" customHeight="false" outlineLevel="0" collapsed="false">
      <c r="T874" s="0" t="n">
        <v>870</v>
      </c>
      <c r="U874" s="0" t="n">
        <f aca="false">MAX(2,ROUNDUP($B$12*T874,0))</f>
        <v>870</v>
      </c>
      <c r="V874" s="0" t="n">
        <f aca="false">IF(N($B$16)&gt;0,NORMSDIST(($B$16*SQRT(T874*U874/(T874+U874))-IF($B$11="Two-tailed",TINV($B$9,(T874+U874-2)),TINV(2*$B$9,(T874+U874-2))))/SQRT(1+IF($B$11="Two-tailed",TINV($B$9,(T874+U874-2)),TINV(2*$B$9,(T874+U874-2)))^2/(2*(T874+U874-2)))),0)</f>
        <v>1</v>
      </c>
    </row>
    <row r="875" customFormat="false" ht="15" hidden="false" customHeight="false" outlineLevel="0" collapsed="false">
      <c r="T875" s="0" t="n">
        <v>871</v>
      </c>
      <c r="U875" s="0" t="n">
        <f aca="false">MAX(2,ROUNDUP($B$12*T875,0))</f>
        <v>871</v>
      </c>
      <c r="V875" s="0" t="n">
        <f aca="false">IF(N($B$16)&gt;0,NORMSDIST(($B$16*SQRT(T875*U875/(T875+U875))-IF($B$11="Two-tailed",TINV($B$9,(T875+U875-2)),TINV(2*$B$9,(T875+U875-2))))/SQRT(1+IF($B$11="Two-tailed",TINV($B$9,(T875+U875-2)),TINV(2*$B$9,(T875+U875-2)))^2/(2*(T875+U875-2)))),0)</f>
        <v>1</v>
      </c>
    </row>
    <row r="876" customFormat="false" ht="15" hidden="false" customHeight="false" outlineLevel="0" collapsed="false">
      <c r="T876" s="0" t="n">
        <v>872</v>
      </c>
      <c r="U876" s="0" t="n">
        <f aca="false">MAX(2,ROUNDUP($B$12*T876,0))</f>
        <v>872</v>
      </c>
      <c r="V876" s="0" t="n">
        <f aca="false">IF(N($B$16)&gt;0,NORMSDIST(($B$16*SQRT(T876*U876/(T876+U876))-IF($B$11="Two-tailed",TINV($B$9,(T876+U876-2)),TINV(2*$B$9,(T876+U876-2))))/SQRT(1+IF($B$11="Two-tailed",TINV($B$9,(T876+U876-2)),TINV(2*$B$9,(T876+U876-2)))^2/(2*(T876+U876-2)))),0)</f>
        <v>1</v>
      </c>
    </row>
    <row r="877" customFormat="false" ht="15" hidden="false" customHeight="false" outlineLevel="0" collapsed="false">
      <c r="T877" s="0" t="n">
        <v>873</v>
      </c>
      <c r="U877" s="0" t="n">
        <f aca="false">MAX(2,ROUNDUP($B$12*T877,0))</f>
        <v>873</v>
      </c>
      <c r="V877" s="0" t="n">
        <f aca="false">IF(N($B$16)&gt;0,NORMSDIST(($B$16*SQRT(T877*U877/(T877+U877))-IF($B$11="Two-tailed",TINV($B$9,(T877+U877-2)),TINV(2*$B$9,(T877+U877-2))))/SQRT(1+IF($B$11="Two-tailed",TINV($B$9,(T877+U877-2)),TINV(2*$B$9,(T877+U877-2)))^2/(2*(T877+U877-2)))),0)</f>
        <v>1</v>
      </c>
    </row>
    <row r="878" customFormat="false" ht="15" hidden="false" customHeight="false" outlineLevel="0" collapsed="false">
      <c r="T878" s="0" t="n">
        <v>874</v>
      </c>
      <c r="U878" s="0" t="n">
        <f aca="false">MAX(2,ROUNDUP($B$12*T878,0))</f>
        <v>874</v>
      </c>
      <c r="V878" s="0" t="n">
        <f aca="false">IF(N($B$16)&gt;0,NORMSDIST(($B$16*SQRT(T878*U878/(T878+U878))-IF($B$11="Two-tailed",TINV($B$9,(T878+U878-2)),TINV(2*$B$9,(T878+U878-2))))/SQRT(1+IF($B$11="Two-tailed",TINV($B$9,(T878+U878-2)),TINV(2*$B$9,(T878+U878-2)))^2/(2*(T878+U878-2)))),0)</f>
        <v>1</v>
      </c>
    </row>
    <row r="879" customFormat="false" ht="15" hidden="false" customHeight="false" outlineLevel="0" collapsed="false">
      <c r="T879" s="0" t="n">
        <v>875</v>
      </c>
      <c r="U879" s="0" t="n">
        <f aca="false">MAX(2,ROUNDUP($B$12*T879,0))</f>
        <v>875</v>
      </c>
      <c r="V879" s="0" t="n">
        <f aca="false">IF(N($B$16)&gt;0,NORMSDIST(($B$16*SQRT(T879*U879/(T879+U879))-IF($B$11="Two-tailed",TINV($B$9,(T879+U879-2)),TINV(2*$B$9,(T879+U879-2))))/SQRT(1+IF($B$11="Two-tailed",TINV($B$9,(T879+U879-2)),TINV(2*$B$9,(T879+U879-2)))^2/(2*(T879+U879-2)))),0)</f>
        <v>1</v>
      </c>
    </row>
    <row r="880" customFormat="false" ht="15" hidden="false" customHeight="false" outlineLevel="0" collapsed="false">
      <c r="T880" s="0" t="n">
        <v>876</v>
      </c>
      <c r="U880" s="0" t="n">
        <f aca="false">MAX(2,ROUNDUP($B$12*T880,0))</f>
        <v>876</v>
      </c>
      <c r="V880" s="0" t="n">
        <f aca="false">IF(N($B$16)&gt;0,NORMSDIST(($B$16*SQRT(T880*U880/(T880+U880))-IF($B$11="Two-tailed",TINV($B$9,(T880+U880-2)),TINV(2*$B$9,(T880+U880-2))))/SQRT(1+IF($B$11="Two-tailed",TINV($B$9,(T880+U880-2)),TINV(2*$B$9,(T880+U880-2)))^2/(2*(T880+U880-2)))),0)</f>
        <v>1</v>
      </c>
    </row>
    <row r="881" customFormat="false" ht="15" hidden="false" customHeight="false" outlineLevel="0" collapsed="false">
      <c r="T881" s="0" t="n">
        <v>877</v>
      </c>
      <c r="U881" s="0" t="n">
        <f aca="false">MAX(2,ROUNDUP($B$12*T881,0))</f>
        <v>877</v>
      </c>
      <c r="V881" s="0" t="n">
        <f aca="false">IF(N($B$16)&gt;0,NORMSDIST(($B$16*SQRT(T881*U881/(T881+U881))-IF($B$11="Two-tailed",TINV($B$9,(T881+U881-2)),TINV(2*$B$9,(T881+U881-2))))/SQRT(1+IF($B$11="Two-tailed",TINV($B$9,(T881+U881-2)),TINV(2*$B$9,(T881+U881-2)))^2/(2*(T881+U881-2)))),0)</f>
        <v>1</v>
      </c>
    </row>
    <row r="882" customFormat="false" ht="15" hidden="false" customHeight="false" outlineLevel="0" collapsed="false">
      <c r="T882" s="0" t="n">
        <v>878</v>
      </c>
      <c r="U882" s="0" t="n">
        <f aca="false">MAX(2,ROUNDUP($B$12*T882,0))</f>
        <v>878</v>
      </c>
      <c r="V882" s="0" t="n">
        <f aca="false">IF(N($B$16)&gt;0,NORMSDIST(($B$16*SQRT(T882*U882/(T882+U882))-IF($B$11="Two-tailed",TINV($B$9,(T882+U882-2)),TINV(2*$B$9,(T882+U882-2))))/SQRT(1+IF($B$11="Two-tailed",TINV($B$9,(T882+U882-2)),TINV(2*$B$9,(T882+U882-2)))^2/(2*(T882+U882-2)))),0)</f>
        <v>1</v>
      </c>
    </row>
    <row r="883" customFormat="false" ht="15" hidden="false" customHeight="false" outlineLevel="0" collapsed="false">
      <c r="T883" s="0" t="n">
        <v>879</v>
      </c>
      <c r="U883" s="0" t="n">
        <f aca="false">MAX(2,ROUNDUP($B$12*T883,0))</f>
        <v>879</v>
      </c>
      <c r="V883" s="0" t="n">
        <f aca="false">IF(N($B$16)&gt;0,NORMSDIST(($B$16*SQRT(T883*U883/(T883+U883))-IF($B$11="Two-tailed",TINV($B$9,(T883+U883-2)),TINV(2*$B$9,(T883+U883-2))))/SQRT(1+IF($B$11="Two-tailed",TINV($B$9,(T883+U883-2)),TINV(2*$B$9,(T883+U883-2)))^2/(2*(T883+U883-2)))),0)</f>
        <v>1</v>
      </c>
    </row>
    <row r="884" customFormat="false" ht="15" hidden="false" customHeight="false" outlineLevel="0" collapsed="false">
      <c r="T884" s="0" t="n">
        <v>880</v>
      </c>
      <c r="U884" s="0" t="n">
        <f aca="false">MAX(2,ROUNDUP($B$12*T884,0))</f>
        <v>880</v>
      </c>
      <c r="V884" s="0" t="n">
        <f aca="false">IF(N($B$16)&gt;0,NORMSDIST(($B$16*SQRT(T884*U884/(T884+U884))-IF($B$11="Two-tailed",TINV($B$9,(T884+U884-2)),TINV(2*$B$9,(T884+U884-2))))/SQRT(1+IF($B$11="Two-tailed",TINV($B$9,(T884+U884-2)),TINV(2*$B$9,(T884+U884-2)))^2/(2*(T884+U884-2)))),0)</f>
        <v>1</v>
      </c>
    </row>
    <row r="885" customFormat="false" ht="15" hidden="false" customHeight="false" outlineLevel="0" collapsed="false">
      <c r="T885" s="0" t="n">
        <v>881</v>
      </c>
      <c r="U885" s="0" t="n">
        <f aca="false">MAX(2,ROUNDUP($B$12*T885,0))</f>
        <v>881</v>
      </c>
      <c r="V885" s="0" t="n">
        <f aca="false">IF(N($B$16)&gt;0,NORMSDIST(($B$16*SQRT(T885*U885/(T885+U885))-IF($B$11="Two-tailed",TINV($B$9,(T885+U885-2)),TINV(2*$B$9,(T885+U885-2))))/SQRT(1+IF($B$11="Two-tailed",TINV($B$9,(T885+U885-2)),TINV(2*$B$9,(T885+U885-2)))^2/(2*(T885+U885-2)))),0)</f>
        <v>1</v>
      </c>
    </row>
    <row r="886" customFormat="false" ht="15" hidden="false" customHeight="false" outlineLevel="0" collapsed="false">
      <c r="T886" s="0" t="n">
        <v>882</v>
      </c>
      <c r="U886" s="0" t="n">
        <f aca="false">MAX(2,ROUNDUP($B$12*T886,0))</f>
        <v>882</v>
      </c>
      <c r="V886" s="0" t="n">
        <f aca="false">IF(N($B$16)&gt;0,NORMSDIST(($B$16*SQRT(T886*U886/(T886+U886))-IF($B$11="Two-tailed",TINV($B$9,(T886+U886-2)),TINV(2*$B$9,(T886+U886-2))))/SQRT(1+IF($B$11="Two-tailed",TINV($B$9,(T886+U886-2)),TINV(2*$B$9,(T886+U886-2)))^2/(2*(T886+U886-2)))),0)</f>
        <v>1</v>
      </c>
    </row>
    <row r="887" customFormat="false" ht="15" hidden="false" customHeight="false" outlineLevel="0" collapsed="false">
      <c r="T887" s="0" t="n">
        <v>883</v>
      </c>
      <c r="U887" s="0" t="n">
        <f aca="false">MAX(2,ROUNDUP($B$12*T887,0))</f>
        <v>883</v>
      </c>
      <c r="V887" s="0" t="n">
        <f aca="false">IF(N($B$16)&gt;0,NORMSDIST(($B$16*SQRT(T887*U887/(T887+U887))-IF($B$11="Two-tailed",TINV($B$9,(T887+U887-2)),TINV(2*$B$9,(T887+U887-2))))/SQRT(1+IF($B$11="Two-tailed",TINV($B$9,(T887+U887-2)),TINV(2*$B$9,(T887+U887-2)))^2/(2*(T887+U887-2)))),0)</f>
        <v>1</v>
      </c>
    </row>
    <row r="888" customFormat="false" ht="15" hidden="false" customHeight="false" outlineLevel="0" collapsed="false">
      <c r="T888" s="0" t="n">
        <v>884</v>
      </c>
      <c r="U888" s="0" t="n">
        <f aca="false">MAX(2,ROUNDUP($B$12*T888,0))</f>
        <v>884</v>
      </c>
      <c r="V888" s="0" t="n">
        <f aca="false">IF(N($B$16)&gt;0,NORMSDIST(($B$16*SQRT(T888*U888/(T888+U888))-IF($B$11="Two-tailed",TINV($B$9,(T888+U888-2)),TINV(2*$B$9,(T888+U888-2))))/SQRT(1+IF($B$11="Two-tailed",TINV($B$9,(T888+U888-2)),TINV(2*$B$9,(T888+U888-2)))^2/(2*(T888+U888-2)))),0)</f>
        <v>1</v>
      </c>
    </row>
    <row r="889" customFormat="false" ht="15" hidden="false" customHeight="false" outlineLevel="0" collapsed="false">
      <c r="T889" s="0" t="n">
        <v>885</v>
      </c>
      <c r="U889" s="0" t="n">
        <f aca="false">MAX(2,ROUNDUP($B$12*T889,0))</f>
        <v>885</v>
      </c>
      <c r="V889" s="0" t="n">
        <f aca="false">IF(N($B$16)&gt;0,NORMSDIST(($B$16*SQRT(T889*U889/(T889+U889))-IF($B$11="Two-tailed",TINV($B$9,(T889+U889-2)),TINV(2*$B$9,(T889+U889-2))))/SQRT(1+IF($B$11="Two-tailed",TINV($B$9,(T889+U889-2)),TINV(2*$B$9,(T889+U889-2)))^2/(2*(T889+U889-2)))),0)</f>
        <v>1</v>
      </c>
    </row>
    <row r="890" customFormat="false" ht="15" hidden="false" customHeight="false" outlineLevel="0" collapsed="false">
      <c r="T890" s="0" t="n">
        <v>886</v>
      </c>
      <c r="U890" s="0" t="n">
        <f aca="false">MAX(2,ROUNDUP($B$12*T890,0))</f>
        <v>886</v>
      </c>
      <c r="V890" s="0" t="n">
        <f aca="false">IF(N($B$16)&gt;0,NORMSDIST(($B$16*SQRT(T890*U890/(T890+U890))-IF($B$11="Two-tailed",TINV($B$9,(T890+U890-2)),TINV(2*$B$9,(T890+U890-2))))/SQRT(1+IF($B$11="Two-tailed",TINV($B$9,(T890+U890-2)),TINV(2*$B$9,(T890+U890-2)))^2/(2*(T890+U890-2)))),0)</f>
        <v>1</v>
      </c>
    </row>
    <row r="891" customFormat="false" ht="15" hidden="false" customHeight="false" outlineLevel="0" collapsed="false">
      <c r="T891" s="0" t="n">
        <v>887</v>
      </c>
      <c r="U891" s="0" t="n">
        <f aca="false">MAX(2,ROUNDUP($B$12*T891,0))</f>
        <v>887</v>
      </c>
      <c r="V891" s="0" t="n">
        <f aca="false">IF(N($B$16)&gt;0,NORMSDIST(($B$16*SQRT(T891*U891/(T891+U891))-IF($B$11="Two-tailed",TINV($B$9,(T891+U891-2)),TINV(2*$B$9,(T891+U891-2))))/SQRT(1+IF($B$11="Two-tailed",TINV($B$9,(T891+U891-2)),TINV(2*$B$9,(T891+U891-2)))^2/(2*(T891+U891-2)))),0)</f>
        <v>1</v>
      </c>
    </row>
    <row r="892" customFormat="false" ht="15" hidden="false" customHeight="false" outlineLevel="0" collapsed="false">
      <c r="T892" s="0" t="n">
        <v>888</v>
      </c>
      <c r="U892" s="0" t="n">
        <f aca="false">MAX(2,ROUNDUP($B$12*T892,0))</f>
        <v>888</v>
      </c>
      <c r="V892" s="0" t="n">
        <f aca="false">IF(N($B$16)&gt;0,NORMSDIST(($B$16*SQRT(T892*U892/(T892+U892))-IF($B$11="Two-tailed",TINV($B$9,(T892+U892-2)),TINV(2*$B$9,(T892+U892-2))))/SQRT(1+IF($B$11="Two-tailed",TINV($B$9,(T892+U892-2)),TINV(2*$B$9,(T892+U892-2)))^2/(2*(T892+U892-2)))),0)</f>
        <v>1</v>
      </c>
    </row>
    <row r="893" customFormat="false" ht="15" hidden="false" customHeight="false" outlineLevel="0" collapsed="false">
      <c r="T893" s="0" t="n">
        <v>889</v>
      </c>
      <c r="U893" s="0" t="n">
        <f aca="false">MAX(2,ROUNDUP($B$12*T893,0))</f>
        <v>889</v>
      </c>
      <c r="V893" s="0" t="n">
        <f aca="false">IF(N($B$16)&gt;0,NORMSDIST(($B$16*SQRT(T893*U893/(T893+U893))-IF($B$11="Two-tailed",TINV($B$9,(T893+U893-2)),TINV(2*$B$9,(T893+U893-2))))/SQRT(1+IF($B$11="Two-tailed",TINV($B$9,(T893+U893-2)),TINV(2*$B$9,(T893+U893-2)))^2/(2*(T893+U893-2)))),0)</f>
        <v>1</v>
      </c>
    </row>
    <row r="894" customFormat="false" ht="15" hidden="false" customHeight="false" outlineLevel="0" collapsed="false">
      <c r="T894" s="0" t="n">
        <v>890</v>
      </c>
      <c r="U894" s="0" t="n">
        <f aca="false">MAX(2,ROUNDUP($B$12*T894,0))</f>
        <v>890</v>
      </c>
      <c r="V894" s="0" t="n">
        <f aca="false">IF(N($B$16)&gt;0,NORMSDIST(($B$16*SQRT(T894*U894/(T894+U894))-IF($B$11="Two-tailed",TINV($B$9,(T894+U894-2)),TINV(2*$B$9,(T894+U894-2))))/SQRT(1+IF($B$11="Two-tailed",TINV($B$9,(T894+U894-2)),TINV(2*$B$9,(T894+U894-2)))^2/(2*(T894+U894-2)))),0)</f>
        <v>1</v>
      </c>
    </row>
    <row r="895" customFormat="false" ht="15" hidden="false" customHeight="false" outlineLevel="0" collapsed="false">
      <c r="T895" s="0" t="n">
        <v>891</v>
      </c>
      <c r="U895" s="0" t="n">
        <f aca="false">MAX(2,ROUNDUP($B$12*T895,0))</f>
        <v>891</v>
      </c>
      <c r="V895" s="0" t="n">
        <f aca="false">IF(N($B$16)&gt;0,NORMSDIST(($B$16*SQRT(T895*U895/(T895+U895))-IF($B$11="Two-tailed",TINV($B$9,(T895+U895-2)),TINV(2*$B$9,(T895+U895-2))))/SQRT(1+IF($B$11="Two-tailed",TINV($B$9,(T895+U895-2)),TINV(2*$B$9,(T895+U895-2)))^2/(2*(T895+U895-2)))),0)</f>
        <v>1</v>
      </c>
    </row>
    <row r="896" customFormat="false" ht="15" hidden="false" customHeight="false" outlineLevel="0" collapsed="false">
      <c r="T896" s="0" t="n">
        <v>892</v>
      </c>
      <c r="U896" s="0" t="n">
        <f aca="false">MAX(2,ROUNDUP($B$12*T896,0))</f>
        <v>892</v>
      </c>
      <c r="V896" s="0" t="n">
        <f aca="false">IF(N($B$16)&gt;0,NORMSDIST(($B$16*SQRT(T896*U896/(T896+U896))-IF($B$11="Two-tailed",TINV($B$9,(T896+U896-2)),TINV(2*$B$9,(T896+U896-2))))/SQRT(1+IF($B$11="Two-tailed",TINV($B$9,(T896+U896-2)),TINV(2*$B$9,(T896+U896-2)))^2/(2*(T896+U896-2)))),0)</f>
        <v>1</v>
      </c>
    </row>
    <row r="897" customFormat="false" ht="15" hidden="false" customHeight="false" outlineLevel="0" collapsed="false">
      <c r="T897" s="0" t="n">
        <v>893</v>
      </c>
      <c r="U897" s="0" t="n">
        <f aca="false">MAX(2,ROUNDUP($B$12*T897,0))</f>
        <v>893</v>
      </c>
      <c r="V897" s="0" t="n">
        <f aca="false">IF(N($B$16)&gt;0,NORMSDIST(($B$16*SQRT(T897*U897/(T897+U897))-IF($B$11="Two-tailed",TINV($B$9,(T897+U897-2)),TINV(2*$B$9,(T897+U897-2))))/SQRT(1+IF($B$11="Two-tailed",TINV($B$9,(T897+U897-2)),TINV(2*$B$9,(T897+U897-2)))^2/(2*(T897+U897-2)))),0)</f>
        <v>1</v>
      </c>
    </row>
    <row r="898" customFormat="false" ht="15" hidden="false" customHeight="false" outlineLevel="0" collapsed="false">
      <c r="T898" s="0" t="n">
        <v>894</v>
      </c>
      <c r="U898" s="0" t="n">
        <f aca="false">MAX(2,ROUNDUP($B$12*T898,0))</f>
        <v>894</v>
      </c>
      <c r="V898" s="0" t="n">
        <f aca="false">IF(N($B$16)&gt;0,NORMSDIST(($B$16*SQRT(T898*U898/(T898+U898))-IF($B$11="Two-tailed",TINV($B$9,(T898+U898-2)),TINV(2*$B$9,(T898+U898-2))))/SQRT(1+IF($B$11="Two-tailed",TINV($B$9,(T898+U898-2)),TINV(2*$B$9,(T898+U898-2)))^2/(2*(T898+U898-2)))),0)</f>
        <v>1</v>
      </c>
    </row>
    <row r="899" customFormat="false" ht="15" hidden="false" customHeight="false" outlineLevel="0" collapsed="false">
      <c r="T899" s="0" t="n">
        <v>895</v>
      </c>
      <c r="U899" s="0" t="n">
        <f aca="false">MAX(2,ROUNDUP($B$12*T899,0))</f>
        <v>895</v>
      </c>
      <c r="V899" s="0" t="n">
        <f aca="false">IF(N($B$16)&gt;0,NORMSDIST(($B$16*SQRT(T899*U899/(T899+U899))-IF($B$11="Two-tailed",TINV($B$9,(T899+U899-2)),TINV(2*$B$9,(T899+U899-2))))/SQRT(1+IF($B$11="Two-tailed",TINV($B$9,(T899+U899-2)),TINV(2*$B$9,(T899+U899-2)))^2/(2*(T899+U899-2)))),0)</f>
        <v>1</v>
      </c>
    </row>
    <row r="900" customFormat="false" ht="15" hidden="false" customHeight="false" outlineLevel="0" collapsed="false">
      <c r="T900" s="0" t="n">
        <v>896</v>
      </c>
      <c r="U900" s="0" t="n">
        <f aca="false">MAX(2,ROUNDUP($B$12*T900,0))</f>
        <v>896</v>
      </c>
      <c r="V900" s="0" t="n">
        <f aca="false">IF(N($B$16)&gt;0,NORMSDIST(($B$16*SQRT(T900*U900/(T900+U900))-IF($B$11="Two-tailed",TINV($B$9,(T900+U900-2)),TINV(2*$B$9,(T900+U900-2))))/SQRT(1+IF($B$11="Two-tailed",TINV($B$9,(T900+U900-2)),TINV(2*$B$9,(T900+U900-2)))^2/(2*(T900+U900-2)))),0)</f>
        <v>1</v>
      </c>
    </row>
    <row r="901" customFormat="false" ht="15" hidden="false" customHeight="false" outlineLevel="0" collapsed="false">
      <c r="T901" s="0" t="n">
        <v>897</v>
      </c>
      <c r="U901" s="0" t="n">
        <f aca="false">MAX(2,ROUNDUP($B$12*T901,0))</f>
        <v>897</v>
      </c>
      <c r="V901" s="0" t="n">
        <f aca="false">IF(N($B$16)&gt;0,NORMSDIST(($B$16*SQRT(T901*U901/(T901+U901))-IF($B$11="Two-tailed",TINV($B$9,(T901+U901-2)),TINV(2*$B$9,(T901+U901-2))))/SQRT(1+IF($B$11="Two-tailed",TINV($B$9,(T901+U901-2)),TINV(2*$B$9,(T901+U901-2)))^2/(2*(T901+U901-2)))),0)</f>
        <v>1</v>
      </c>
    </row>
    <row r="902" customFormat="false" ht="15" hidden="false" customHeight="false" outlineLevel="0" collapsed="false">
      <c r="T902" s="0" t="n">
        <v>898</v>
      </c>
      <c r="U902" s="0" t="n">
        <f aca="false">MAX(2,ROUNDUP($B$12*T902,0))</f>
        <v>898</v>
      </c>
      <c r="V902" s="0" t="n">
        <f aca="false">IF(N($B$16)&gt;0,NORMSDIST(($B$16*SQRT(T902*U902/(T902+U902))-IF($B$11="Two-tailed",TINV($B$9,(T902+U902-2)),TINV(2*$B$9,(T902+U902-2))))/SQRT(1+IF($B$11="Two-tailed",TINV($B$9,(T902+U902-2)),TINV(2*$B$9,(T902+U902-2)))^2/(2*(T902+U902-2)))),0)</f>
        <v>1</v>
      </c>
    </row>
    <row r="903" customFormat="false" ht="15" hidden="false" customHeight="false" outlineLevel="0" collapsed="false">
      <c r="T903" s="0" t="n">
        <v>899</v>
      </c>
      <c r="U903" s="0" t="n">
        <f aca="false">MAX(2,ROUNDUP($B$12*T903,0))</f>
        <v>899</v>
      </c>
      <c r="V903" s="0" t="n">
        <f aca="false">IF(N($B$16)&gt;0,NORMSDIST(($B$16*SQRT(T903*U903/(T903+U903))-IF($B$11="Two-tailed",TINV($B$9,(T903+U903-2)),TINV(2*$B$9,(T903+U903-2))))/SQRT(1+IF($B$11="Two-tailed",TINV($B$9,(T903+U903-2)),TINV(2*$B$9,(T903+U903-2)))^2/(2*(T903+U903-2)))),0)</f>
        <v>1</v>
      </c>
    </row>
    <row r="904" customFormat="false" ht="15" hidden="false" customHeight="false" outlineLevel="0" collapsed="false">
      <c r="T904" s="0" t="n">
        <v>900</v>
      </c>
      <c r="U904" s="0" t="n">
        <f aca="false">MAX(2,ROUNDUP($B$12*T904,0))</f>
        <v>900</v>
      </c>
      <c r="V904" s="0" t="n">
        <f aca="false">IF(N($B$16)&gt;0,NORMSDIST(($B$16*SQRT(T904*U904/(T904+U904))-IF($B$11="Two-tailed",TINV($B$9,(T904+U904-2)),TINV(2*$B$9,(T904+U904-2))))/SQRT(1+IF($B$11="Two-tailed",TINV($B$9,(T904+U904-2)),TINV(2*$B$9,(T904+U904-2)))^2/(2*(T904+U904-2)))),0)</f>
        <v>1</v>
      </c>
    </row>
    <row r="905" customFormat="false" ht="15" hidden="false" customHeight="false" outlineLevel="0" collapsed="false">
      <c r="T905" s="0" t="n">
        <v>901</v>
      </c>
      <c r="U905" s="0" t="n">
        <f aca="false">MAX(2,ROUNDUP($B$12*T905,0))</f>
        <v>901</v>
      </c>
      <c r="V905" s="0" t="n">
        <f aca="false">IF(N($B$16)&gt;0,NORMSDIST(($B$16*SQRT(T905*U905/(T905+U905))-IF($B$11="Two-tailed",TINV($B$9,(T905+U905-2)),TINV(2*$B$9,(T905+U905-2))))/SQRT(1+IF($B$11="Two-tailed",TINV($B$9,(T905+U905-2)),TINV(2*$B$9,(T905+U905-2)))^2/(2*(T905+U905-2)))),0)</f>
        <v>1</v>
      </c>
    </row>
    <row r="906" customFormat="false" ht="15" hidden="false" customHeight="false" outlineLevel="0" collapsed="false">
      <c r="T906" s="0" t="n">
        <v>902</v>
      </c>
      <c r="U906" s="0" t="n">
        <f aca="false">MAX(2,ROUNDUP($B$12*T906,0))</f>
        <v>902</v>
      </c>
      <c r="V906" s="0" t="n">
        <f aca="false">IF(N($B$16)&gt;0,NORMSDIST(($B$16*SQRT(T906*U906/(T906+U906))-IF($B$11="Two-tailed",TINV($B$9,(T906+U906-2)),TINV(2*$B$9,(T906+U906-2))))/SQRT(1+IF($B$11="Two-tailed",TINV($B$9,(T906+U906-2)),TINV(2*$B$9,(T906+U906-2)))^2/(2*(T906+U906-2)))),0)</f>
        <v>1</v>
      </c>
    </row>
    <row r="907" customFormat="false" ht="15" hidden="false" customHeight="false" outlineLevel="0" collapsed="false">
      <c r="T907" s="0" t="n">
        <v>903</v>
      </c>
      <c r="U907" s="0" t="n">
        <f aca="false">MAX(2,ROUNDUP($B$12*T907,0))</f>
        <v>903</v>
      </c>
      <c r="V907" s="0" t="n">
        <f aca="false">IF(N($B$16)&gt;0,NORMSDIST(($B$16*SQRT(T907*U907/(T907+U907))-IF($B$11="Two-tailed",TINV($B$9,(T907+U907-2)),TINV(2*$B$9,(T907+U907-2))))/SQRT(1+IF($B$11="Two-tailed",TINV($B$9,(T907+U907-2)),TINV(2*$B$9,(T907+U907-2)))^2/(2*(T907+U907-2)))),0)</f>
        <v>1</v>
      </c>
    </row>
    <row r="908" customFormat="false" ht="15" hidden="false" customHeight="false" outlineLevel="0" collapsed="false">
      <c r="T908" s="0" t="n">
        <v>904</v>
      </c>
      <c r="U908" s="0" t="n">
        <f aca="false">MAX(2,ROUNDUP($B$12*T908,0))</f>
        <v>904</v>
      </c>
      <c r="V908" s="0" t="n">
        <f aca="false">IF(N($B$16)&gt;0,NORMSDIST(($B$16*SQRT(T908*U908/(T908+U908))-IF($B$11="Two-tailed",TINV($B$9,(T908+U908-2)),TINV(2*$B$9,(T908+U908-2))))/SQRT(1+IF($B$11="Two-tailed",TINV($B$9,(T908+U908-2)),TINV(2*$B$9,(T908+U908-2)))^2/(2*(T908+U908-2)))),0)</f>
        <v>1</v>
      </c>
    </row>
    <row r="909" customFormat="false" ht="15" hidden="false" customHeight="false" outlineLevel="0" collapsed="false">
      <c r="T909" s="0" t="n">
        <v>905</v>
      </c>
      <c r="U909" s="0" t="n">
        <f aca="false">MAX(2,ROUNDUP($B$12*T909,0))</f>
        <v>905</v>
      </c>
      <c r="V909" s="0" t="n">
        <f aca="false">IF(N($B$16)&gt;0,NORMSDIST(($B$16*SQRT(T909*U909/(T909+U909))-IF($B$11="Two-tailed",TINV($B$9,(T909+U909-2)),TINV(2*$B$9,(T909+U909-2))))/SQRT(1+IF($B$11="Two-tailed",TINV($B$9,(T909+U909-2)),TINV(2*$B$9,(T909+U909-2)))^2/(2*(T909+U909-2)))),0)</f>
        <v>1</v>
      </c>
    </row>
    <row r="910" customFormat="false" ht="15" hidden="false" customHeight="false" outlineLevel="0" collapsed="false">
      <c r="T910" s="0" t="n">
        <v>906</v>
      </c>
      <c r="U910" s="0" t="n">
        <f aca="false">MAX(2,ROUNDUP($B$12*T910,0))</f>
        <v>906</v>
      </c>
      <c r="V910" s="0" t="n">
        <f aca="false">IF(N($B$16)&gt;0,NORMSDIST(($B$16*SQRT(T910*U910/(T910+U910))-IF($B$11="Two-tailed",TINV($B$9,(T910+U910-2)),TINV(2*$B$9,(T910+U910-2))))/SQRT(1+IF($B$11="Two-tailed",TINV($B$9,(T910+U910-2)),TINV(2*$B$9,(T910+U910-2)))^2/(2*(T910+U910-2)))),0)</f>
        <v>1</v>
      </c>
    </row>
    <row r="911" customFormat="false" ht="15" hidden="false" customHeight="false" outlineLevel="0" collapsed="false">
      <c r="T911" s="0" t="n">
        <v>907</v>
      </c>
      <c r="U911" s="0" t="n">
        <f aca="false">MAX(2,ROUNDUP($B$12*T911,0))</f>
        <v>907</v>
      </c>
      <c r="V911" s="0" t="n">
        <f aca="false">IF(N($B$16)&gt;0,NORMSDIST(($B$16*SQRT(T911*U911/(T911+U911))-IF($B$11="Two-tailed",TINV($B$9,(T911+U911-2)),TINV(2*$B$9,(T911+U911-2))))/SQRT(1+IF($B$11="Two-tailed",TINV($B$9,(T911+U911-2)),TINV(2*$B$9,(T911+U911-2)))^2/(2*(T911+U911-2)))),0)</f>
        <v>1</v>
      </c>
    </row>
    <row r="912" customFormat="false" ht="15" hidden="false" customHeight="false" outlineLevel="0" collapsed="false">
      <c r="T912" s="0" t="n">
        <v>908</v>
      </c>
      <c r="U912" s="0" t="n">
        <f aca="false">MAX(2,ROUNDUP($B$12*T912,0))</f>
        <v>908</v>
      </c>
      <c r="V912" s="0" t="n">
        <f aca="false">IF(N($B$16)&gt;0,NORMSDIST(($B$16*SQRT(T912*U912/(T912+U912))-IF($B$11="Two-tailed",TINV($B$9,(T912+U912-2)),TINV(2*$B$9,(T912+U912-2))))/SQRT(1+IF($B$11="Two-tailed",TINV($B$9,(T912+U912-2)),TINV(2*$B$9,(T912+U912-2)))^2/(2*(T912+U912-2)))),0)</f>
        <v>1</v>
      </c>
    </row>
    <row r="913" customFormat="false" ht="15" hidden="false" customHeight="false" outlineLevel="0" collapsed="false">
      <c r="T913" s="0" t="n">
        <v>909</v>
      </c>
      <c r="U913" s="0" t="n">
        <f aca="false">MAX(2,ROUNDUP($B$12*T913,0))</f>
        <v>909</v>
      </c>
      <c r="V913" s="0" t="n">
        <f aca="false">IF(N($B$16)&gt;0,NORMSDIST(($B$16*SQRT(T913*U913/(T913+U913))-IF($B$11="Two-tailed",TINV($B$9,(T913+U913-2)),TINV(2*$B$9,(T913+U913-2))))/SQRT(1+IF($B$11="Two-tailed",TINV($B$9,(T913+U913-2)),TINV(2*$B$9,(T913+U913-2)))^2/(2*(T913+U913-2)))),0)</f>
        <v>1</v>
      </c>
    </row>
    <row r="914" customFormat="false" ht="15" hidden="false" customHeight="false" outlineLevel="0" collapsed="false">
      <c r="T914" s="0" t="n">
        <v>910</v>
      </c>
      <c r="U914" s="0" t="n">
        <f aca="false">MAX(2,ROUNDUP($B$12*T914,0))</f>
        <v>910</v>
      </c>
      <c r="V914" s="0" t="n">
        <f aca="false">IF(N($B$16)&gt;0,NORMSDIST(($B$16*SQRT(T914*U914/(T914+U914))-IF($B$11="Two-tailed",TINV($B$9,(T914+U914-2)),TINV(2*$B$9,(T914+U914-2))))/SQRT(1+IF($B$11="Two-tailed",TINV($B$9,(T914+U914-2)),TINV(2*$B$9,(T914+U914-2)))^2/(2*(T914+U914-2)))),0)</f>
        <v>1</v>
      </c>
    </row>
    <row r="915" customFormat="false" ht="15" hidden="false" customHeight="false" outlineLevel="0" collapsed="false">
      <c r="T915" s="0" t="n">
        <v>911</v>
      </c>
      <c r="U915" s="0" t="n">
        <f aca="false">MAX(2,ROUNDUP($B$12*T915,0))</f>
        <v>911</v>
      </c>
      <c r="V915" s="0" t="n">
        <f aca="false">IF(N($B$16)&gt;0,NORMSDIST(($B$16*SQRT(T915*U915/(T915+U915))-IF($B$11="Two-tailed",TINV($B$9,(T915+U915-2)),TINV(2*$B$9,(T915+U915-2))))/SQRT(1+IF($B$11="Two-tailed",TINV($B$9,(T915+U915-2)),TINV(2*$B$9,(T915+U915-2)))^2/(2*(T915+U915-2)))),0)</f>
        <v>1</v>
      </c>
    </row>
    <row r="916" customFormat="false" ht="15" hidden="false" customHeight="false" outlineLevel="0" collapsed="false">
      <c r="T916" s="0" t="n">
        <v>912</v>
      </c>
      <c r="U916" s="0" t="n">
        <f aca="false">MAX(2,ROUNDUP($B$12*T916,0))</f>
        <v>912</v>
      </c>
      <c r="V916" s="0" t="n">
        <f aca="false">IF(N($B$16)&gt;0,NORMSDIST(($B$16*SQRT(T916*U916/(T916+U916))-IF($B$11="Two-tailed",TINV($B$9,(T916+U916-2)),TINV(2*$B$9,(T916+U916-2))))/SQRT(1+IF($B$11="Two-tailed",TINV($B$9,(T916+U916-2)),TINV(2*$B$9,(T916+U916-2)))^2/(2*(T916+U916-2)))),0)</f>
        <v>1</v>
      </c>
    </row>
    <row r="917" customFormat="false" ht="15" hidden="false" customHeight="false" outlineLevel="0" collapsed="false">
      <c r="T917" s="0" t="n">
        <v>913</v>
      </c>
      <c r="U917" s="0" t="n">
        <f aca="false">MAX(2,ROUNDUP($B$12*T917,0))</f>
        <v>913</v>
      </c>
      <c r="V917" s="0" t="n">
        <f aca="false">IF(N($B$16)&gt;0,NORMSDIST(($B$16*SQRT(T917*U917/(T917+U917))-IF($B$11="Two-tailed",TINV($B$9,(T917+U917-2)),TINV(2*$B$9,(T917+U917-2))))/SQRT(1+IF($B$11="Two-tailed",TINV($B$9,(T917+U917-2)),TINV(2*$B$9,(T917+U917-2)))^2/(2*(T917+U917-2)))),0)</f>
        <v>1</v>
      </c>
    </row>
    <row r="918" customFormat="false" ht="15" hidden="false" customHeight="false" outlineLevel="0" collapsed="false">
      <c r="T918" s="0" t="n">
        <v>914</v>
      </c>
      <c r="U918" s="0" t="n">
        <f aca="false">MAX(2,ROUNDUP($B$12*T918,0))</f>
        <v>914</v>
      </c>
      <c r="V918" s="0" t="n">
        <f aca="false">IF(N($B$16)&gt;0,NORMSDIST(($B$16*SQRT(T918*U918/(T918+U918))-IF($B$11="Two-tailed",TINV($B$9,(T918+U918-2)),TINV(2*$B$9,(T918+U918-2))))/SQRT(1+IF($B$11="Two-tailed",TINV($B$9,(T918+U918-2)),TINV(2*$B$9,(T918+U918-2)))^2/(2*(T918+U918-2)))),0)</f>
        <v>1</v>
      </c>
    </row>
    <row r="919" customFormat="false" ht="15" hidden="false" customHeight="false" outlineLevel="0" collapsed="false">
      <c r="T919" s="0" t="n">
        <v>915</v>
      </c>
      <c r="U919" s="0" t="n">
        <f aca="false">MAX(2,ROUNDUP($B$12*T919,0))</f>
        <v>915</v>
      </c>
      <c r="V919" s="0" t="n">
        <f aca="false">IF(N($B$16)&gt;0,NORMSDIST(($B$16*SQRT(T919*U919/(T919+U919))-IF($B$11="Two-tailed",TINV($B$9,(T919+U919-2)),TINV(2*$B$9,(T919+U919-2))))/SQRT(1+IF($B$11="Two-tailed",TINV($B$9,(T919+U919-2)),TINV(2*$B$9,(T919+U919-2)))^2/(2*(T919+U919-2)))),0)</f>
        <v>1</v>
      </c>
    </row>
    <row r="920" customFormat="false" ht="15" hidden="false" customHeight="false" outlineLevel="0" collapsed="false">
      <c r="T920" s="0" t="n">
        <v>916</v>
      </c>
      <c r="U920" s="0" t="n">
        <f aca="false">MAX(2,ROUNDUP($B$12*T920,0))</f>
        <v>916</v>
      </c>
      <c r="V920" s="0" t="n">
        <f aca="false">IF(N($B$16)&gt;0,NORMSDIST(($B$16*SQRT(T920*U920/(T920+U920))-IF($B$11="Two-tailed",TINV($B$9,(T920+U920-2)),TINV(2*$B$9,(T920+U920-2))))/SQRT(1+IF($B$11="Two-tailed",TINV($B$9,(T920+U920-2)),TINV(2*$B$9,(T920+U920-2)))^2/(2*(T920+U920-2)))),0)</f>
        <v>1</v>
      </c>
    </row>
    <row r="921" customFormat="false" ht="15" hidden="false" customHeight="false" outlineLevel="0" collapsed="false">
      <c r="T921" s="0" t="n">
        <v>917</v>
      </c>
      <c r="U921" s="0" t="n">
        <f aca="false">MAX(2,ROUNDUP($B$12*T921,0))</f>
        <v>917</v>
      </c>
      <c r="V921" s="0" t="n">
        <f aca="false">IF(N($B$16)&gt;0,NORMSDIST(($B$16*SQRT(T921*U921/(T921+U921))-IF($B$11="Two-tailed",TINV($B$9,(T921+U921-2)),TINV(2*$B$9,(T921+U921-2))))/SQRT(1+IF($B$11="Two-tailed",TINV($B$9,(T921+U921-2)),TINV(2*$B$9,(T921+U921-2)))^2/(2*(T921+U921-2)))),0)</f>
        <v>1</v>
      </c>
    </row>
    <row r="922" customFormat="false" ht="15" hidden="false" customHeight="false" outlineLevel="0" collapsed="false">
      <c r="T922" s="0" t="n">
        <v>918</v>
      </c>
      <c r="U922" s="0" t="n">
        <f aca="false">MAX(2,ROUNDUP($B$12*T922,0))</f>
        <v>918</v>
      </c>
      <c r="V922" s="0" t="n">
        <f aca="false">IF(N($B$16)&gt;0,NORMSDIST(($B$16*SQRT(T922*U922/(T922+U922))-IF($B$11="Two-tailed",TINV($B$9,(T922+U922-2)),TINV(2*$B$9,(T922+U922-2))))/SQRT(1+IF($B$11="Two-tailed",TINV($B$9,(T922+U922-2)),TINV(2*$B$9,(T922+U922-2)))^2/(2*(T922+U922-2)))),0)</f>
        <v>1</v>
      </c>
    </row>
    <row r="923" customFormat="false" ht="15" hidden="false" customHeight="false" outlineLevel="0" collapsed="false">
      <c r="T923" s="0" t="n">
        <v>919</v>
      </c>
      <c r="U923" s="0" t="n">
        <f aca="false">MAX(2,ROUNDUP($B$12*T923,0))</f>
        <v>919</v>
      </c>
      <c r="V923" s="0" t="n">
        <f aca="false">IF(N($B$16)&gt;0,NORMSDIST(($B$16*SQRT(T923*U923/(T923+U923))-IF($B$11="Two-tailed",TINV($B$9,(T923+U923-2)),TINV(2*$B$9,(T923+U923-2))))/SQRT(1+IF($B$11="Two-tailed",TINV($B$9,(T923+U923-2)),TINV(2*$B$9,(T923+U923-2)))^2/(2*(T923+U923-2)))),0)</f>
        <v>1</v>
      </c>
    </row>
    <row r="924" customFormat="false" ht="15" hidden="false" customHeight="false" outlineLevel="0" collapsed="false">
      <c r="T924" s="0" t="n">
        <v>920</v>
      </c>
      <c r="U924" s="0" t="n">
        <f aca="false">MAX(2,ROUNDUP($B$12*T924,0))</f>
        <v>920</v>
      </c>
      <c r="V924" s="0" t="n">
        <f aca="false">IF(N($B$16)&gt;0,NORMSDIST(($B$16*SQRT(T924*U924/(T924+U924))-IF($B$11="Two-tailed",TINV($B$9,(T924+U924-2)),TINV(2*$B$9,(T924+U924-2))))/SQRT(1+IF($B$11="Two-tailed",TINV($B$9,(T924+U924-2)),TINV(2*$B$9,(T924+U924-2)))^2/(2*(T924+U924-2)))),0)</f>
        <v>1</v>
      </c>
    </row>
    <row r="925" customFormat="false" ht="15" hidden="false" customHeight="false" outlineLevel="0" collapsed="false">
      <c r="T925" s="0" t="n">
        <v>921</v>
      </c>
      <c r="U925" s="0" t="n">
        <f aca="false">MAX(2,ROUNDUP($B$12*T925,0))</f>
        <v>921</v>
      </c>
      <c r="V925" s="0" t="n">
        <f aca="false">IF(N($B$16)&gt;0,NORMSDIST(($B$16*SQRT(T925*U925/(T925+U925))-IF($B$11="Two-tailed",TINV($B$9,(T925+U925-2)),TINV(2*$B$9,(T925+U925-2))))/SQRT(1+IF($B$11="Two-tailed",TINV($B$9,(T925+U925-2)),TINV(2*$B$9,(T925+U925-2)))^2/(2*(T925+U925-2)))),0)</f>
        <v>1</v>
      </c>
    </row>
    <row r="926" customFormat="false" ht="15" hidden="false" customHeight="false" outlineLevel="0" collapsed="false">
      <c r="T926" s="0" t="n">
        <v>922</v>
      </c>
      <c r="U926" s="0" t="n">
        <f aca="false">MAX(2,ROUNDUP($B$12*T926,0))</f>
        <v>922</v>
      </c>
      <c r="V926" s="0" t="n">
        <f aca="false">IF(N($B$16)&gt;0,NORMSDIST(($B$16*SQRT(T926*U926/(T926+U926))-IF($B$11="Two-tailed",TINV($B$9,(T926+U926-2)),TINV(2*$B$9,(T926+U926-2))))/SQRT(1+IF($B$11="Two-tailed",TINV($B$9,(T926+U926-2)),TINV(2*$B$9,(T926+U926-2)))^2/(2*(T926+U926-2)))),0)</f>
        <v>1</v>
      </c>
    </row>
    <row r="927" customFormat="false" ht="15" hidden="false" customHeight="false" outlineLevel="0" collapsed="false">
      <c r="T927" s="0" t="n">
        <v>923</v>
      </c>
      <c r="U927" s="0" t="n">
        <f aca="false">MAX(2,ROUNDUP($B$12*T927,0))</f>
        <v>923</v>
      </c>
      <c r="V927" s="0" t="n">
        <f aca="false">IF(N($B$16)&gt;0,NORMSDIST(($B$16*SQRT(T927*U927/(T927+U927))-IF($B$11="Two-tailed",TINV($B$9,(T927+U927-2)),TINV(2*$B$9,(T927+U927-2))))/SQRT(1+IF($B$11="Two-tailed",TINV($B$9,(T927+U927-2)),TINV(2*$B$9,(T927+U927-2)))^2/(2*(T927+U927-2)))),0)</f>
        <v>1</v>
      </c>
    </row>
    <row r="928" customFormat="false" ht="15" hidden="false" customHeight="false" outlineLevel="0" collapsed="false">
      <c r="T928" s="0" t="n">
        <v>924</v>
      </c>
      <c r="U928" s="0" t="n">
        <f aca="false">MAX(2,ROUNDUP($B$12*T928,0))</f>
        <v>924</v>
      </c>
      <c r="V928" s="0" t="n">
        <f aca="false">IF(N($B$16)&gt;0,NORMSDIST(($B$16*SQRT(T928*U928/(T928+U928))-IF($B$11="Two-tailed",TINV($B$9,(T928+U928-2)),TINV(2*$B$9,(T928+U928-2))))/SQRT(1+IF($B$11="Two-tailed",TINV($B$9,(T928+U928-2)),TINV(2*$B$9,(T928+U928-2)))^2/(2*(T928+U928-2)))),0)</f>
        <v>1</v>
      </c>
    </row>
    <row r="929" customFormat="false" ht="15" hidden="false" customHeight="false" outlineLevel="0" collapsed="false">
      <c r="T929" s="0" t="n">
        <v>925</v>
      </c>
      <c r="U929" s="0" t="n">
        <f aca="false">MAX(2,ROUNDUP($B$12*T929,0))</f>
        <v>925</v>
      </c>
      <c r="V929" s="0" t="n">
        <f aca="false">IF(N($B$16)&gt;0,NORMSDIST(($B$16*SQRT(T929*U929/(T929+U929))-IF($B$11="Two-tailed",TINV($B$9,(T929+U929-2)),TINV(2*$B$9,(T929+U929-2))))/SQRT(1+IF($B$11="Two-tailed",TINV($B$9,(T929+U929-2)),TINV(2*$B$9,(T929+U929-2)))^2/(2*(T929+U929-2)))),0)</f>
        <v>1</v>
      </c>
    </row>
    <row r="930" customFormat="false" ht="15" hidden="false" customHeight="false" outlineLevel="0" collapsed="false">
      <c r="T930" s="0" t="n">
        <v>926</v>
      </c>
      <c r="U930" s="0" t="n">
        <f aca="false">MAX(2,ROUNDUP($B$12*T930,0))</f>
        <v>926</v>
      </c>
      <c r="V930" s="0" t="n">
        <f aca="false">IF(N($B$16)&gt;0,NORMSDIST(($B$16*SQRT(T930*U930/(T930+U930))-IF($B$11="Two-tailed",TINV($B$9,(T930+U930-2)),TINV(2*$B$9,(T930+U930-2))))/SQRT(1+IF($B$11="Two-tailed",TINV($B$9,(T930+U930-2)),TINV(2*$B$9,(T930+U930-2)))^2/(2*(T930+U930-2)))),0)</f>
        <v>1</v>
      </c>
    </row>
    <row r="931" customFormat="false" ht="15" hidden="false" customHeight="false" outlineLevel="0" collapsed="false">
      <c r="T931" s="0" t="n">
        <v>927</v>
      </c>
      <c r="U931" s="0" t="n">
        <f aca="false">MAX(2,ROUNDUP($B$12*T931,0))</f>
        <v>927</v>
      </c>
      <c r="V931" s="0" t="n">
        <f aca="false">IF(N($B$16)&gt;0,NORMSDIST(($B$16*SQRT(T931*U931/(T931+U931))-IF($B$11="Two-tailed",TINV($B$9,(T931+U931-2)),TINV(2*$B$9,(T931+U931-2))))/SQRT(1+IF($B$11="Two-tailed",TINV($B$9,(T931+U931-2)),TINV(2*$B$9,(T931+U931-2)))^2/(2*(T931+U931-2)))),0)</f>
        <v>1</v>
      </c>
    </row>
    <row r="932" customFormat="false" ht="15" hidden="false" customHeight="false" outlineLevel="0" collapsed="false">
      <c r="T932" s="0" t="n">
        <v>928</v>
      </c>
      <c r="U932" s="0" t="n">
        <f aca="false">MAX(2,ROUNDUP($B$12*T932,0))</f>
        <v>928</v>
      </c>
      <c r="V932" s="0" t="n">
        <f aca="false">IF(N($B$16)&gt;0,NORMSDIST(($B$16*SQRT(T932*U932/(T932+U932))-IF($B$11="Two-tailed",TINV($B$9,(T932+U932-2)),TINV(2*$B$9,(T932+U932-2))))/SQRT(1+IF($B$11="Two-tailed",TINV($B$9,(T932+U932-2)),TINV(2*$B$9,(T932+U932-2)))^2/(2*(T932+U932-2)))),0)</f>
        <v>1</v>
      </c>
    </row>
    <row r="933" customFormat="false" ht="15" hidden="false" customHeight="false" outlineLevel="0" collapsed="false">
      <c r="T933" s="0" t="n">
        <v>929</v>
      </c>
      <c r="U933" s="0" t="n">
        <f aca="false">MAX(2,ROUNDUP($B$12*T933,0))</f>
        <v>929</v>
      </c>
      <c r="V933" s="0" t="n">
        <f aca="false">IF(N($B$16)&gt;0,NORMSDIST(($B$16*SQRT(T933*U933/(T933+U933))-IF($B$11="Two-tailed",TINV($B$9,(T933+U933-2)),TINV(2*$B$9,(T933+U933-2))))/SQRT(1+IF($B$11="Two-tailed",TINV($B$9,(T933+U933-2)),TINV(2*$B$9,(T933+U933-2)))^2/(2*(T933+U933-2)))),0)</f>
        <v>1</v>
      </c>
    </row>
    <row r="934" customFormat="false" ht="15" hidden="false" customHeight="false" outlineLevel="0" collapsed="false">
      <c r="T934" s="0" t="n">
        <v>930</v>
      </c>
      <c r="U934" s="0" t="n">
        <f aca="false">MAX(2,ROUNDUP($B$12*T934,0))</f>
        <v>930</v>
      </c>
      <c r="V934" s="0" t="n">
        <f aca="false">IF(N($B$16)&gt;0,NORMSDIST(($B$16*SQRT(T934*U934/(T934+U934))-IF($B$11="Two-tailed",TINV($B$9,(T934+U934-2)),TINV(2*$B$9,(T934+U934-2))))/SQRT(1+IF($B$11="Two-tailed",TINV($B$9,(T934+U934-2)),TINV(2*$B$9,(T934+U934-2)))^2/(2*(T934+U934-2)))),0)</f>
        <v>1</v>
      </c>
    </row>
    <row r="935" customFormat="false" ht="15" hidden="false" customHeight="false" outlineLevel="0" collapsed="false">
      <c r="T935" s="0" t="n">
        <v>931</v>
      </c>
      <c r="U935" s="0" t="n">
        <f aca="false">MAX(2,ROUNDUP($B$12*T935,0))</f>
        <v>931</v>
      </c>
      <c r="V935" s="0" t="n">
        <f aca="false">IF(N($B$16)&gt;0,NORMSDIST(($B$16*SQRT(T935*U935/(T935+U935))-IF($B$11="Two-tailed",TINV($B$9,(T935+U935-2)),TINV(2*$B$9,(T935+U935-2))))/SQRT(1+IF($B$11="Two-tailed",TINV($B$9,(T935+U935-2)),TINV(2*$B$9,(T935+U935-2)))^2/(2*(T935+U935-2)))),0)</f>
        <v>1</v>
      </c>
    </row>
    <row r="936" customFormat="false" ht="15" hidden="false" customHeight="false" outlineLevel="0" collapsed="false">
      <c r="T936" s="0" t="n">
        <v>932</v>
      </c>
      <c r="U936" s="0" t="n">
        <f aca="false">MAX(2,ROUNDUP($B$12*T936,0))</f>
        <v>932</v>
      </c>
      <c r="V936" s="0" t="n">
        <f aca="false">IF(N($B$16)&gt;0,NORMSDIST(($B$16*SQRT(T936*U936/(T936+U936))-IF($B$11="Two-tailed",TINV($B$9,(T936+U936-2)),TINV(2*$B$9,(T936+U936-2))))/SQRT(1+IF($B$11="Two-tailed",TINV($B$9,(T936+U936-2)),TINV(2*$B$9,(T936+U936-2)))^2/(2*(T936+U936-2)))),0)</f>
        <v>1</v>
      </c>
    </row>
    <row r="937" customFormat="false" ht="15" hidden="false" customHeight="false" outlineLevel="0" collapsed="false">
      <c r="T937" s="0" t="n">
        <v>933</v>
      </c>
      <c r="U937" s="0" t="n">
        <f aca="false">MAX(2,ROUNDUP($B$12*T937,0))</f>
        <v>933</v>
      </c>
      <c r="V937" s="0" t="n">
        <f aca="false">IF(N($B$16)&gt;0,NORMSDIST(($B$16*SQRT(T937*U937/(T937+U937))-IF($B$11="Two-tailed",TINV($B$9,(T937+U937-2)),TINV(2*$B$9,(T937+U937-2))))/SQRT(1+IF($B$11="Two-tailed",TINV($B$9,(T937+U937-2)),TINV(2*$B$9,(T937+U937-2)))^2/(2*(T937+U937-2)))),0)</f>
        <v>1</v>
      </c>
    </row>
    <row r="938" customFormat="false" ht="15" hidden="false" customHeight="false" outlineLevel="0" collapsed="false">
      <c r="T938" s="0" t="n">
        <v>934</v>
      </c>
      <c r="U938" s="0" t="n">
        <f aca="false">MAX(2,ROUNDUP($B$12*T938,0))</f>
        <v>934</v>
      </c>
      <c r="V938" s="0" t="n">
        <f aca="false">IF(N($B$16)&gt;0,NORMSDIST(($B$16*SQRT(T938*U938/(T938+U938))-IF($B$11="Two-tailed",TINV($B$9,(T938+U938-2)),TINV(2*$B$9,(T938+U938-2))))/SQRT(1+IF($B$11="Two-tailed",TINV($B$9,(T938+U938-2)),TINV(2*$B$9,(T938+U938-2)))^2/(2*(T938+U938-2)))),0)</f>
        <v>1</v>
      </c>
    </row>
    <row r="939" customFormat="false" ht="15" hidden="false" customHeight="false" outlineLevel="0" collapsed="false">
      <c r="T939" s="0" t="n">
        <v>935</v>
      </c>
      <c r="U939" s="0" t="n">
        <f aca="false">MAX(2,ROUNDUP($B$12*T939,0))</f>
        <v>935</v>
      </c>
      <c r="V939" s="0" t="n">
        <f aca="false">IF(N($B$16)&gt;0,NORMSDIST(($B$16*SQRT(T939*U939/(T939+U939))-IF($B$11="Two-tailed",TINV($B$9,(T939+U939-2)),TINV(2*$B$9,(T939+U939-2))))/SQRT(1+IF($B$11="Two-tailed",TINV($B$9,(T939+U939-2)),TINV(2*$B$9,(T939+U939-2)))^2/(2*(T939+U939-2)))),0)</f>
        <v>1</v>
      </c>
    </row>
    <row r="940" customFormat="false" ht="15" hidden="false" customHeight="false" outlineLevel="0" collapsed="false">
      <c r="T940" s="0" t="n">
        <v>936</v>
      </c>
      <c r="U940" s="0" t="n">
        <f aca="false">MAX(2,ROUNDUP($B$12*T940,0))</f>
        <v>936</v>
      </c>
      <c r="V940" s="0" t="n">
        <f aca="false">IF(N($B$16)&gt;0,NORMSDIST(($B$16*SQRT(T940*U940/(T940+U940))-IF($B$11="Two-tailed",TINV($B$9,(T940+U940-2)),TINV(2*$B$9,(T940+U940-2))))/SQRT(1+IF($B$11="Two-tailed",TINV($B$9,(T940+U940-2)),TINV(2*$B$9,(T940+U940-2)))^2/(2*(T940+U940-2)))),0)</f>
        <v>1</v>
      </c>
    </row>
    <row r="941" customFormat="false" ht="15" hidden="false" customHeight="false" outlineLevel="0" collapsed="false">
      <c r="T941" s="0" t="n">
        <v>937</v>
      </c>
      <c r="U941" s="0" t="n">
        <f aca="false">MAX(2,ROUNDUP($B$12*T941,0))</f>
        <v>937</v>
      </c>
      <c r="V941" s="0" t="n">
        <f aca="false">IF(N($B$16)&gt;0,NORMSDIST(($B$16*SQRT(T941*U941/(T941+U941))-IF($B$11="Two-tailed",TINV($B$9,(T941+U941-2)),TINV(2*$B$9,(T941+U941-2))))/SQRT(1+IF($B$11="Two-tailed",TINV($B$9,(T941+U941-2)),TINV(2*$B$9,(T941+U941-2)))^2/(2*(T941+U941-2)))),0)</f>
        <v>1</v>
      </c>
    </row>
    <row r="942" customFormat="false" ht="15" hidden="false" customHeight="false" outlineLevel="0" collapsed="false">
      <c r="T942" s="0" t="n">
        <v>938</v>
      </c>
      <c r="U942" s="0" t="n">
        <f aca="false">MAX(2,ROUNDUP($B$12*T942,0))</f>
        <v>938</v>
      </c>
      <c r="V942" s="0" t="n">
        <f aca="false">IF(N($B$16)&gt;0,NORMSDIST(($B$16*SQRT(T942*U942/(T942+U942))-IF($B$11="Two-tailed",TINV($B$9,(T942+U942-2)),TINV(2*$B$9,(T942+U942-2))))/SQRT(1+IF($B$11="Two-tailed",TINV($B$9,(T942+U942-2)),TINV(2*$B$9,(T942+U942-2)))^2/(2*(T942+U942-2)))),0)</f>
        <v>1</v>
      </c>
    </row>
    <row r="943" customFormat="false" ht="15" hidden="false" customHeight="false" outlineLevel="0" collapsed="false">
      <c r="T943" s="0" t="n">
        <v>939</v>
      </c>
      <c r="U943" s="0" t="n">
        <f aca="false">MAX(2,ROUNDUP($B$12*T943,0))</f>
        <v>939</v>
      </c>
      <c r="V943" s="0" t="n">
        <f aca="false">IF(N($B$16)&gt;0,NORMSDIST(($B$16*SQRT(T943*U943/(T943+U943))-IF($B$11="Two-tailed",TINV($B$9,(T943+U943-2)),TINV(2*$B$9,(T943+U943-2))))/SQRT(1+IF($B$11="Two-tailed",TINV($B$9,(T943+U943-2)),TINV(2*$B$9,(T943+U943-2)))^2/(2*(T943+U943-2)))),0)</f>
        <v>1</v>
      </c>
    </row>
    <row r="944" customFormat="false" ht="15" hidden="false" customHeight="false" outlineLevel="0" collapsed="false">
      <c r="T944" s="0" t="n">
        <v>940</v>
      </c>
      <c r="U944" s="0" t="n">
        <f aca="false">MAX(2,ROUNDUP($B$12*T944,0))</f>
        <v>940</v>
      </c>
      <c r="V944" s="0" t="n">
        <f aca="false">IF(N($B$16)&gt;0,NORMSDIST(($B$16*SQRT(T944*U944/(T944+U944))-IF($B$11="Two-tailed",TINV($B$9,(T944+U944-2)),TINV(2*$B$9,(T944+U944-2))))/SQRT(1+IF($B$11="Two-tailed",TINV($B$9,(T944+U944-2)),TINV(2*$B$9,(T944+U944-2)))^2/(2*(T944+U944-2)))),0)</f>
        <v>1</v>
      </c>
    </row>
    <row r="945" customFormat="false" ht="15" hidden="false" customHeight="false" outlineLevel="0" collapsed="false">
      <c r="T945" s="0" t="n">
        <v>941</v>
      </c>
      <c r="U945" s="0" t="n">
        <f aca="false">MAX(2,ROUNDUP($B$12*T945,0))</f>
        <v>941</v>
      </c>
      <c r="V945" s="0" t="n">
        <f aca="false">IF(N($B$16)&gt;0,NORMSDIST(($B$16*SQRT(T945*U945/(T945+U945))-IF($B$11="Two-tailed",TINV($B$9,(T945+U945-2)),TINV(2*$B$9,(T945+U945-2))))/SQRT(1+IF($B$11="Two-tailed",TINV($B$9,(T945+U945-2)),TINV(2*$B$9,(T945+U945-2)))^2/(2*(T945+U945-2)))),0)</f>
        <v>1</v>
      </c>
    </row>
    <row r="946" customFormat="false" ht="15" hidden="false" customHeight="false" outlineLevel="0" collapsed="false">
      <c r="T946" s="0" t="n">
        <v>942</v>
      </c>
      <c r="U946" s="0" t="n">
        <f aca="false">MAX(2,ROUNDUP($B$12*T946,0))</f>
        <v>942</v>
      </c>
      <c r="V946" s="0" t="n">
        <f aca="false">IF(N($B$16)&gt;0,NORMSDIST(($B$16*SQRT(T946*U946/(T946+U946))-IF($B$11="Two-tailed",TINV($B$9,(T946+U946-2)),TINV(2*$B$9,(T946+U946-2))))/SQRT(1+IF($B$11="Two-tailed",TINV($B$9,(T946+U946-2)),TINV(2*$B$9,(T946+U946-2)))^2/(2*(T946+U946-2)))),0)</f>
        <v>1</v>
      </c>
    </row>
    <row r="947" customFormat="false" ht="15" hidden="false" customHeight="false" outlineLevel="0" collapsed="false">
      <c r="T947" s="0" t="n">
        <v>943</v>
      </c>
      <c r="U947" s="0" t="n">
        <f aca="false">MAX(2,ROUNDUP($B$12*T947,0))</f>
        <v>943</v>
      </c>
      <c r="V947" s="0" t="n">
        <f aca="false">IF(N($B$16)&gt;0,NORMSDIST(($B$16*SQRT(T947*U947/(T947+U947))-IF($B$11="Two-tailed",TINV($B$9,(T947+U947-2)),TINV(2*$B$9,(T947+U947-2))))/SQRT(1+IF($B$11="Two-tailed",TINV($B$9,(T947+U947-2)),TINV(2*$B$9,(T947+U947-2)))^2/(2*(T947+U947-2)))),0)</f>
        <v>1</v>
      </c>
    </row>
    <row r="948" customFormat="false" ht="15" hidden="false" customHeight="false" outlineLevel="0" collapsed="false">
      <c r="T948" s="0" t="n">
        <v>944</v>
      </c>
      <c r="U948" s="0" t="n">
        <f aca="false">MAX(2,ROUNDUP($B$12*T948,0))</f>
        <v>944</v>
      </c>
      <c r="V948" s="0" t="n">
        <f aca="false">IF(N($B$16)&gt;0,NORMSDIST(($B$16*SQRT(T948*U948/(T948+U948))-IF($B$11="Two-tailed",TINV($B$9,(T948+U948-2)),TINV(2*$B$9,(T948+U948-2))))/SQRT(1+IF($B$11="Two-tailed",TINV($B$9,(T948+U948-2)),TINV(2*$B$9,(T948+U948-2)))^2/(2*(T948+U948-2)))),0)</f>
        <v>1</v>
      </c>
    </row>
    <row r="949" customFormat="false" ht="15" hidden="false" customHeight="false" outlineLevel="0" collapsed="false">
      <c r="T949" s="0" t="n">
        <v>945</v>
      </c>
      <c r="U949" s="0" t="n">
        <f aca="false">MAX(2,ROUNDUP($B$12*T949,0))</f>
        <v>945</v>
      </c>
      <c r="V949" s="0" t="n">
        <f aca="false">IF(N($B$16)&gt;0,NORMSDIST(($B$16*SQRT(T949*U949/(T949+U949))-IF($B$11="Two-tailed",TINV($B$9,(T949+U949-2)),TINV(2*$B$9,(T949+U949-2))))/SQRT(1+IF($B$11="Two-tailed",TINV($B$9,(T949+U949-2)),TINV(2*$B$9,(T949+U949-2)))^2/(2*(T949+U949-2)))),0)</f>
        <v>1</v>
      </c>
    </row>
    <row r="950" customFormat="false" ht="15" hidden="false" customHeight="false" outlineLevel="0" collapsed="false">
      <c r="T950" s="0" t="n">
        <v>946</v>
      </c>
      <c r="U950" s="0" t="n">
        <f aca="false">MAX(2,ROUNDUP($B$12*T950,0))</f>
        <v>946</v>
      </c>
      <c r="V950" s="0" t="n">
        <f aca="false">IF(N($B$16)&gt;0,NORMSDIST(($B$16*SQRT(T950*U950/(T950+U950))-IF($B$11="Two-tailed",TINV($B$9,(T950+U950-2)),TINV(2*$B$9,(T950+U950-2))))/SQRT(1+IF($B$11="Two-tailed",TINV($B$9,(T950+U950-2)),TINV(2*$B$9,(T950+U950-2)))^2/(2*(T950+U950-2)))),0)</f>
        <v>1</v>
      </c>
    </row>
    <row r="951" customFormat="false" ht="15" hidden="false" customHeight="false" outlineLevel="0" collapsed="false">
      <c r="T951" s="0" t="n">
        <v>947</v>
      </c>
      <c r="U951" s="0" t="n">
        <f aca="false">MAX(2,ROUNDUP($B$12*T951,0))</f>
        <v>947</v>
      </c>
      <c r="V951" s="0" t="n">
        <f aca="false">IF(N($B$16)&gt;0,NORMSDIST(($B$16*SQRT(T951*U951/(T951+U951))-IF($B$11="Two-tailed",TINV($B$9,(T951+U951-2)),TINV(2*$B$9,(T951+U951-2))))/SQRT(1+IF($B$11="Two-tailed",TINV($B$9,(T951+U951-2)),TINV(2*$B$9,(T951+U951-2)))^2/(2*(T951+U951-2)))),0)</f>
        <v>1</v>
      </c>
    </row>
    <row r="952" customFormat="false" ht="15" hidden="false" customHeight="false" outlineLevel="0" collapsed="false">
      <c r="T952" s="0" t="n">
        <v>948</v>
      </c>
      <c r="U952" s="0" t="n">
        <f aca="false">MAX(2,ROUNDUP($B$12*T952,0))</f>
        <v>948</v>
      </c>
      <c r="V952" s="0" t="n">
        <f aca="false">IF(N($B$16)&gt;0,NORMSDIST(($B$16*SQRT(T952*U952/(T952+U952))-IF($B$11="Two-tailed",TINV($B$9,(T952+U952-2)),TINV(2*$B$9,(T952+U952-2))))/SQRT(1+IF($B$11="Two-tailed",TINV($B$9,(T952+U952-2)),TINV(2*$B$9,(T952+U952-2)))^2/(2*(T952+U952-2)))),0)</f>
        <v>1</v>
      </c>
    </row>
    <row r="953" customFormat="false" ht="15" hidden="false" customHeight="false" outlineLevel="0" collapsed="false">
      <c r="T953" s="0" t="n">
        <v>949</v>
      </c>
      <c r="U953" s="0" t="n">
        <f aca="false">MAX(2,ROUNDUP($B$12*T953,0))</f>
        <v>949</v>
      </c>
      <c r="V953" s="0" t="n">
        <f aca="false">IF(N($B$16)&gt;0,NORMSDIST(($B$16*SQRT(T953*U953/(T953+U953))-IF($B$11="Two-tailed",TINV($B$9,(T953+U953-2)),TINV(2*$B$9,(T953+U953-2))))/SQRT(1+IF($B$11="Two-tailed",TINV($B$9,(T953+U953-2)),TINV(2*$B$9,(T953+U953-2)))^2/(2*(T953+U953-2)))),0)</f>
        <v>1</v>
      </c>
    </row>
    <row r="954" customFormat="false" ht="15" hidden="false" customHeight="false" outlineLevel="0" collapsed="false">
      <c r="T954" s="0" t="n">
        <v>950</v>
      </c>
      <c r="U954" s="0" t="n">
        <f aca="false">MAX(2,ROUNDUP($B$12*T954,0))</f>
        <v>950</v>
      </c>
      <c r="V954" s="0" t="n">
        <f aca="false">IF(N($B$16)&gt;0,NORMSDIST(($B$16*SQRT(T954*U954/(T954+U954))-IF($B$11="Two-tailed",TINV($B$9,(T954+U954-2)),TINV(2*$B$9,(T954+U954-2))))/SQRT(1+IF($B$11="Two-tailed",TINV($B$9,(T954+U954-2)),TINV(2*$B$9,(T954+U954-2)))^2/(2*(T954+U954-2)))),0)</f>
        <v>1</v>
      </c>
    </row>
    <row r="955" customFormat="false" ht="15" hidden="false" customHeight="false" outlineLevel="0" collapsed="false">
      <c r="T955" s="0" t="n">
        <v>951</v>
      </c>
      <c r="U955" s="0" t="n">
        <f aca="false">MAX(2,ROUNDUP($B$12*T955,0))</f>
        <v>951</v>
      </c>
      <c r="V955" s="0" t="n">
        <f aca="false">IF(N($B$16)&gt;0,NORMSDIST(($B$16*SQRT(T955*U955/(T955+U955))-IF($B$11="Two-tailed",TINV($B$9,(T955+U955-2)),TINV(2*$B$9,(T955+U955-2))))/SQRT(1+IF($B$11="Two-tailed",TINV($B$9,(T955+U955-2)),TINV(2*$B$9,(T955+U955-2)))^2/(2*(T955+U955-2)))),0)</f>
        <v>1</v>
      </c>
    </row>
    <row r="956" customFormat="false" ht="15" hidden="false" customHeight="false" outlineLevel="0" collapsed="false">
      <c r="T956" s="0" t="n">
        <v>952</v>
      </c>
      <c r="U956" s="0" t="n">
        <f aca="false">MAX(2,ROUNDUP($B$12*T956,0))</f>
        <v>952</v>
      </c>
      <c r="V956" s="0" t="n">
        <f aca="false">IF(N($B$16)&gt;0,NORMSDIST(($B$16*SQRT(T956*U956/(T956+U956))-IF($B$11="Two-tailed",TINV($B$9,(T956+U956-2)),TINV(2*$B$9,(T956+U956-2))))/SQRT(1+IF($B$11="Two-tailed",TINV($B$9,(T956+U956-2)),TINV(2*$B$9,(T956+U956-2)))^2/(2*(T956+U956-2)))),0)</f>
        <v>1</v>
      </c>
    </row>
    <row r="957" customFormat="false" ht="15" hidden="false" customHeight="false" outlineLevel="0" collapsed="false">
      <c r="T957" s="0" t="n">
        <v>953</v>
      </c>
      <c r="U957" s="0" t="n">
        <f aca="false">MAX(2,ROUNDUP($B$12*T957,0))</f>
        <v>953</v>
      </c>
      <c r="V957" s="0" t="n">
        <f aca="false">IF(N($B$16)&gt;0,NORMSDIST(($B$16*SQRT(T957*U957/(T957+U957))-IF($B$11="Two-tailed",TINV($B$9,(T957+U957-2)),TINV(2*$B$9,(T957+U957-2))))/SQRT(1+IF($B$11="Two-tailed",TINV($B$9,(T957+U957-2)),TINV(2*$B$9,(T957+U957-2)))^2/(2*(T957+U957-2)))),0)</f>
        <v>1</v>
      </c>
    </row>
    <row r="958" customFormat="false" ht="15" hidden="false" customHeight="false" outlineLevel="0" collapsed="false">
      <c r="T958" s="0" t="n">
        <v>954</v>
      </c>
      <c r="U958" s="0" t="n">
        <f aca="false">MAX(2,ROUNDUP($B$12*T958,0))</f>
        <v>954</v>
      </c>
      <c r="V958" s="0" t="n">
        <f aca="false">IF(N($B$16)&gt;0,NORMSDIST(($B$16*SQRT(T958*U958/(T958+U958))-IF($B$11="Two-tailed",TINV($B$9,(T958+U958-2)),TINV(2*$B$9,(T958+U958-2))))/SQRT(1+IF($B$11="Two-tailed",TINV($B$9,(T958+U958-2)),TINV(2*$B$9,(T958+U958-2)))^2/(2*(T958+U958-2)))),0)</f>
        <v>1</v>
      </c>
    </row>
    <row r="959" customFormat="false" ht="15" hidden="false" customHeight="false" outlineLevel="0" collapsed="false">
      <c r="T959" s="0" t="n">
        <v>955</v>
      </c>
      <c r="U959" s="0" t="n">
        <f aca="false">MAX(2,ROUNDUP($B$12*T959,0))</f>
        <v>955</v>
      </c>
      <c r="V959" s="0" t="n">
        <f aca="false">IF(N($B$16)&gt;0,NORMSDIST(($B$16*SQRT(T959*U959/(T959+U959))-IF($B$11="Two-tailed",TINV($B$9,(T959+U959-2)),TINV(2*$B$9,(T959+U959-2))))/SQRT(1+IF($B$11="Two-tailed",TINV($B$9,(T959+U959-2)),TINV(2*$B$9,(T959+U959-2)))^2/(2*(T959+U959-2)))),0)</f>
        <v>1</v>
      </c>
    </row>
    <row r="960" customFormat="false" ht="15" hidden="false" customHeight="false" outlineLevel="0" collapsed="false">
      <c r="T960" s="0" t="n">
        <v>956</v>
      </c>
      <c r="U960" s="0" t="n">
        <f aca="false">MAX(2,ROUNDUP($B$12*T960,0))</f>
        <v>956</v>
      </c>
      <c r="V960" s="0" t="n">
        <f aca="false">IF(N($B$16)&gt;0,NORMSDIST(($B$16*SQRT(T960*U960/(T960+U960))-IF($B$11="Two-tailed",TINV($B$9,(T960+U960-2)),TINV(2*$B$9,(T960+U960-2))))/SQRT(1+IF($B$11="Two-tailed",TINV($B$9,(T960+U960-2)),TINV(2*$B$9,(T960+U960-2)))^2/(2*(T960+U960-2)))),0)</f>
        <v>1</v>
      </c>
    </row>
    <row r="961" customFormat="false" ht="15" hidden="false" customHeight="false" outlineLevel="0" collapsed="false">
      <c r="T961" s="0" t="n">
        <v>957</v>
      </c>
      <c r="U961" s="0" t="n">
        <f aca="false">MAX(2,ROUNDUP($B$12*T961,0))</f>
        <v>957</v>
      </c>
      <c r="V961" s="0" t="n">
        <f aca="false">IF(N($B$16)&gt;0,NORMSDIST(($B$16*SQRT(T961*U961/(T961+U961))-IF($B$11="Two-tailed",TINV($B$9,(T961+U961-2)),TINV(2*$B$9,(T961+U961-2))))/SQRT(1+IF($B$11="Two-tailed",TINV($B$9,(T961+U961-2)),TINV(2*$B$9,(T961+U961-2)))^2/(2*(T961+U961-2)))),0)</f>
        <v>1</v>
      </c>
    </row>
    <row r="962" customFormat="false" ht="15" hidden="false" customHeight="false" outlineLevel="0" collapsed="false">
      <c r="T962" s="0" t="n">
        <v>958</v>
      </c>
      <c r="U962" s="0" t="n">
        <f aca="false">MAX(2,ROUNDUP($B$12*T962,0))</f>
        <v>958</v>
      </c>
      <c r="V962" s="0" t="n">
        <f aca="false">IF(N($B$16)&gt;0,NORMSDIST(($B$16*SQRT(T962*U962/(T962+U962))-IF($B$11="Two-tailed",TINV($B$9,(T962+U962-2)),TINV(2*$B$9,(T962+U962-2))))/SQRT(1+IF($B$11="Two-tailed",TINV($B$9,(T962+U962-2)),TINV(2*$B$9,(T962+U962-2)))^2/(2*(T962+U962-2)))),0)</f>
        <v>1</v>
      </c>
    </row>
    <row r="963" customFormat="false" ht="15" hidden="false" customHeight="false" outlineLevel="0" collapsed="false">
      <c r="T963" s="0" t="n">
        <v>959</v>
      </c>
      <c r="U963" s="0" t="n">
        <f aca="false">MAX(2,ROUNDUP($B$12*T963,0))</f>
        <v>959</v>
      </c>
      <c r="V963" s="0" t="n">
        <f aca="false">IF(N($B$16)&gt;0,NORMSDIST(($B$16*SQRT(T963*U963/(T963+U963))-IF($B$11="Two-tailed",TINV($B$9,(T963+U963-2)),TINV(2*$B$9,(T963+U963-2))))/SQRT(1+IF($B$11="Two-tailed",TINV($B$9,(T963+U963-2)),TINV(2*$B$9,(T963+U963-2)))^2/(2*(T963+U963-2)))),0)</f>
        <v>1</v>
      </c>
    </row>
    <row r="964" customFormat="false" ht="15" hidden="false" customHeight="false" outlineLevel="0" collapsed="false">
      <c r="T964" s="0" t="n">
        <v>960</v>
      </c>
      <c r="U964" s="0" t="n">
        <f aca="false">MAX(2,ROUNDUP($B$12*T964,0))</f>
        <v>960</v>
      </c>
      <c r="V964" s="0" t="n">
        <f aca="false">IF(N($B$16)&gt;0,NORMSDIST(($B$16*SQRT(T964*U964/(T964+U964))-IF($B$11="Two-tailed",TINV($B$9,(T964+U964-2)),TINV(2*$B$9,(T964+U964-2))))/SQRT(1+IF($B$11="Two-tailed",TINV($B$9,(T964+U964-2)),TINV(2*$B$9,(T964+U964-2)))^2/(2*(T964+U964-2)))),0)</f>
        <v>1</v>
      </c>
    </row>
    <row r="965" customFormat="false" ht="15" hidden="false" customHeight="false" outlineLevel="0" collapsed="false">
      <c r="T965" s="0" t="n">
        <v>961</v>
      </c>
      <c r="U965" s="0" t="n">
        <f aca="false">MAX(2,ROUNDUP($B$12*T965,0))</f>
        <v>961</v>
      </c>
      <c r="V965" s="0" t="n">
        <f aca="false">IF(N($B$16)&gt;0,NORMSDIST(($B$16*SQRT(T965*U965/(T965+U965))-IF($B$11="Two-tailed",TINV($B$9,(T965+U965-2)),TINV(2*$B$9,(T965+U965-2))))/SQRT(1+IF($B$11="Two-tailed",TINV($B$9,(T965+U965-2)),TINV(2*$B$9,(T965+U965-2)))^2/(2*(T965+U965-2)))),0)</f>
        <v>1</v>
      </c>
    </row>
    <row r="966" customFormat="false" ht="15" hidden="false" customHeight="false" outlineLevel="0" collapsed="false">
      <c r="T966" s="0" t="n">
        <v>962</v>
      </c>
      <c r="U966" s="0" t="n">
        <f aca="false">MAX(2,ROUNDUP($B$12*T966,0))</f>
        <v>962</v>
      </c>
      <c r="V966" s="0" t="n">
        <f aca="false">IF(N($B$16)&gt;0,NORMSDIST(($B$16*SQRT(T966*U966/(T966+U966))-IF($B$11="Two-tailed",TINV($B$9,(T966+U966-2)),TINV(2*$B$9,(T966+U966-2))))/SQRT(1+IF($B$11="Two-tailed",TINV($B$9,(T966+U966-2)),TINV(2*$B$9,(T966+U966-2)))^2/(2*(T966+U966-2)))),0)</f>
        <v>1</v>
      </c>
    </row>
    <row r="967" customFormat="false" ht="15" hidden="false" customHeight="false" outlineLevel="0" collapsed="false">
      <c r="T967" s="0" t="n">
        <v>963</v>
      </c>
      <c r="U967" s="0" t="n">
        <f aca="false">MAX(2,ROUNDUP($B$12*T967,0))</f>
        <v>963</v>
      </c>
      <c r="V967" s="0" t="n">
        <f aca="false">IF(N($B$16)&gt;0,NORMSDIST(($B$16*SQRT(T967*U967/(T967+U967))-IF($B$11="Two-tailed",TINV($B$9,(T967+U967-2)),TINV(2*$B$9,(T967+U967-2))))/SQRT(1+IF($B$11="Two-tailed",TINV($B$9,(T967+U967-2)),TINV(2*$B$9,(T967+U967-2)))^2/(2*(T967+U967-2)))),0)</f>
        <v>1</v>
      </c>
    </row>
    <row r="968" customFormat="false" ht="15" hidden="false" customHeight="false" outlineLevel="0" collapsed="false">
      <c r="T968" s="0" t="n">
        <v>964</v>
      </c>
      <c r="U968" s="0" t="n">
        <f aca="false">MAX(2,ROUNDUP($B$12*T968,0))</f>
        <v>964</v>
      </c>
      <c r="V968" s="0" t="n">
        <f aca="false">IF(N($B$16)&gt;0,NORMSDIST(($B$16*SQRT(T968*U968/(T968+U968))-IF($B$11="Two-tailed",TINV($B$9,(T968+U968-2)),TINV(2*$B$9,(T968+U968-2))))/SQRT(1+IF($B$11="Two-tailed",TINV($B$9,(T968+U968-2)),TINV(2*$B$9,(T968+U968-2)))^2/(2*(T968+U968-2)))),0)</f>
        <v>1</v>
      </c>
    </row>
    <row r="969" customFormat="false" ht="15" hidden="false" customHeight="false" outlineLevel="0" collapsed="false">
      <c r="T969" s="0" t="n">
        <v>965</v>
      </c>
      <c r="U969" s="0" t="n">
        <f aca="false">MAX(2,ROUNDUP($B$12*T969,0))</f>
        <v>965</v>
      </c>
      <c r="V969" s="0" t="n">
        <f aca="false">IF(N($B$16)&gt;0,NORMSDIST(($B$16*SQRT(T969*U969/(T969+U969))-IF($B$11="Two-tailed",TINV($B$9,(T969+U969-2)),TINV(2*$B$9,(T969+U969-2))))/SQRT(1+IF($B$11="Two-tailed",TINV($B$9,(T969+U969-2)),TINV(2*$B$9,(T969+U969-2)))^2/(2*(T969+U969-2)))),0)</f>
        <v>1</v>
      </c>
    </row>
    <row r="970" customFormat="false" ht="15" hidden="false" customHeight="false" outlineLevel="0" collapsed="false">
      <c r="T970" s="0" t="n">
        <v>966</v>
      </c>
      <c r="U970" s="0" t="n">
        <f aca="false">MAX(2,ROUNDUP($B$12*T970,0))</f>
        <v>966</v>
      </c>
      <c r="V970" s="0" t="n">
        <f aca="false">IF(N($B$16)&gt;0,NORMSDIST(($B$16*SQRT(T970*U970/(T970+U970))-IF($B$11="Two-tailed",TINV($B$9,(T970+U970-2)),TINV(2*$B$9,(T970+U970-2))))/SQRT(1+IF($B$11="Two-tailed",TINV($B$9,(T970+U970-2)),TINV(2*$B$9,(T970+U970-2)))^2/(2*(T970+U970-2)))),0)</f>
        <v>1</v>
      </c>
    </row>
    <row r="971" customFormat="false" ht="15" hidden="false" customHeight="false" outlineLevel="0" collapsed="false">
      <c r="T971" s="0" t="n">
        <v>967</v>
      </c>
      <c r="U971" s="0" t="n">
        <f aca="false">MAX(2,ROUNDUP($B$12*T971,0))</f>
        <v>967</v>
      </c>
      <c r="V971" s="0" t="n">
        <f aca="false">IF(N($B$16)&gt;0,NORMSDIST(($B$16*SQRT(T971*U971/(T971+U971))-IF($B$11="Two-tailed",TINV($B$9,(T971+U971-2)),TINV(2*$B$9,(T971+U971-2))))/SQRT(1+IF($B$11="Two-tailed",TINV($B$9,(T971+U971-2)),TINV(2*$B$9,(T971+U971-2)))^2/(2*(T971+U971-2)))),0)</f>
        <v>1</v>
      </c>
    </row>
    <row r="972" customFormat="false" ht="15" hidden="false" customHeight="false" outlineLevel="0" collapsed="false">
      <c r="T972" s="0" t="n">
        <v>968</v>
      </c>
      <c r="U972" s="0" t="n">
        <f aca="false">MAX(2,ROUNDUP($B$12*T972,0))</f>
        <v>968</v>
      </c>
      <c r="V972" s="0" t="n">
        <f aca="false">IF(N($B$16)&gt;0,NORMSDIST(($B$16*SQRT(T972*U972/(T972+U972))-IF($B$11="Two-tailed",TINV($B$9,(T972+U972-2)),TINV(2*$B$9,(T972+U972-2))))/SQRT(1+IF($B$11="Two-tailed",TINV($B$9,(T972+U972-2)),TINV(2*$B$9,(T972+U972-2)))^2/(2*(T972+U972-2)))),0)</f>
        <v>1</v>
      </c>
    </row>
    <row r="973" customFormat="false" ht="15" hidden="false" customHeight="false" outlineLevel="0" collapsed="false">
      <c r="T973" s="0" t="n">
        <v>969</v>
      </c>
      <c r="U973" s="0" t="n">
        <f aca="false">MAX(2,ROUNDUP($B$12*T973,0))</f>
        <v>969</v>
      </c>
      <c r="V973" s="0" t="n">
        <f aca="false">IF(N($B$16)&gt;0,NORMSDIST(($B$16*SQRT(T973*U973/(T973+U973))-IF($B$11="Two-tailed",TINV($B$9,(T973+U973-2)),TINV(2*$B$9,(T973+U973-2))))/SQRT(1+IF($B$11="Two-tailed",TINV($B$9,(T973+U973-2)),TINV(2*$B$9,(T973+U973-2)))^2/(2*(T973+U973-2)))),0)</f>
        <v>1</v>
      </c>
    </row>
    <row r="974" customFormat="false" ht="15" hidden="false" customHeight="false" outlineLevel="0" collapsed="false">
      <c r="T974" s="0" t="n">
        <v>970</v>
      </c>
      <c r="U974" s="0" t="n">
        <f aca="false">MAX(2,ROUNDUP($B$12*T974,0))</f>
        <v>970</v>
      </c>
      <c r="V974" s="0" t="n">
        <f aca="false">IF(N($B$16)&gt;0,NORMSDIST(($B$16*SQRT(T974*U974/(T974+U974))-IF($B$11="Two-tailed",TINV($B$9,(T974+U974-2)),TINV(2*$B$9,(T974+U974-2))))/SQRT(1+IF($B$11="Two-tailed",TINV($B$9,(T974+U974-2)),TINV(2*$B$9,(T974+U974-2)))^2/(2*(T974+U974-2)))),0)</f>
        <v>1</v>
      </c>
    </row>
    <row r="975" customFormat="false" ht="15" hidden="false" customHeight="false" outlineLevel="0" collapsed="false">
      <c r="T975" s="0" t="n">
        <v>971</v>
      </c>
      <c r="U975" s="0" t="n">
        <f aca="false">MAX(2,ROUNDUP($B$12*T975,0))</f>
        <v>971</v>
      </c>
      <c r="V975" s="0" t="n">
        <f aca="false">IF(N($B$16)&gt;0,NORMSDIST(($B$16*SQRT(T975*U975/(T975+U975))-IF($B$11="Two-tailed",TINV($B$9,(T975+U975-2)),TINV(2*$B$9,(T975+U975-2))))/SQRT(1+IF($B$11="Two-tailed",TINV($B$9,(T975+U975-2)),TINV(2*$B$9,(T975+U975-2)))^2/(2*(T975+U975-2)))),0)</f>
        <v>1</v>
      </c>
    </row>
    <row r="976" customFormat="false" ht="15" hidden="false" customHeight="false" outlineLevel="0" collapsed="false">
      <c r="T976" s="0" t="n">
        <v>972</v>
      </c>
      <c r="U976" s="0" t="n">
        <f aca="false">MAX(2,ROUNDUP($B$12*T976,0))</f>
        <v>972</v>
      </c>
      <c r="V976" s="0" t="n">
        <f aca="false">IF(N($B$16)&gt;0,NORMSDIST(($B$16*SQRT(T976*U976/(T976+U976))-IF($B$11="Two-tailed",TINV($B$9,(T976+U976-2)),TINV(2*$B$9,(T976+U976-2))))/SQRT(1+IF($B$11="Two-tailed",TINV($B$9,(T976+U976-2)),TINV(2*$B$9,(T976+U976-2)))^2/(2*(T976+U976-2)))),0)</f>
        <v>1</v>
      </c>
    </row>
    <row r="977" customFormat="false" ht="15" hidden="false" customHeight="false" outlineLevel="0" collapsed="false">
      <c r="T977" s="0" t="n">
        <v>973</v>
      </c>
      <c r="U977" s="0" t="n">
        <f aca="false">MAX(2,ROUNDUP($B$12*T977,0))</f>
        <v>973</v>
      </c>
      <c r="V977" s="0" t="n">
        <f aca="false">IF(N($B$16)&gt;0,NORMSDIST(($B$16*SQRT(T977*U977/(T977+U977))-IF($B$11="Two-tailed",TINV($B$9,(T977+U977-2)),TINV(2*$B$9,(T977+U977-2))))/SQRT(1+IF($B$11="Two-tailed",TINV($B$9,(T977+U977-2)),TINV(2*$B$9,(T977+U977-2)))^2/(2*(T977+U977-2)))),0)</f>
        <v>1</v>
      </c>
    </row>
    <row r="978" customFormat="false" ht="15" hidden="false" customHeight="false" outlineLevel="0" collapsed="false">
      <c r="T978" s="0" t="n">
        <v>974</v>
      </c>
      <c r="U978" s="0" t="n">
        <f aca="false">MAX(2,ROUNDUP($B$12*T978,0))</f>
        <v>974</v>
      </c>
      <c r="V978" s="0" t="n">
        <f aca="false">IF(N($B$16)&gt;0,NORMSDIST(($B$16*SQRT(T978*U978/(T978+U978))-IF($B$11="Two-tailed",TINV($B$9,(T978+U978-2)),TINV(2*$B$9,(T978+U978-2))))/SQRT(1+IF($B$11="Two-tailed",TINV($B$9,(T978+U978-2)),TINV(2*$B$9,(T978+U978-2)))^2/(2*(T978+U978-2)))),0)</f>
        <v>1</v>
      </c>
    </row>
    <row r="979" customFormat="false" ht="15" hidden="false" customHeight="false" outlineLevel="0" collapsed="false">
      <c r="T979" s="0" t="n">
        <v>975</v>
      </c>
      <c r="U979" s="0" t="n">
        <f aca="false">MAX(2,ROUNDUP($B$12*T979,0))</f>
        <v>975</v>
      </c>
      <c r="V979" s="0" t="n">
        <f aca="false">IF(N($B$16)&gt;0,NORMSDIST(($B$16*SQRT(T979*U979/(T979+U979))-IF($B$11="Two-tailed",TINV($B$9,(T979+U979-2)),TINV(2*$B$9,(T979+U979-2))))/SQRT(1+IF($B$11="Two-tailed",TINV($B$9,(T979+U979-2)),TINV(2*$B$9,(T979+U979-2)))^2/(2*(T979+U979-2)))),0)</f>
        <v>1</v>
      </c>
    </row>
    <row r="980" customFormat="false" ht="15" hidden="false" customHeight="false" outlineLevel="0" collapsed="false">
      <c r="T980" s="0" t="n">
        <v>976</v>
      </c>
      <c r="U980" s="0" t="n">
        <f aca="false">MAX(2,ROUNDUP($B$12*T980,0))</f>
        <v>976</v>
      </c>
      <c r="V980" s="0" t="n">
        <f aca="false">IF(N($B$16)&gt;0,NORMSDIST(($B$16*SQRT(T980*U980/(T980+U980))-IF($B$11="Two-tailed",TINV($B$9,(T980+U980-2)),TINV(2*$B$9,(T980+U980-2))))/SQRT(1+IF($B$11="Two-tailed",TINV($B$9,(T980+U980-2)),TINV(2*$B$9,(T980+U980-2)))^2/(2*(T980+U980-2)))),0)</f>
        <v>1</v>
      </c>
    </row>
    <row r="981" customFormat="false" ht="15" hidden="false" customHeight="false" outlineLevel="0" collapsed="false">
      <c r="T981" s="0" t="n">
        <v>977</v>
      </c>
      <c r="U981" s="0" t="n">
        <f aca="false">MAX(2,ROUNDUP($B$12*T981,0))</f>
        <v>977</v>
      </c>
      <c r="V981" s="0" t="n">
        <f aca="false">IF(N($B$16)&gt;0,NORMSDIST(($B$16*SQRT(T981*U981/(T981+U981))-IF($B$11="Two-tailed",TINV($B$9,(T981+U981-2)),TINV(2*$B$9,(T981+U981-2))))/SQRT(1+IF($B$11="Two-tailed",TINV($B$9,(T981+U981-2)),TINV(2*$B$9,(T981+U981-2)))^2/(2*(T981+U981-2)))),0)</f>
        <v>1</v>
      </c>
    </row>
    <row r="982" customFormat="false" ht="15" hidden="false" customHeight="false" outlineLevel="0" collapsed="false">
      <c r="T982" s="0" t="n">
        <v>978</v>
      </c>
      <c r="U982" s="0" t="n">
        <f aca="false">MAX(2,ROUNDUP($B$12*T982,0))</f>
        <v>978</v>
      </c>
      <c r="V982" s="0" t="n">
        <f aca="false">IF(N($B$16)&gt;0,NORMSDIST(($B$16*SQRT(T982*U982/(T982+U982))-IF($B$11="Two-tailed",TINV($B$9,(T982+U982-2)),TINV(2*$B$9,(T982+U982-2))))/SQRT(1+IF($B$11="Two-tailed",TINV($B$9,(T982+U982-2)),TINV(2*$B$9,(T982+U982-2)))^2/(2*(T982+U982-2)))),0)</f>
        <v>1</v>
      </c>
    </row>
    <row r="983" customFormat="false" ht="15" hidden="false" customHeight="false" outlineLevel="0" collapsed="false">
      <c r="T983" s="0" t="n">
        <v>979</v>
      </c>
      <c r="U983" s="0" t="n">
        <f aca="false">MAX(2,ROUNDUP($B$12*T983,0))</f>
        <v>979</v>
      </c>
      <c r="V983" s="0" t="n">
        <f aca="false">IF(N($B$16)&gt;0,NORMSDIST(($B$16*SQRT(T983*U983/(T983+U983))-IF($B$11="Two-tailed",TINV($B$9,(T983+U983-2)),TINV(2*$B$9,(T983+U983-2))))/SQRT(1+IF($B$11="Two-tailed",TINV($B$9,(T983+U983-2)),TINV(2*$B$9,(T983+U983-2)))^2/(2*(T983+U983-2)))),0)</f>
        <v>1</v>
      </c>
    </row>
    <row r="984" customFormat="false" ht="15" hidden="false" customHeight="false" outlineLevel="0" collapsed="false">
      <c r="T984" s="0" t="n">
        <v>980</v>
      </c>
      <c r="U984" s="0" t="n">
        <f aca="false">MAX(2,ROUNDUP($B$12*T984,0))</f>
        <v>980</v>
      </c>
      <c r="V984" s="0" t="n">
        <f aca="false">IF(N($B$16)&gt;0,NORMSDIST(($B$16*SQRT(T984*U984/(T984+U984))-IF($B$11="Two-tailed",TINV($B$9,(T984+U984-2)),TINV(2*$B$9,(T984+U984-2))))/SQRT(1+IF($B$11="Two-tailed",TINV($B$9,(T984+U984-2)),TINV(2*$B$9,(T984+U984-2)))^2/(2*(T984+U984-2)))),0)</f>
        <v>1</v>
      </c>
    </row>
    <row r="985" customFormat="false" ht="15" hidden="false" customHeight="false" outlineLevel="0" collapsed="false">
      <c r="T985" s="0" t="n">
        <v>981</v>
      </c>
      <c r="U985" s="0" t="n">
        <f aca="false">MAX(2,ROUNDUP($B$12*T985,0))</f>
        <v>981</v>
      </c>
      <c r="V985" s="0" t="n">
        <f aca="false">IF(N($B$16)&gt;0,NORMSDIST(($B$16*SQRT(T985*U985/(T985+U985))-IF($B$11="Two-tailed",TINV($B$9,(T985+U985-2)),TINV(2*$B$9,(T985+U985-2))))/SQRT(1+IF($B$11="Two-tailed",TINV($B$9,(T985+U985-2)),TINV(2*$B$9,(T985+U985-2)))^2/(2*(T985+U985-2)))),0)</f>
        <v>1</v>
      </c>
    </row>
    <row r="986" customFormat="false" ht="15" hidden="false" customHeight="false" outlineLevel="0" collapsed="false">
      <c r="T986" s="0" t="n">
        <v>982</v>
      </c>
      <c r="U986" s="0" t="n">
        <f aca="false">MAX(2,ROUNDUP($B$12*T986,0))</f>
        <v>982</v>
      </c>
      <c r="V986" s="0" t="n">
        <f aca="false">IF(N($B$16)&gt;0,NORMSDIST(($B$16*SQRT(T986*U986/(T986+U986))-IF($B$11="Two-tailed",TINV($B$9,(T986+U986-2)),TINV(2*$B$9,(T986+U986-2))))/SQRT(1+IF($B$11="Two-tailed",TINV($B$9,(T986+U986-2)),TINV(2*$B$9,(T986+U986-2)))^2/(2*(T986+U986-2)))),0)</f>
        <v>1</v>
      </c>
    </row>
    <row r="987" customFormat="false" ht="15" hidden="false" customHeight="false" outlineLevel="0" collapsed="false">
      <c r="T987" s="0" t="n">
        <v>983</v>
      </c>
      <c r="U987" s="0" t="n">
        <f aca="false">MAX(2,ROUNDUP($B$12*T987,0))</f>
        <v>983</v>
      </c>
      <c r="V987" s="0" t="n">
        <f aca="false">IF(N($B$16)&gt;0,NORMSDIST(($B$16*SQRT(T987*U987/(T987+U987))-IF($B$11="Two-tailed",TINV($B$9,(T987+U987-2)),TINV(2*$B$9,(T987+U987-2))))/SQRT(1+IF($B$11="Two-tailed",TINV($B$9,(T987+U987-2)),TINV(2*$B$9,(T987+U987-2)))^2/(2*(T987+U987-2)))),0)</f>
        <v>1</v>
      </c>
    </row>
    <row r="988" customFormat="false" ht="15" hidden="false" customHeight="false" outlineLevel="0" collapsed="false">
      <c r="T988" s="0" t="n">
        <v>984</v>
      </c>
      <c r="U988" s="0" t="n">
        <f aca="false">MAX(2,ROUNDUP($B$12*T988,0))</f>
        <v>984</v>
      </c>
      <c r="V988" s="0" t="n">
        <f aca="false">IF(N($B$16)&gt;0,NORMSDIST(($B$16*SQRT(T988*U988/(T988+U988))-IF($B$11="Two-tailed",TINV($B$9,(T988+U988-2)),TINV(2*$B$9,(T988+U988-2))))/SQRT(1+IF($B$11="Two-tailed",TINV($B$9,(T988+U988-2)),TINV(2*$B$9,(T988+U988-2)))^2/(2*(T988+U988-2)))),0)</f>
        <v>1</v>
      </c>
    </row>
    <row r="989" customFormat="false" ht="15" hidden="false" customHeight="false" outlineLevel="0" collapsed="false">
      <c r="T989" s="0" t="n">
        <v>985</v>
      </c>
      <c r="U989" s="0" t="n">
        <f aca="false">MAX(2,ROUNDUP($B$12*T989,0))</f>
        <v>985</v>
      </c>
      <c r="V989" s="0" t="n">
        <f aca="false">IF(N($B$16)&gt;0,NORMSDIST(($B$16*SQRT(T989*U989/(T989+U989))-IF($B$11="Two-tailed",TINV($B$9,(T989+U989-2)),TINV(2*$B$9,(T989+U989-2))))/SQRT(1+IF($B$11="Two-tailed",TINV($B$9,(T989+U989-2)),TINV(2*$B$9,(T989+U989-2)))^2/(2*(T989+U989-2)))),0)</f>
        <v>1</v>
      </c>
    </row>
    <row r="990" customFormat="false" ht="15" hidden="false" customHeight="false" outlineLevel="0" collapsed="false">
      <c r="T990" s="0" t="n">
        <v>986</v>
      </c>
      <c r="U990" s="0" t="n">
        <f aca="false">MAX(2,ROUNDUP($B$12*T990,0))</f>
        <v>986</v>
      </c>
      <c r="V990" s="0" t="n">
        <f aca="false">IF(N($B$16)&gt;0,NORMSDIST(($B$16*SQRT(T990*U990/(T990+U990))-IF($B$11="Two-tailed",TINV($B$9,(T990+U990-2)),TINV(2*$B$9,(T990+U990-2))))/SQRT(1+IF($B$11="Two-tailed",TINV($B$9,(T990+U990-2)),TINV(2*$B$9,(T990+U990-2)))^2/(2*(T990+U990-2)))),0)</f>
        <v>1</v>
      </c>
    </row>
    <row r="991" customFormat="false" ht="15" hidden="false" customHeight="false" outlineLevel="0" collapsed="false">
      <c r="T991" s="0" t="n">
        <v>987</v>
      </c>
      <c r="U991" s="0" t="n">
        <f aca="false">MAX(2,ROUNDUP($B$12*T991,0))</f>
        <v>987</v>
      </c>
      <c r="V991" s="0" t="n">
        <f aca="false">IF(N($B$16)&gt;0,NORMSDIST(($B$16*SQRT(T991*U991/(T991+U991))-IF($B$11="Two-tailed",TINV($B$9,(T991+U991-2)),TINV(2*$B$9,(T991+U991-2))))/SQRT(1+IF($B$11="Two-tailed",TINV($B$9,(T991+U991-2)),TINV(2*$B$9,(T991+U991-2)))^2/(2*(T991+U991-2)))),0)</f>
        <v>1</v>
      </c>
    </row>
    <row r="992" customFormat="false" ht="15" hidden="false" customHeight="false" outlineLevel="0" collapsed="false">
      <c r="T992" s="0" t="n">
        <v>988</v>
      </c>
      <c r="U992" s="0" t="n">
        <f aca="false">MAX(2,ROUNDUP($B$12*T992,0))</f>
        <v>988</v>
      </c>
      <c r="V992" s="0" t="n">
        <f aca="false">IF(N($B$16)&gt;0,NORMSDIST(($B$16*SQRT(T992*U992/(T992+U992))-IF($B$11="Two-tailed",TINV($B$9,(T992+U992-2)),TINV(2*$B$9,(T992+U992-2))))/SQRT(1+IF($B$11="Two-tailed",TINV($B$9,(T992+U992-2)),TINV(2*$B$9,(T992+U992-2)))^2/(2*(T992+U992-2)))),0)</f>
        <v>1</v>
      </c>
    </row>
    <row r="993" customFormat="false" ht="15" hidden="false" customHeight="false" outlineLevel="0" collapsed="false">
      <c r="T993" s="0" t="n">
        <v>989</v>
      </c>
      <c r="U993" s="0" t="n">
        <f aca="false">MAX(2,ROUNDUP($B$12*T993,0))</f>
        <v>989</v>
      </c>
      <c r="V993" s="0" t="n">
        <f aca="false">IF(N($B$16)&gt;0,NORMSDIST(($B$16*SQRT(T993*U993/(T993+U993))-IF($B$11="Two-tailed",TINV($B$9,(T993+U993-2)),TINV(2*$B$9,(T993+U993-2))))/SQRT(1+IF($B$11="Two-tailed",TINV($B$9,(T993+U993-2)),TINV(2*$B$9,(T993+U993-2)))^2/(2*(T993+U993-2)))),0)</f>
        <v>1</v>
      </c>
    </row>
    <row r="994" customFormat="false" ht="15" hidden="false" customHeight="false" outlineLevel="0" collapsed="false">
      <c r="T994" s="0" t="n">
        <v>990</v>
      </c>
      <c r="U994" s="0" t="n">
        <f aca="false">MAX(2,ROUNDUP($B$12*T994,0))</f>
        <v>990</v>
      </c>
      <c r="V994" s="0" t="n">
        <f aca="false">IF(N($B$16)&gt;0,NORMSDIST(($B$16*SQRT(T994*U994/(T994+U994))-IF($B$11="Two-tailed",TINV($B$9,(T994+U994-2)),TINV(2*$B$9,(T994+U994-2))))/SQRT(1+IF($B$11="Two-tailed",TINV($B$9,(T994+U994-2)),TINV(2*$B$9,(T994+U994-2)))^2/(2*(T994+U994-2)))),0)</f>
        <v>1</v>
      </c>
    </row>
    <row r="995" customFormat="false" ht="15" hidden="false" customHeight="false" outlineLevel="0" collapsed="false">
      <c r="T995" s="0" t="n">
        <v>991</v>
      </c>
      <c r="U995" s="0" t="n">
        <f aca="false">MAX(2,ROUNDUP($B$12*T995,0))</f>
        <v>991</v>
      </c>
      <c r="V995" s="0" t="n">
        <f aca="false">IF(N($B$16)&gt;0,NORMSDIST(($B$16*SQRT(T995*U995/(T995+U995))-IF($B$11="Two-tailed",TINV($B$9,(T995+U995-2)),TINV(2*$B$9,(T995+U995-2))))/SQRT(1+IF($B$11="Two-tailed",TINV($B$9,(T995+U995-2)),TINV(2*$B$9,(T995+U995-2)))^2/(2*(T995+U995-2)))),0)</f>
        <v>1</v>
      </c>
    </row>
    <row r="996" customFormat="false" ht="15" hidden="false" customHeight="false" outlineLevel="0" collapsed="false">
      <c r="T996" s="0" t="n">
        <v>992</v>
      </c>
      <c r="U996" s="0" t="n">
        <f aca="false">MAX(2,ROUNDUP($B$12*T996,0))</f>
        <v>992</v>
      </c>
      <c r="V996" s="0" t="n">
        <f aca="false">IF(N($B$16)&gt;0,NORMSDIST(($B$16*SQRT(T996*U996/(T996+U996))-IF($B$11="Two-tailed",TINV($B$9,(T996+U996-2)),TINV(2*$B$9,(T996+U996-2))))/SQRT(1+IF($B$11="Two-tailed",TINV($B$9,(T996+U996-2)),TINV(2*$B$9,(T996+U996-2)))^2/(2*(T996+U996-2)))),0)</f>
        <v>1</v>
      </c>
    </row>
    <row r="997" customFormat="false" ht="15" hidden="false" customHeight="false" outlineLevel="0" collapsed="false">
      <c r="T997" s="0" t="n">
        <v>993</v>
      </c>
      <c r="U997" s="0" t="n">
        <f aca="false">MAX(2,ROUNDUP($B$12*T997,0))</f>
        <v>993</v>
      </c>
      <c r="V997" s="0" t="n">
        <f aca="false">IF(N($B$16)&gt;0,NORMSDIST(($B$16*SQRT(T997*U997/(T997+U997))-IF($B$11="Two-tailed",TINV($B$9,(T997+U997-2)),TINV(2*$B$9,(T997+U997-2))))/SQRT(1+IF($B$11="Two-tailed",TINV($B$9,(T997+U997-2)),TINV(2*$B$9,(T997+U997-2)))^2/(2*(T997+U997-2)))),0)</f>
        <v>1</v>
      </c>
    </row>
    <row r="998" customFormat="false" ht="15" hidden="false" customHeight="false" outlineLevel="0" collapsed="false">
      <c r="T998" s="0" t="n">
        <v>994</v>
      </c>
      <c r="U998" s="0" t="n">
        <f aca="false">MAX(2,ROUNDUP($B$12*T998,0))</f>
        <v>994</v>
      </c>
      <c r="V998" s="0" t="n">
        <f aca="false">IF(N($B$16)&gt;0,NORMSDIST(($B$16*SQRT(T998*U998/(T998+U998))-IF($B$11="Two-tailed",TINV($B$9,(T998+U998-2)),TINV(2*$B$9,(T998+U998-2))))/SQRT(1+IF($B$11="Two-tailed",TINV($B$9,(T998+U998-2)),TINV(2*$B$9,(T998+U998-2)))^2/(2*(T998+U998-2)))),0)</f>
        <v>1</v>
      </c>
    </row>
    <row r="999" customFormat="false" ht="15" hidden="false" customHeight="false" outlineLevel="0" collapsed="false">
      <c r="T999" s="0" t="n">
        <v>995</v>
      </c>
      <c r="U999" s="0" t="n">
        <f aca="false">MAX(2,ROUNDUP($B$12*T999,0))</f>
        <v>995</v>
      </c>
      <c r="V999" s="0" t="n">
        <f aca="false">IF(N($B$16)&gt;0,NORMSDIST(($B$16*SQRT(T999*U999/(T999+U999))-IF($B$11="Two-tailed",TINV($B$9,(T999+U999-2)),TINV(2*$B$9,(T999+U999-2))))/SQRT(1+IF($B$11="Two-tailed",TINV($B$9,(T999+U999-2)),TINV(2*$B$9,(T999+U999-2)))^2/(2*(T999+U999-2)))),0)</f>
        <v>1</v>
      </c>
    </row>
    <row r="1000" customFormat="false" ht="15" hidden="false" customHeight="false" outlineLevel="0" collapsed="false">
      <c r="T1000" s="0" t="n">
        <v>996</v>
      </c>
      <c r="U1000" s="0" t="n">
        <f aca="false">MAX(2,ROUNDUP($B$12*T1000,0))</f>
        <v>996</v>
      </c>
      <c r="V1000" s="0" t="n">
        <f aca="false">IF(N($B$16)&gt;0,NORMSDIST(($B$16*SQRT(T1000*U1000/(T1000+U1000))-IF($B$11="Two-tailed",TINV($B$9,(T1000+U1000-2)),TINV(2*$B$9,(T1000+U1000-2))))/SQRT(1+IF($B$11="Two-tailed",TINV($B$9,(T1000+U1000-2)),TINV(2*$B$9,(T1000+U1000-2)))^2/(2*(T1000+U1000-2)))),0)</f>
        <v>1</v>
      </c>
    </row>
    <row r="1001" customFormat="false" ht="15" hidden="false" customHeight="false" outlineLevel="0" collapsed="false">
      <c r="T1001" s="0" t="n">
        <v>997</v>
      </c>
      <c r="U1001" s="0" t="n">
        <f aca="false">MAX(2,ROUNDUP($B$12*T1001,0))</f>
        <v>997</v>
      </c>
      <c r="V1001" s="0" t="n">
        <f aca="false">IF(N($B$16)&gt;0,NORMSDIST(($B$16*SQRT(T1001*U1001/(T1001+U1001))-IF($B$11="Two-tailed",TINV($B$9,(T1001+U1001-2)),TINV(2*$B$9,(T1001+U1001-2))))/SQRT(1+IF($B$11="Two-tailed",TINV($B$9,(T1001+U1001-2)),TINV(2*$B$9,(T1001+U1001-2)))^2/(2*(T1001+U1001-2)))),0)</f>
        <v>1</v>
      </c>
    </row>
    <row r="1002" customFormat="false" ht="15" hidden="false" customHeight="false" outlineLevel="0" collapsed="false">
      <c r="T1002" s="0" t="n">
        <v>998</v>
      </c>
      <c r="U1002" s="0" t="n">
        <f aca="false">MAX(2,ROUNDUP($B$12*T1002,0))</f>
        <v>998</v>
      </c>
      <c r="V1002" s="0" t="n">
        <f aca="false">IF(N($B$16)&gt;0,NORMSDIST(($B$16*SQRT(T1002*U1002/(T1002+U1002))-IF($B$11="Two-tailed",TINV($B$9,(T1002+U1002-2)),TINV(2*$B$9,(T1002+U1002-2))))/SQRT(1+IF($B$11="Two-tailed",TINV($B$9,(T1002+U1002-2)),TINV(2*$B$9,(T1002+U1002-2)))^2/(2*(T1002+U1002-2)))),0)</f>
        <v>1</v>
      </c>
    </row>
    <row r="1003" customFormat="false" ht="15" hidden="false" customHeight="false" outlineLevel="0" collapsed="false">
      <c r="T1003" s="0" t="n">
        <v>999</v>
      </c>
      <c r="U1003" s="0" t="n">
        <f aca="false">MAX(2,ROUNDUP($B$12*T1003,0))</f>
        <v>999</v>
      </c>
      <c r="V1003" s="0" t="n">
        <f aca="false">IF(N($B$16)&gt;0,NORMSDIST(($B$16*SQRT(T1003*U1003/(T1003+U1003))-IF($B$11="Two-tailed",TINV($B$9,(T1003+U1003-2)),TINV(2*$B$9,(T1003+U1003-2))))/SQRT(1+IF($B$11="Two-tailed",TINV($B$9,(T1003+U1003-2)),TINV(2*$B$9,(T1003+U1003-2)))^2/(2*(T1003+U1003-2)))),0)</f>
        <v>1</v>
      </c>
    </row>
    <row r="1004" customFormat="false" ht="15" hidden="false" customHeight="false" outlineLevel="0" collapsed="false">
      <c r="T1004" s="0" t="n">
        <v>1000</v>
      </c>
      <c r="U1004" s="0" t="n">
        <f aca="false">MAX(2,ROUNDUP($B$12*T1004,0))</f>
        <v>1000</v>
      </c>
      <c r="V1004" s="0" t="n">
        <f aca="false">IF(N($B$16)&gt;0,NORMSDIST(($B$16*SQRT(T1004*U1004/(T1004+U1004))-IF($B$11="Two-tailed",TINV($B$9,(T1004+U1004-2)),TINV(2*$B$9,(T1004+U1004-2))))/SQRT(1+IF($B$11="Two-tailed",TINV($B$9,(T1004+U1004-2)),TINV(2*$B$9,(T1004+U1004-2)))^2/(2*(T1004+U1004-2)))),0)</f>
        <v>1</v>
      </c>
    </row>
    <row r="1005" customFormat="false" ht="15" hidden="false" customHeight="false" outlineLevel="0" collapsed="false">
      <c r="T1005" s="0" t="n">
        <v>1001</v>
      </c>
      <c r="U1005" s="0" t="n">
        <f aca="false">MAX(2,ROUNDUP($B$12*T1005,0))</f>
        <v>1001</v>
      </c>
      <c r="V1005" s="0" t="n">
        <f aca="false">IF(N($B$16)&gt;0,NORMSDIST(($B$16*SQRT(T1005*U1005/(T1005+U1005))-IF($B$11="Two-tailed",TINV($B$9,(T1005+U1005-2)),TINV(2*$B$9,(T1005+U1005-2))))/SQRT(1+IF($B$11="Two-tailed",TINV($B$9,(T1005+U1005-2)),TINV(2*$B$9,(T1005+U1005-2)))^2/(2*(T1005+U1005-2)))),0)</f>
        <v>1</v>
      </c>
    </row>
  </sheetData>
  <dataValidations count="4">
    <dataValidation allowBlank="true" error="Enter α such as 0.05." errorStyle="stop" operator="between" showDropDown="false" showErrorMessage="false" showInputMessage="false" sqref="B9" type="decimal">
      <formula1>0.001</formula1>
      <formula2>0.2</formula2>
    </dataValidation>
    <dataValidation allowBlank="true" error="Enter power between 0.50 and 0.99." errorStyle="stop" operator="between" showDropDown="false" showErrorMessage="false" showInputMessage="false" sqref="B10" type="decimal">
      <formula1>0.5</formula1>
      <formula2>0.99</formula2>
    </dataValidation>
    <dataValidation allowBlank="false" errorStyle="stop" operator="between" showDropDown="false" showErrorMessage="false" showInputMessage="false" sqref="B11" type="list">
      <formula1>L_Tails</formula1>
      <formula2>0</formula2>
    </dataValidation>
    <dataValidation allowBlank="true" error="Enter attrition between 0 and 0.9." errorStyle="stop" operator="between" showDropDown="false" showErrorMessage="false" showInputMessage="false" sqref="B13" type="decimal">
      <formula1>0</formula1>
      <formula2>0.9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true"/>
  </sheetPr>
  <dimension ref="A1:K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48"/>
    <col collapsed="false" customWidth="true" hidden="false" outlineLevel="0" max="4" min="4" style="0" width="3"/>
    <col collapsed="false" customWidth="true" hidden="false" outlineLevel="0" max="5" min="5" style="0" width="16"/>
    <col collapsed="false" customWidth="true" hidden="false" outlineLevel="0" max="11" min="6" style="0" width="10"/>
  </cols>
  <sheetData>
    <row r="1" customFormat="false" ht="17.35" hidden="false" customHeight="false" outlineLevel="0" collapsed="false">
      <c r="A1" s="8" t="s">
        <v>160</v>
      </c>
    </row>
    <row r="2" customFormat="false" ht="15" hidden="false" customHeight="false" outlineLevel="0" collapsed="false">
      <c r="A2" s="2" t="s">
        <v>161</v>
      </c>
    </row>
    <row r="4" customFormat="false" ht="15" hidden="false" customHeight="false" outlineLevel="0" collapsed="false">
      <c r="A4" s="9" t="s">
        <v>55</v>
      </c>
      <c r="B4" s="10"/>
      <c r="C4" s="10"/>
      <c r="E4" s="9" t="s">
        <v>162</v>
      </c>
      <c r="F4" s="10"/>
      <c r="G4" s="10"/>
      <c r="H4" s="10"/>
      <c r="I4" s="10"/>
      <c r="J4" s="10"/>
      <c r="K4" s="10"/>
    </row>
    <row r="5" customFormat="false" ht="30" hidden="false" customHeight="true" outlineLevel="0" collapsed="false">
      <c r="A5" s="11" t="s">
        <v>163</v>
      </c>
      <c r="B5" s="15" t="n">
        <v>0.4</v>
      </c>
      <c r="E5" s="14" t="s">
        <v>164</v>
      </c>
      <c r="F5" s="43" t="n">
        <v>0.05</v>
      </c>
      <c r="G5" s="43" t="n">
        <v>0.1</v>
      </c>
      <c r="H5" s="43" t="n">
        <v>0.15</v>
      </c>
      <c r="I5" s="43" t="n">
        <v>0.2</v>
      </c>
      <c r="J5" s="43" t="n">
        <v>0.25</v>
      </c>
      <c r="K5" s="43" t="n">
        <v>0.3</v>
      </c>
    </row>
    <row r="6" customFormat="false" ht="15" hidden="false" customHeight="false" outlineLevel="0" collapsed="false">
      <c r="A6" s="11" t="s">
        <v>165</v>
      </c>
      <c r="B6" s="15" t="n">
        <v>0.55</v>
      </c>
      <c r="E6" s="16" t="n">
        <v>0.1</v>
      </c>
      <c r="F6" s="17" t="n">
        <f aca="false">IF(($E6+F$5)&gt;=1,"–",ROUNDUP(((NORMSINV(1-$B$7/IF($B$9="Two-tailed",2,1)))*SQRT(2*(($E6+($E6+F$5))/2)*(1-(($E6+($E6+F$5))/2)))+NORMSINV($B$8)*SQRT($E6*(1-$E6)+($E6+F$5)*(1-($E6+F$5))))^2/F$5^2,0))</f>
        <v>686</v>
      </c>
      <c r="G6" s="17" t="n">
        <f aca="false">IF(($E6+G$5)&gt;=1,"–",ROUNDUP(((NORMSINV(1-$B$7/IF($B$9="Two-tailed",2,1)))*SQRT(2*(($E6+($E6+G$5))/2)*(1-(($E6+($E6+G$5))/2)))+NORMSINV($B$8)*SQRT($E6*(1-$E6)+($E6+G$5)*(1-($E6+G$5))))^2/G$5^2,0))</f>
        <v>199</v>
      </c>
      <c r="H6" s="17" t="n">
        <f aca="false">IF(($E6+H$5)&gt;=1,"–",ROUNDUP(((NORMSINV(1-$B$7/IF($B$9="Two-tailed",2,1)))*SQRT(2*(($E6+($E6+H$5))/2)*(1-(($E6+($E6+H$5))/2)))+NORMSINV($B$8)*SQRT($E6*(1-$E6)+($E6+H$5)*(1-($E6+H$5))))^2/H$5^2,0))</f>
        <v>100</v>
      </c>
      <c r="I6" s="17" t="n">
        <f aca="false">IF(($E6+I$5)&gt;=1,"–",ROUNDUP(((NORMSINV(1-$B$7/IF($B$9="Two-tailed",2,1)))*SQRT(2*(($E6+($E6+I$5))/2)*(1-(($E6+($E6+I$5))/2)))+NORMSINV($B$8)*SQRT($E6*(1-$E6)+($E6+I$5)*(1-($E6+I$5))))^2/I$5^2,0))</f>
        <v>62</v>
      </c>
      <c r="J6" s="17" t="n">
        <f aca="false">IF(($E6+J$5)&gt;=1,"–",ROUNDUP(((NORMSINV(1-$B$7/IF($B$9="Two-tailed",2,1)))*SQRT(2*(($E6+($E6+J$5))/2)*(1-(($E6+($E6+J$5))/2)))+NORMSINV($B$8)*SQRT($E6*(1-$E6)+($E6+J$5)*(1-($E6+J$5))))^2/J$5^2,0))</f>
        <v>43</v>
      </c>
      <c r="K6" s="17" t="n">
        <f aca="false">IF(($E6+K$5)&gt;=1,"–",ROUNDUP(((NORMSINV(1-$B$7/IF($B$9="Two-tailed",2,1)))*SQRT(2*(($E6+($E6+K$5))/2)*(1-(($E6+($E6+K$5))/2)))+NORMSINV($B$8)*SQRT($E6*(1-$E6)+($E6+K$5)*(1-($E6+K$5))))^2/K$5^2,0))</f>
        <v>32</v>
      </c>
    </row>
    <row r="7" customFormat="false" ht="15" hidden="false" customHeight="false" outlineLevel="0" collapsed="false">
      <c r="A7" s="11" t="s">
        <v>135</v>
      </c>
      <c r="B7" s="38" t="n">
        <v>0.05</v>
      </c>
      <c r="E7" s="16" t="n">
        <v>0.2</v>
      </c>
      <c r="F7" s="17" t="n">
        <f aca="false">IF(($E7+F$5)&gt;=1,"–",ROUNDUP(((NORMSINV(1-$B$7/IF($B$9="Two-tailed",2,1)))*SQRT(2*(($E7+($E7+F$5))/2)*(1-(($E7+($E7+F$5))/2)))+NORMSINV($B$8)*SQRT($E7*(1-$E7)+($E7+F$5)*(1-($E7+F$5))))^2/F$5^2,0))</f>
        <v>1094</v>
      </c>
      <c r="G7" s="17" t="n">
        <f aca="false">IF(($E7+G$5)&gt;=1,"–",ROUNDUP(((NORMSINV(1-$B$7/IF($B$9="Two-tailed",2,1)))*SQRT(2*(($E7+($E7+G$5))/2)*(1-(($E7+($E7+G$5))/2)))+NORMSINV($B$8)*SQRT($E7*(1-$E7)+($E7+G$5)*(1-($E7+G$5))))^2/G$5^2,0))</f>
        <v>294</v>
      </c>
      <c r="H7" s="17" t="n">
        <f aca="false">IF(($E7+H$5)&gt;=1,"–",ROUNDUP(((NORMSINV(1-$B$7/IF($B$9="Two-tailed",2,1)))*SQRT(2*(($E7+($E7+H$5))/2)*(1-(($E7+($E7+H$5))/2)))+NORMSINV($B$8)*SQRT($E7*(1-$E7)+($E7+H$5)*(1-($E7+H$5))))^2/H$5^2,0))</f>
        <v>138</v>
      </c>
      <c r="I7" s="17" t="n">
        <f aca="false">IF(($E7+I$5)&gt;=1,"–",ROUNDUP(((NORMSINV(1-$B$7/IF($B$9="Two-tailed",2,1)))*SQRT(2*(($E7+($E7+I$5))/2)*(1-(($E7+($E7+I$5))/2)))+NORMSINV($B$8)*SQRT($E7*(1-$E7)+($E7+I$5)*(1-($E7+I$5))))^2/I$5^2,0))</f>
        <v>82</v>
      </c>
      <c r="J7" s="17" t="n">
        <f aca="false">IF(($E7+J$5)&gt;=1,"–",ROUNDUP(((NORMSINV(1-$B$7/IF($B$9="Two-tailed",2,1)))*SQRT(2*(($E7+($E7+J$5))/2)*(1-(($E7+($E7+J$5))/2)))+NORMSINV($B$8)*SQRT($E7*(1-$E7)+($E7+J$5)*(1-($E7+J$5))))^2/J$5^2,0))</f>
        <v>54</v>
      </c>
      <c r="K7" s="17" t="n">
        <f aca="false">IF(($E7+K$5)&gt;=1,"–",ROUNDUP(((NORMSINV(1-$B$7/IF($B$9="Two-tailed",2,1)))*SQRT(2*(($E7+($E7+K$5))/2)*(1-(($E7+($E7+K$5))/2)))+NORMSINV($B$8)*SQRT($E7*(1-$E7)+($E7+K$5)*(1-($E7+K$5))))^2/K$5^2,0))</f>
        <v>39</v>
      </c>
    </row>
    <row r="8" customFormat="false" ht="15" hidden="false" customHeight="false" outlineLevel="0" collapsed="false">
      <c r="A8" s="11" t="s">
        <v>136</v>
      </c>
      <c r="B8" s="12" t="n">
        <v>0.8</v>
      </c>
      <c r="E8" s="16" t="n">
        <v>0.3</v>
      </c>
      <c r="F8" s="17" t="n">
        <f aca="false">IF(($E8+F$5)&gt;=1,"–",ROUNDUP(((NORMSINV(1-$B$7/IF($B$9="Two-tailed",2,1)))*SQRT(2*(($E8+($E8+F$5))/2)*(1-(($E8+($E8+F$5))/2)))+NORMSINV($B$8)*SQRT($E8*(1-$E8)+($E8+F$5)*(1-($E8+F$5))))^2/F$5^2,0))</f>
        <v>1377</v>
      </c>
      <c r="G8" s="17" t="n">
        <f aca="false">IF(($E8+G$5)&gt;=1,"–",ROUNDUP(((NORMSINV(1-$B$7/IF($B$9="Two-tailed",2,1)))*SQRT(2*(($E8+($E8+G$5))/2)*(1-(($E8+($E8+G$5))/2)))+NORMSINV($B$8)*SQRT($E8*(1-$E8)+($E8+G$5)*(1-($E8+G$5))))^2/G$5^2,0))</f>
        <v>356</v>
      </c>
      <c r="H8" s="17" t="n">
        <f aca="false">IF(($E8+H$5)&gt;=1,"–",ROUNDUP(((NORMSINV(1-$B$7/IF($B$9="Two-tailed",2,1)))*SQRT(2*(($E8+($E8+H$5))/2)*(1-(($E8+($E8+H$5))/2)))+NORMSINV($B$8)*SQRT($E8*(1-$E8)+($E8+H$5)*(1-($E8+H$5))))^2/H$5^2,0))</f>
        <v>163</v>
      </c>
      <c r="I8" s="17" t="n">
        <f aca="false">IF(($E8+I$5)&gt;=1,"–",ROUNDUP(((NORMSINV(1-$B$7/IF($B$9="Two-tailed",2,1)))*SQRT(2*(($E8+($E8+I$5))/2)*(1-(($E8+($E8+I$5))/2)))+NORMSINV($B$8)*SQRT($E8*(1-$E8)+($E8+I$5)*(1-($E8+I$5))))^2/I$5^2,0))</f>
        <v>93</v>
      </c>
      <c r="J8" s="17" t="n">
        <f aca="false">IF(($E8+J$5)&gt;=1,"–",ROUNDUP(((NORMSINV(1-$B$7/IF($B$9="Two-tailed",2,1)))*SQRT(2*(($E8+($E8+J$5))/2)*(1-(($E8+($E8+J$5))/2)))+NORMSINV($B$8)*SQRT($E8*(1-$E8)+($E8+J$5)*(1-($E8+J$5))))^2/J$5^2,0))</f>
        <v>61</v>
      </c>
      <c r="K8" s="17" t="n">
        <f aca="false">IF(($E8+K$5)&gt;=1,"–",ROUNDUP(((NORMSINV(1-$B$7/IF($B$9="Two-tailed",2,1)))*SQRT(2*(($E8+($E8+K$5))/2)*(1-(($E8+($E8+K$5))/2)))+NORMSINV($B$8)*SQRT($E8*(1-$E8)+($E8+K$5)*(1-($E8+K$5))))^2/K$5^2,0))</f>
        <v>42</v>
      </c>
    </row>
    <row r="9" customFormat="false" ht="15" hidden="false" customHeight="false" outlineLevel="0" collapsed="false">
      <c r="A9" s="11" t="s">
        <v>138</v>
      </c>
      <c r="B9" s="39" t="s">
        <v>139</v>
      </c>
      <c r="E9" s="16" t="n">
        <v>0.4</v>
      </c>
      <c r="F9" s="17" t="n">
        <f aca="false">IF(($E9+F$5)&gt;=1,"–",ROUNDUP(((NORMSINV(1-$B$7/IF($B$9="Two-tailed",2,1)))*SQRT(2*(($E9+($E9+F$5))/2)*(1-(($E9+($E9+F$5))/2)))+NORMSINV($B$8)*SQRT($E9*(1-$E9)+($E9+F$5)*(1-($E9+F$5))))^2/F$5^2,0))</f>
        <v>1534</v>
      </c>
      <c r="G9" s="17" t="n">
        <f aca="false">IF(($E9+G$5)&gt;=1,"–",ROUNDUP(((NORMSINV(1-$B$7/IF($B$9="Two-tailed",2,1)))*SQRT(2*(($E9+($E9+G$5))/2)*(1-(($E9+($E9+G$5))/2)))+NORMSINV($B$8)*SQRT($E9*(1-$E9)+($E9+G$5)*(1-($E9+G$5))))^2/G$5^2,0))</f>
        <v>388</v>
      </c>
      <c r="H9" s="17" t="n">
        <f aca="false">IF(($E9+H$5)&gt;=1,"–",ROUNDUP(((NORMSINV(1-$B$7/IF($B$9="Two-tailed",2,1)))*SQRT(2*(($E9+($E9+H$5))/2)*(1-(($E9+($E9+H$5))/2)))+NORMSINV($B$8)*SQRT($E9*(1-$E9)+($E9+H$5)*(1-($E9+H$5))))^2/H$5^2,0))</f>
        <v>173</v>
      </c>
      <c r="I9" s="17" t="n">
        <f aca="false">IF(($E9+I$5)&gt;=1,"–",ROUNDUP(((NORMSINV(1-$B$7/IF($B$9="Two-tailed",2,1)))*SQRT(2*(($E9+($E9+I$5))/2)*(1-(($E9+($E9+I$5))/2)))+NORMSINV($B$8)*SQRT($E9*(1-$E9)+($E9+I$5)*(1-($E9+I$5))))^2/I$5^2,0))</f>
        <v>97</v>
      </c>
      <c r="J9" s="17" t="n">
        <f aca="false">IF(($E9+J$5)&gt;=1,"–",ROUNDUP(((NORMSINV(1-$B$7/IF($B$9="Two-tailed",2,1)))*SQRT(2*(($E9+($E9+J$5))/2)*(1-(($E9+($E9+J$5))/2)))+NORMSINV($B$8)*SQRT($E9*(1-$E9)+($E9+J$5)*(1-($E9+J$5))))^2/J$5^2,0))</f>
        <v>62</v>
      </c>
      <c r="K9" s="17" t="n">
        <f aca="false">IF(($E9+K$5)&gt;=1,"–",ROUNDUP(((NORMSINV(1-$B$7/IF($B$9="Two-tailed",2,1)))*SQRT(2*(($E9+($E9+K$5))/2)*(1-(($E9+($E9+K$5))/2)))+NORMSINV($B$8)*SQRT($E9*(1-$E9)+($E9+K$5)*(1-($E9+K$5))))^2/K$5^2,0))</f>
        <v>42</v>
      </c>
    </row>
    <row r="10" customFormat="false" ht="15" hidden="false" customHeight="false" outlineLevel="0" collapsed="false">
      <c r="A10" s="11" t="s">
        <v>141</v>
      </c>
      <c r="B10" s="20" t="n">
        <v>1</v>
      </c>
      <c r="E10" s="16" t="n">
        <v>0.5</v>
      </c>
      <c r="F10" s="17" t="n">
        <f aca="false">IF(($E10+F$5)&gt;=1,"–",ROUNDUP(((NORMSINV(1-$B$7/IF($B$9="Two-tailed",2,1)))*SQRT(2*(($E10+($E10+F$5))/2)*(1-(($E10+($E10+F$5))/2)))+NORMSINV($B$8)*SQRT($E10*(1-$E10)+($E10+F$5)*(1-($E10+F$5))))^2/F$5^2,0))</f>
        <v>1565</v>
      </c>
      <c r="G10" s="17" t="n">
        <f aca="false">IF(($E10+G$5)&gt;=1,"–",ROUNDUP(((NORMSINV(1-$B$7/IF($B$9="Two-tailed",2,1)))*SQRT(2*(($E10+($E10+G$5))/2)*(1-(($E10+($E10+G$5))/2)))+NORMSINV($B$8)*SQRT($E10*(1-$E10)+($E10+G$5)*(1-($E10+G$5))))^2/G$5^2,0))</f>
        <v>388</v>
      </c>
      <c r="H10" s="17" t="n">
        <f aca="false">IF(($E10+H$5)&gt;=1,"–",ROUNDUP(((NORMSINV(1-$B$7/IF($B$9="Two-tailed",2,1)))*SQRT(2*(($E10+($E10+H$5))/2)*(1-(($E10+($E10+H$5))/2)))+NORMSINV($B$8)*SQRT($E10*(1-$E10)+($E10+H$5)*(1-($E10+H$5))))^2/H$5^2,0))</f>
        <v>170</v>
      </c>
      <c r="I10" s="17" t="n">
        <f aca="false">IF(($E10+I$5)&gt;=1,"–",ROUNDUP(((NORMSINV(1-$B$7/IF($B$9="Two-tailed",2,1)))*SQRT(2*(($E10+($E10+I$5))/2)*(1-(($E10+($E10+I$5))/2)))+NORMSINV($B$8)*SQRT($E10*(1-$E10)+($E10+I$5)*(1-($E10+I$5))))^2/I$5^2,0))</f>
        <v>93</v>
      </c>
      <c r="J10" s="17" t="n">
        <f aca="false">IF(($E10+J$5)&gt;=1,"–",ROUNDUP(((NORMSINV(1-$B$7/IF($B$9="Two-tailed",2,1)))*SQRT(2*(($E10+($E10+J$5))/2)*(1-(($E10+($E10+J$5))/2)))+NORMSINV($B$8)*SQRT($E10*(1-$E10)+($E10+J$5)*(1-($E10+J$5))))^2/J$5^2,0))</f>
        <v>58</v>
      </c>
      <c r="K10" s="17" t="n">
        <f aca="false">IF(($E10+K$5)&gt;=1,"–",ROUNDUP(((NORMSINV(1-$B$7/IF($B$9="Two-tailed",2,1)))*SQRT(2*(($E10+($E10+K$5))/2)*(1-(($E10+($E10+K$5))/2)))+NORMSINV($B$8)*SQRT($E10*(1-$E10)+($E10+K$5)*(1-($E10+K$5))))^2/K$5^2,0))</f>
        <v>39</v>
      </c>
    </row>
    <row r="11" customFormat="false" ht="15" hidden="false" customHeight="false" outlineLevel="0" collapsed="false">
      <c r="A11" s="11" t="s">
        <v>166</v>
      </c>
      <c r="B11" s="21" t="n">
        <v>0.1</v>
      </c>
      <c r="E11" s="16" t="n">
        <v>0.6</v>
      </c>
      <c r="F11" s="17" t="n">
        <f aca="false">IF(($E11+F$5)&gt;=1,"–",ROUNDUP(((NORMSINV(1-$B$7/IF($B$9="Two-tailed",2,1)))*SQRT(2*(($E11+($E11+F$5))/2)*(1-(($E11+($E11+F$5))/2)))+NORMSINV($B$8)*SQRT($E11*(1-$E11)+($E11+F$5)*(1-($E11+F$5))))^2/F$5^2,0))</f>
        <v>1471</v>
      </c>
      <c r="G11" s="17" t="n">
        <f aca="false">IF(($E11+G$5)&gt;=1,"–",ROUNDUP(((NORMSINV(1-$B$7/IF($B$9="Two-tailed",2,1)))*SQRT(2*(($E11+($E11+G$5))/2)*(1-(($E11+($E11+G$5))/2)))+NORMSINV($B$8)*SQRT($E11*(1-$E11)+($E11+G$5)*(1-($E11+G$5))))^2/G$5^2,0))</f>
        <v>356</v>
      </c>
      <c r="H11" s="17" t="n">
        <f aca="false">IF(($E11+H$5)&gt;=1,"–",ROUNDUP(((NORMSINV(1-$B$7/IF($B$9="Two-tailed",2,1)))*SQRT(2*(($E11+($E11+H$5))/2)*(1-(($E11+($E11+H$5))/2)))+NORMSINV($B$8)*SQRT($E11*(1-$E11)+($E11+H$5)*(1-($E11+H$5))))^2/H$5^2,0))</f>
        <v>152</v>
      </c>
      <c r="I11" s="17" t="n">
        <f aca="false">IF(($E11+I$5)&gt;=1,"–",ROUNDUP(((NORMSINV(1-$B$7/IF($B$9="Two-tailed",2,1)))*SQRT(2*(($E11+($E11+I$5))/2)*(1-(($E11+($E11+I$5))/2)))+NORMSINV($B$8)*SQRT($E11*(1-$E11)+($E11+I$5)*(1-($E11+I$5))))^2/I$5^2,0))</f>
        <v>82</v>
      </c>
      <c r="J11" s="17" t="n">
        <f aca="false">IF(($E11+J$5)&gt;=1,"–",ROUNDUP(((NORMSINV(1-$B$7/IF($B$9="Two-tailed",2,1)))*SQRT(2*(($E11+($E11+J$5))/2)*(1-(($E11+($E11+J$5))/2)))+NORMSINV($B$8)*SQRT($E11*(1-$E11)+($E11+J$5)*(1-($E11+J$5))))^2/J$5^2,0))</f>
        <v>49</v>
      </c>
      <c r="K11" s="17" t="n">
        <f aca="false">IF(($E11+K$5)&gt;=1,"–",ROUNDUP(((NORMSINV(1-$B$7/IF($B$9="Two-tailed",2,1)))*SQRT(2*(($E11+($E11+K$5))/2)*(1-(($E11+($E11+K$5))/2)))+NORMSINV($B$8)*SQRT($E11*(1-$E11)+($E11+K$5)*(1-($E11+K$5))))^2/K$5^2,0))</f>
        <v>32</v>
      </c>
    </row>
    <row r="12" customFormat="false" ht="22.35" hidden="false" customHeight="false" outlineLevel="0" collapsed="false">
      <c r="A12" s="11" t="s">
        <v>167</v>
      </c>
      <c r="B12" s="39" t="s">
        <v>168</v>
      </c>
      <c r="C12" s="13" t="s">
        <v>169</v>
      </c>
    </row>
    <row r="13" customFormat="false" ht="15" hidden="false" customHeight="false" outlineLevel="0" collapsed="false">
      <c r="E13" s="2" t="s">
        <v>170</v>
      </c>
    </row>
    <row r="14" customFormat="false" ht="15" hidden="false" customHeight="false" outlineLevel="0" collapsed="false">
      <c r="A14" s="9" t="s">
        <v>144</v>
      </c>
      <c r="B14" s="10"/>
      <c r="C14" s="10"/>
    </row>
    <row r="15" customFormat="false" ht="15" hidden="false" customHeight="false" outlineLevel="0" collapsed="false">
      <c r="A15" s="11" t="s">
        <v>171</v>
      </c>
      <c r="B15" s="44" t="n">
        <f aca="false">B6-B5</f>
        <v>0.15</v>
      </c>
    </row>
    <row r="16" customFormat="false" ht="15" hidden="false" customHeight="false" outlineLevel="0" collapsed="false">
      <c r="A16" s="11" t="s">
        <v>172</v>
      </c>
      <c r="B16" s="22" t="n">
        <f aca="false">ABS(2*ASIN(SQRT(B6))-2*ASIN(SQRT(B5)))</f>
        <v>0.301525341951891</v>
      </c>
    </row>
    <row r="17" customFormat="false" ht="15" hidden="false" customHeight="false" outlineLevel="0" collapsed="false">
      <c r="A17" s="11" t="s">
        <v>146</v>
      </c>
      <c r="B17" s="40" t="str">
        <f aca="false">IF(B16="","",IF(B16&lt;0.2,"Very small",IF(B16&lt;0.5,"Small",IF(B16&lt;0.8,"Medium","Large"))))</f>
        <v>Small</v>
      </c>
    </row>
    <row r="18" customFormat="false" ht="15" hidden="false" customHeight="false" outlineLevel="0" collapsed="false">
      <c r="A18" s="11" t="s">
        <v>173</v>
      </c>
      <c r="B18" s="28" t="n">
        <f aca="false">(B5+B10*B6)/(1+B10)</f>
        <v>0.475</v>
      </c>
    </row>
    <row r="19" customFormat="false" ht="15" hidden="false" customHeight="false" outlineLevel="0" collapsed="false">
      <c r="A19" s="11" t="s">
        <v>174</v>
      </c>
      <c r="B19" s="23" t="n">
        <f aca="false">IF(B15=0,"",((NORMSINV(1-B7/IF(B9="Two-tailed",2,1)))*SQRT((1+1/B10)*B18*(1-B18))+NORMSINV(B8)*SQRT(B5*(1-B5)+B6*(1-B6)/B10))^2/B15^2)</f>
        <v>172.799859789187</v>
      </c>
    </row>
    <row r="20" customFormat="false" ht="15" hidden="false" customHeight="false" outlineLevel="0" collapsed="false">
      <c r="A20" s="11" t="s">
        <v>175</v>
      </c>
      <c r="B20" s="23" t="n">
        <f aca="false">IF(B19="","",B19/4*(1+SQRT(1+2*(B10+1)/(B19*B10*ABS(B15))))^2)</f>
        <v>185.894108383198</v>
      </c>
    </row>
    <row r="21" customFormat="false" ht="15" hidden="false" customHeight="false" outlineLevel="0" collapsed="false">
      <c r="A21" s="11" t="s">
        <v>148</v>
      </c>
      <c r="B21" s="17" t="n">
        <f aca="false">IF(B19="","",ROUNDUP(IF(B12="Yes",B20,B19),0))</f>
        <v>186</v>
      </c>
    </row>
    <row r="22" customFormat="false" ht="15" hidden="false" customHeight="false" outlineLevel="0" collapsed="false">
      <c r="A22" s="11" t="s">
        <v>150</v>
      </c>
      <c r="B22" s="17" t="n">
        <f aca="false">IF(B21="","",ROUNDUP(B10*B21,0))</f>
        <v>186</v>
      </c>
    </row>
    <row r="23" customFormat="false" ht="15" hidden="false" customHeight="false" outlineLevel="0" collapsed="false">
      <c r="A23" s="11" t="s">
        <v>151</v>
      </c>
      <c r="B23" s="17" t="n">
        <f aca="false">IF(B21="","",B21+B22)</f>
        <v>372</v>
      </c>
    </row>
    <row r="24" customFormat="false" ht="21.75" hidden="false" customHeight="true" outlineLevel="0" collapsed="false">
      <c r="A24" s="25" t="s">
        <v>152</v>
      </c>
      <c r="B24" s="26" t="n">
        <f aca="false">IF(B21="","",ROUNDUP(B21/(1-B11),0)+ROUNDUP(B22/(1-B11),0))</f>
        <v>414</v>
      </c>
      <c r="C24" s="2" t="str">
        <f aca="false">IF(B21="","","Recruit "&amp;ROUNDUP(B21/(1-B11),0)&amp;" in group 1 and "&amp;ROUNDUP(B22/(1-B11),0)&amp;" in group 2.")</f>
        <v>Recruit 207 in group 1 and 207 in group 2.</v>
      </c>
    </row>
    <row r="25" customFormat="false" ht="15" hidden="false" customHeight="false" outlineLevel="0" collapsed="false">
      <c r="A25" s="41" t="str">
        <f aca="false">IF(B15=0,"⚠ p₁ and p₂ are equal – enter the difference you expect to detect.","")</f>
        <v/>
      </c>
    </row>
    <row r="27" customFormat="false" ht="15" hidden="false" customHeight="false" outlineLevel="0" collapsed="false">
      <c r="A27" s="9" t="s">
        <v>176</v>
      </c>
      <c r="B27" s="10"/>
      <c r="C27" s="10"/>
    </row>
    <row r="28" customFormat="false" ht="15" hidden="false" customHeight="false" outlineLevel="0" collapsed="false">
      <c r="A28" s="11" t="s">
        <v>155</v>
      </c>
      <c r="B28" s="18" t="n">
        <v>120</v>
      </c>
    </row>
    <row r="29" customFormat="false" ht="15" hidden="false" customHeight="false" outlineLevel="0" collapsed="false">
      <c r="A29" s="11" t="s">
        <v>156</v>
      </c>
      <c r="B29" s="17" t="n">
        <f aca="false">ROUNDUP(B10*B28,0)</f>
        <v>120</v>
      </c>
    </row>
    <row r="30" customFormat="false" ht="21.75" hidden="false" customHeight="true" outlineLevel="0" collapsed="false">
      <c r="A30" s="25" t="s">
        <v>157</v>
      </c>
      <c r="B30" s="42" t="n">
        <f aca="false">IF(AND(B15&lt;&gt;0,B28&gt;0),NORMSDIST((ABS(B15)*SQRT(B28)-NORMSINV(1-B7/IF(B9="Two-tailed",2,1))*SQRT((1+1/B10)*B18*(1-B18)))/SQRT(B5*(1-B5)+B6*(1-B6)/B10)),"")</f>
        <v>0.644660250457001</v>
      </c>
    </row>
  </sheetData>
  <dataValidations count="5">
    <dataValidation allowBlank="true" error="Enter a proportion between 0 and 1." errorStyle="stop" operator="between" showDropDown="false" showErrorMessage="false" showInputMessage="false" sqref="B5:B6" type="decimal">
      <formula1>0.001</formula1>
      <formula2>0.999</formula2>
    </dataValidation>
    <dataValidation allowBlank="false" errorStyle="stop" operator="between" showDropDown="false" showErrorMessage="false" showInputMessage="false" sqref="B9" type="list">
      <formula1>L_Tails</formula1>
      <formula2>0</formula2>
    </dataValidation>
    <dataValidation allowBlank="false" errorStyle="stop" operator="between" showDropDown="false" showErrorMessage="false" showInputMessage="false" sqref="B12" type="list">
      <formula1>L_YN</formula1>
      <formula2>0</formula2>
    </dataValidation>
    <dataValidation allowBlank="true" error="Enter α such as 0.05." errorStyle="stop" operator="between" showDropDown="false" showErrorMessage="false" showInputMessage="false" sqref="B7" type="decimal">
      <formula1>0.001</formula1>
      <formula2>0.2</formula2>
    </dataValidation>
    <dataValidation allowBlank="true" error="Enter power between 0.50 and 0.99." errorStyle="stop" operator="between" showDropDown="false" showErrorMessage="false" showInputMessage="false" sqref="B8" type="decimal">
      <formula1>0.5</formula1>
      <formula2>0.99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true"/>
  </sheetPr>
  <dimension ref="A1:U1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48"/>
    <col collapsed="false" customWidth="true" hidden="false" outlineLevel="0" max="4" min="4" style="0" width="3"/>
    <col collapsed="false" customWidth="true" hidden="true" outlineLevel="0" max="21" min="20" style="0" width="13"/>
  </cols>
  <sheetData>
    <row r="1" customFormat="false" ht="17.35" hidden="false" customHeight="false" outlineLevel="0" collapsed="false">
      <c r="A1" s="8" t="s">
        <v>177</v>
      </c>
    </row>
    <row r="2" customFormat="false" ht="15" hidden="false" customHeight="false" outlineLevel="0" collapsed="false">
      <c r="A2" s="2" t="s">
        <v>178</v>
      </c>
    </row>
    <row r="4" customFormat="false" ht="15" hidden="false" customHeight="false" outlineLevel="0" collapsed="false">
      <c r="A4" s="9" t="s">
        <v>55</v>
      </c>
      <c r="B4" s="10"/>
      <c r="C4" s="10"/>
    </row>
    <row r="5" customFormat="false" ht="23.85" hidden="false" customHeight="false" outlineLevel="0" collapsed="false">
      <c r="A5" s="11" t="s">
        <v>179</v>
      </c>
      <c r="B5" s="39" t="s">
        <v>180</v>
      </c>
      <c r="T5" s="34" t="s">
        <v>181</v>
      </c>
      <c r="U5" s="34" t="s">
        <v>129</v>
      </c>
    </row>
    <row r="6" customFormat="false" ht="15" hidden="false" customHeight="false" outlineLevel="0" collapsed="false">
      <c r="A6" s="11" t="s">
        <v>182</v>
      </c>
      <c r="B6" s="32" t="n">
        <v>4</v>
      </c>
      <c r="T6" s="0" t="n">
        <v>2</v>
      </c>
      <c r="U6" s="37" t="n">
        <f aca="false">IF(N($B$15)&gt;0,NORMSDIST(($B$15*SQRT(T6)-IF($B$11="Two-tailed",TINV($B$9,(T6-1)),TINV(2*$B$9,(T6-1))))/SQRT(1+IF($B$11="Two-tailed",TINV($B$9,(T6-1)),TINV(2*$B$9,(T6-1)))^2/(2*(T6-1)))),0)</f>
        <v>0.0896425337830334</v>
      </c>
    </row>
    <row r="7" customFormat="false" ht="22.35" hidden="false" customHeight="false" outlineLevel="0" collapsed="false">
      <c r="A7" s="11" t="s">
        <v>183</v>
      </c>
      <c r="B7" s="32" t="n">
        <v>10</v>
      </c>
      <c r="C7" s="13" t="s">
        <v>184</v>
      </c>
      <c r="T7" s="0" t="n">
        <v>3</v>
      </c>
      <c r="U7" s="37" t="n">
        <f aca="false">IF(N($B$15)&gt;0,NORMSDIST(($B$15*SQRT(T7)-IF($B$11="Two-tailed",TINV($B$9,(T7-1)),TINV(2*$B$9,(T7-1))))/SQRT(1+IF($B$11="Two-tailed",TINV($B$9,(T7-1)),TINV(2*$B$9,(T7-1)))^2/(2*(T7-1)))),0)</f>
        <v>0.0640539743627861</v>
      </c>
    </row>
    <row r="8" customFormat="false" ht="15" hidden="false" customHeight="false" outlineLevel="0" collapsed="false">
      <c r="A8" s="11" t="s">
        <v>133</v>
      </c>
      <c r="B8" s="20"/>
      <c r="C8" s="13" t="s">
        <v>185</v>
      </c>
      <c r="T8" s="0" t="n">
        <v>4</v>
      </c>
      <c r="U8" s="37" t="n">
        <f aca="false">IF(N($B$15)&gt;0,NORMSDIST(($B$15*SQRT(T8)-IF($B$11="Two-tailed",TINV($B$9,(T8-1)),TINV(2*$B$9,(T8-1))))/SQRT(1+IF($B$11="Two-tailed",TINV($B$9,(T8-1)),TINV(2*$B$9,(T8-1)))^2/(2*(T8-1)))),0)</f>
        <v>0.0730917423366465</v>
      </c>
    </row>
    <row r="9" customFormat="false" ht="15" hidden="false" customHeight="false" outlineLevel="0" collapsed="false">
      <c r="A9" s="11" t="s">
        <v>135</v>
      </c>
      <c r="B9" s="38" t="n">
        <v>0.05</v>
      </c>
      <c r="T9" s="0" t="n">
        <v>5</v>
      </c>
      <c r="U9" s="37" t="n">
        <f aca="false">IF(N($B$15)&gt;0,NORMSDIST(($B$15*SQRT(T9)-IF($B$11="Two-tailed",TINV($B$9,(T9-1)),TINV(2*$B$9,(T9-1))))/SQRT(1+IF($B$11="Two-tailed",TINV($B$9,(T9-1)),TINV(2*$B$9,(T9-1)))^2/(2*(T9-1)))),0)</f>
        <v>0.0896243028597795</v>
      </c>
    </row>
    <row r="10" customFormat="false" ht="15" hidden="false" customHeight="false" outlineLevel="0" collapsed="false">
      <c r="A10" s="11" t="s">
        <v>136</v>
      </c>
      <c r="B10" s="12" t="n">
        <v>0.8</v>
      </c>
      <c r="T10" s="0" t="n">
        <v>6</v>
      </c>
      <c r="U10" s="37" t="n">
        <f aca="false">IF(N($B$15)&gt;0,NORMSDIST(($B$15*SQRT(T10)-IF($B$11="Two-tailed",TINV($B$9,(T10-1)),TINV(2*$B$9,(T10-1))))/SQRT(1+IF($B$11="Two-tailed",TINV($B$9,(T10-1)),TINV(2*$B$9,(T10-1)))^2/(2*(T10-1)))),0)</f>
        <v>0.108527691984995</v>
      </c>
    </row>
    <row r="11" customFormat="false" ht="15" hidden="false" customHeight="false" outlineLevel="0" collapsed="false">
      <c r="A11" s="11" t="s">
        <v>138</v>
      </c>
      <c r="B11" s="39" t="s">
        <v>139</v>
      </c>
      <c r="T11" s="0" t="n">
        <v>7</v>
      </c>
      <c r="U11" s="37" t="n">
        <f aca="false">IF(N($B$15)&gt;0,NORMSDIST(($B$15*SQRT(T11)-IF($B$11="Two-tailed",TINV($B$9,(T11-1)),TINV(2*$B$9,(T11-1))))/SQRT(1+IF($B$11="Two-tailed",TINV($B$9,(T11-1)),TINV(2*$B$9,(T11-1)))^2/(2*(T11-1)))),0)</f>
        <v>0.1283565600076</v>
      </c>
    </row>
    <row r="12" customFormat="false" ht="15" hidden="false" customHeight="false" outlineLevel="0" collapsed="false">
      <c r="A12" s="11" t="s">
        <v>186</v>
      </c>
      <c r="B12" s="21" t="n">
        <v>0.15</v>
      </c>
      <c r="T12" s="0" t="n">
        <v>8</v>
      </c>
      <c r="U12" s="37" t="n">
        <f aca="false">IF(N($B$15)&gt;0,NORMSDIST(($B$15*SQRT(T12)-IF($B$11="Two-tailed",TINV($B$9,(T12-1)),TINV(2*$B$9,(T12-1))))/SQRT(1+IF($B$11="Two-tailed",TINV($B$9,(T12-1)),TINV(2*$B$9,(T12-1)))^2/(2*(T12-1)))),0)</f>
        <v>0.14858606401134</v>
      </c>
    </row>
    <row r="13" customFormat="false" ht="15" hidden="false" customHeight="false" outlineLevel="0" collapsed="false">
      <c r="T13" s="0" t="n">
        <v>9</v>
      </c>
      <c r="U13" s="0" t="n">
        <f aca="false">IF(N($B$15)&gt;0,NORMSDIST(($B$15*SQRT(T13)-IF($B$11="Two-tailed",TINV($B$9,(T13-1)),TINV(2*$B$9,(T13-1))))/SQRT(1+IF($B$11="Two-tailed",TINV($B$9,(T13-1)),TINV(2*$B$9,(T13-1)))^2/(2*(T13-1)))),0)</f>
        <v>0.168986041958869</v>
      </c>
    </row>
    <row r="14" customFormat="false" ht="15" hidden="false" customHeight="false" outlineLevel="0" collapsed="false">
      <c r="A14" s="9" t="s">
        <v>144</v>
      </c>
      <c r="B14" s="10"/>
      <c r="C14" s="10"/>
      <c r="T14" s="0" t="n">
        <v>10</v>
      </c>
      <c r="U14" s="37" t="n">
        <f aca="false">IF(N($B$15)&gt;0,NORMSDIST(($B$15*SQRT(T14)-IF($B$11="Two-tailed",TINV($B$9,(T14-1)),TINV(2*$B$9,(T14-1))))/SQRT(1+IF($B$11="Two-tailed",TINV($B$9,(T14-1)),TINV(2*$B$9,(T14-1)))^2/(2*(T14-1)))),0)</f>
        <v>0.189436869317021</v>
      </c>
    </row>
    <row r="15" customFormat="false" ht="15" hidden="false" customHeight="false" outlineLevel="0" collapsed="false">
      <c r="A15" s="11" t="s">
        <v>187</v>
      </c>
      <c r="B15" s="22" t="n">
        <f aca="false">IF(B8&lt;&gt;"",ABS(B8),IF(B7&gt;0,ABS(B6)/B7,""))</f>
        <v>0.4</v>
      </c>
      <c r="T15" s="0" t="n">
        <v>11</v>
      </c>
      <c r="U15" s="37" t="n">
        <f aca="false">IF(N($B$15)&gt;0,NORMSDIST(($B$15*SQRT(T15)-IF($B$11="Two-tailed",TINV($B$9,(T15-1)),TINV(2*$B$9,(T15-1))))/SQRT(1+IF($B$11="Two-tailed",TINV($B$9,(T15-1)),TINV(2*$B$9,(T15-1)))^2/(2*(T15-1)))),0)</f>
        <v>0.20986560701799</v>
      </c>
    </row>
    <row r="16" customFormat="false" ht="15" hidden="false" customHeight="false" outlineLevel="0" collapsed="false">
      <c r="A16" s="11" t="s">
        <v>146</v>
      </c>
      <c r="B16" s="40" t="str">
        <f aca="false">IF(B15="","",IF(B15&lt;0.2,"Very small",IF(B15&lt;0.5,"Small",IF(B15&lt;0.8,"Medium","Large"))))</f>
        <v>Small</v>
      </c>
      <c r="T16" s="0" t="n">
        <v>12</v>
      </c>
      <c r="U16" s="37" t="n">
        <f aca="false">IF(N($B$15)&gt;0,NORMSDIST(($B$15*SQRT(T16)-IF($B$11="Two-tailed",TINV($B$9,(T16-1)),TINV(2*$B$9,(T16-1))))/SQRT(1+IF($B$11="Two-tailed",TINV($B$9,(T16-1)),TINV(2*$B$9,(T16-1)))^2/(2*(T16-1)))),0)</f>
        <v>0.230221183669313</v>
      </c>
    </row>
    <row r="17" customFormat="false" ht="15" hidden="false" customHeight="false" outlineLevel="0" collapsed="false">
      <c r="A17" s="11" t="s">
        <v>188</v>
      </c>
      <c r="B17" s="17" t="n">
        <f aca="false">IF(N(B15)&gt;0,ROUNDUP(((NORMSINV(1-B9/IF(B11="Two-tailed",2,1))+NORMSINV(B10))/B15)^2,0),"")</f>
        <v>50</v>
      </c>
      <c r="T17" s="0" t="n">
        <v>13</v>
      </c>
      <c r="U17" s="37" t="n">
        <f aca="false">IF(N($B$15)&gt;0,NORMSDIST(($B$15*SQRT(T17)-IF($B$11="Two-tailed",TINV($B$9,(T17-1)),TINV(2*$B$9,(T17-1))))/SQRT(1+IF($B$11="Two-tailed",TINV($B$9,(T17-1)),TINV(2*$B$9,(T17-1)))^2/(2*(T17-1)))),0)</f>
        <v>0.250463897055786</v>
      </c>
    </row>
    <row r="18" customFormat="false" ht="15" hidden="false" customHeight="false" outlineLevel="0" collapsed="false">
      <c r="A18" s="11" t="str">
        <f aca="false">"Required sample ("&amp;IF(B5="Paired (before–after)","pairs","participants")&amp;")"</f>
        <v>Required sample (pairs)</v>
      </c>
      <c r="B18" s="17" t="n">
        <f aca="false">IF(NOT(N(B15)&gt;0),"",IF(COUNTIF($U$6:$U$1005,"&lt;"&amp;$B$10)&gt;=1000,"",INDEX($T$6:$T$1005,COUNTIF($U$6:$U$1005,"&lt;"&amp;$B$10)+1)))</f>
        <v>52</v>
      </c>
      <c r="C18" s="13" t="s">
        <v>149</v>
      </c>
      <c r="T18" s="0" t="n">
        <v>14</v>
      </c>
      <c r="U18" s="37" t="n">
        <f aca="false">IF(N($B$15)&gt;0,NORMSDIST(($B$15*SQRT(T18)-IF($B$11="Two-tailed",TINV($B$9,(T18-1)),TINV(2*$B$9,(T18-1))))/SQRT(1+IF($B$11="Two-tailed",TINV($B$9,(T18-1)),TINV(2*$B$9,(T18-1)))^2/(2*(T18-1)))),0)</f>
        <v>0.270560668943155</v>
      </c>
    </row>
    <row r="19" customFormat="false" ht="21.75" hidden="false" customHeight="true" outlineLevel="0" collapsed="false">
      <c r="A19" s="25" t="s">
        <v>152</v>
      </c>
      <c r="B19" s="26" t="n">
        <f aca="false">IF(B18="","",ROUNDUP(B18/(1-B12),0))</f>
        <v>62</v>
      </c>
      <c r="T19" s="0" t="n">
        <v>15</v>
      </c>
      <c r="U19" s="37" t="n">
        <f aca="false">IF(N($B$15)&gt;0,NORMSDIST(($B$15*SQRT(T19)-IF($B$11="Two-tailed",TINV($B$9,(T19-1)),TINV(2*$B$9,(T19-1))))/SQRT(1+IF($B$11="Two-tailed",TINV($B$9,(T19-1)),TINV(2*$B$9,(T19-1)))^2/(2*(T19-1)))),0)</f>
        <v>0.290482777919003</v>
      </c>
    </row>
    <row r="20" customFormat="false" ht="15" hidden="false" customHeight="false" outlineLevel="0" collapsed="false">
      <c r="A20" s="11" t="s">
        <v>153</v>
      </c>
      <c r="B20" s="28" t="n">
        <f aca="false">IF(B18="","",INDEX($U$6:$U$1005,B18-1))</f>
        <v>0.805113855005051</v>
      </c>
      <c r="T20" s="0" t="n">
        <v>16</v>
      </c>
      <c r="U20" s="37" t="n">
        <f aca="false">IF(N($B$15)&gt;0,NORMSDIST(($B$15*SQRT(T20)-IF($B$11="Two-tailed",TINV($B$9,(T20-1)),TINV(2*$B$9,(T20-1))))/SQRT(1+IF($B$11="Two-tailed",TINV($B$9,(T20-1)),TINV(2*$B$9,(T20-1)))^2/(2*(T20-1)))),0)</f>
        <v>0.310204718406646</v>
      </c>
    </row>
    <row r="21" customFormat="false" ht="15" hidden="false" customHeight="false" outlineLevel="0" collapsed="false">
      <c r="A21" s="41" t="str">
        <f aca="false">IF(N(B15)=0,"⚠ Enter the expected difference and SD (or d).",IF(B18="","⚠ More than 1001 needed – the effect is too small to detect practically.",""))</f>
        <v/>
      </c>
      <c r="T21" s="0" t="n">
        <v>17</v>
      </c>
      <c r="U21" s="37" t="n">
        <f aca="false">IF(N($B$15)&gt;0,NORMSDIST(($B$15*SQRT(T21)-IF($B$11="Two-tailed",TINV($B$9,(T21-1)),TINV(2*$B$9,(T21-1))))/SQRT(1+IF($B$11="Two-tailed",TINV($B$9,(T21-1)),TINV(2*$B$9,(T21-1)))^2/(2*(T21-1)))),0)</f>
        <v>0.32970359300043</v>
      </c>
    </row>
    <row r="22" customFormat="false" ht="15" hidden="false" customHeight="false" outlineLevel="0" collapsed="false">
      <c r="T22" s="0" t="n">
        <v>18</v>
      </c>
      <c r="U22" s="0" t="n">
        <f aca="false">IF(N($B$15)&gt;0,NORMSDIST(($B$15*SQRT(T22)-IF($B$11="Two-tailed",TINV($B$9,(T22-1)),TINV(2*$B$9,(T22-1))))/SQRT(1+IF($B$11="Two-tailed",TINV($B$9,(T22-1)),TINV(2*$B$9,(T22-1)))^2/(2*(T22-1)))),0)</f>
        <v>0.348958765287896</v>
      </c>
    </row>
    <row r="23" customFormat="false" ht="15" hidden="false" customHeight="false" outlineLevel="0" collapsed="false">
      <c r="A23" s="9" t="s">
        <v>154</v>
      </c>
      <c r="B23" s="10"/>
      <c r="C23" s="10"/>
      <c r="T23" s="0" t="n">
        <v>19</v>
      </c>
      <c r="U23" s="37" t="n">
        <f aca="false">IF(N($B$15)&gt;0,NORMSDIST(($B$15*SQRT(T23)-IF($B$11="Two-tailed",TINV($B$9,(T23-1)),TINV(2*$B$9,(T23-1))))/SQRT(1+IF($B$11="Two-tailed",TINV($B$9,(T23-1)),TINV(2*$B$9,(T23-1)))^2/(2*(T23-1)))),0)</f>
        <v>0.367951642748213</v>
      </c>
    </row>
    <row r="24" customFormat="false" ht="15" hidden="false" customHeight="false" outlineLevel="0" collapsed="false">
      <c r="A24" s="11" t="s">
        <v>189</v>
      </c>
      <c r="B24" s="18" t="n">
        <v>30</v>
      </c>
      <c r="T24" s="0" t="n">
        <v>20</v>
      </c>
      <c r="U24" s="37" t="n">
        <f aca="false">IF(N($B$15)&gt;0,NORMSDIST(($B$15*SQRT(T24)-IF($B$11="Two-tailed",TINV($B$9,(T24-1)),TINV(2*$B$9,(T24-1))))/SQRT(1+IF($B$11="Two-tailed",TINV($B$9,(T24-1)),TINV(2*$B$9,(T24-1)))^2/(2*(T24-1)))),0)</f>
        <v>0.386665525577097</v>
      </c>
    </row>
    <row r="25" customFormat="false" ht="21.75" hidden="false" customHeight="true" outlineLevel="0" collapsed="false">
      <c r="A25" s="25" t="s">
        <v>157</v>
      </c>
      <c r="B25" s="42" t="n">
        <f aca="false">IF(AND(N(B15)&gt;0,B24&gt;=2),NORMSDIST((B15*SQRT(B24)-IF(B11="Two-tailed",TINV(B9,(B24-1)),TINV(2*B9,(B24-1))))/SQRT(1+IF(B11="Two-tailed",TINV(B9,(B24-1)),TINV(2*B9,(B24-1)))^2/(2*(B24-1)))),"")</f>
        <v>0.55593708980855</v>
      </c>
      <c r="T25" s="0" t="n">
        <v>21</v>
      </c>
      <c r="U25" s="37" t="n">
        <f aca="false">IF(N($B$15)&gt;0,NORMSDIST(($B$15*SQRT(T25)-IF($B$11="Two-tailed",TINV($B$9,(T25-1)),TINV(2*$B$9,(T25-1))))/SQRT(1+IF($B$11="Two-tailed",TINV($B$9,(T25-1)),TINV(2*$B$9,(T25-1)))^2/(2*(T25-1)))),0)</f>
        <v>0.405085489250203</v>
      </c>
    </row>
    <row r="26" customFormat="false" ht="15" hidden="false" customHeight="false" outlineLevel="0" collapsed="false">
      <c r="A26" s="11" t="s">
        <v>158</v>
      </c>
      <c r="B26" s="22" t="n">
        <f aca="false">IF(B24&gt;=2,(NORMSINV(1-B9/IF(B11="Two-tailed",2,1))+NORMSINV(B10))/SQRT(B24),"")</f>
        <v>0.511497140244501</v>
      </c>
      <c r="T26" s="0" t="n">
        <v>22</v>
      </c>
      <c r="U26" s="37" t="n">
        <f aca="false">IF(N($B$15)&gt;0,NORMSDIST(($B$15*SQRT(T26)-IF($B$11="Two-tailed",TINV($B$9,(T26-1)),TINV(2*$B$9,(T26-1))))/SQRT(1+IF($B$11="Two-tailed",TINV($B$9,(T26-1)),TINV(2*$B$9,(T26-1)))^2/(2*(T26-1)))),0)</f>
        <v>0.423198284505961</v>
      </c>
    </row>
    <row r="27" customFormat="false" ht="15" hidden="false" customHeight="false" outlineLevel="0" collapsed="false">
      <c r="T27" s="0" t="n">
        <v>23</v>
      </c>
      <c r="U27" s="0" t="n">
        <f aca="false">IF(N($B$15)&gt;0,NORMSDIST(($B$15*SQRT(T27)-IF($B$11="Two-tailed",TINV($B$9,(T27-1)),TINV(2*$B$9,(T27-1))))/SQRT(1+IF($B$11="Two-tailed",TINV($B$9,(T27-1)),TINV(2*$B$9,(T27-1)))^2/(2*(T27-1)))),0)</f>
        <v>0.440992246482624</v>
      </c>
    </row>
    <row r="28" customFormat="false" ht="15" hidden="false" customHeight="false" outlineLevel="0" collapsed="false">
      <c r="T28" s="0" t="n">
        <v>24</v>
      </c>
      <c r="U28" s="0" t="n">
        <f aca="false">IF(N($B$15)&gt;0,NORMSDIST(($B$15*SQRT(T28)-IF($B$11="Two-tailed",TINV($B$9,(T28-1)),TINV(2*$B$9,(T28-1))))/SQRT(1+IF($B$11="Two-tailed",TINV($B$9,(T28-1)),TINV(2*$B$9,(T28-1)))^2/(2*(T28-1)))),0)</f>
        <v>0.458457208893061</v>
      </c>
    </row>
    <row r="29" customFormat="false" ht="15" hidden="false" customHeight="false" outlineLevel="0" collapsed="false">
      <c r="T29" s="0" t="n">
        <v>25</v>
      </c>
      <c r="U29" s="0" t="n">
        <f aca="false">IF(N($B$15)&gt;0,NORMSDIST(($B$15*SQRT(T29)-IF($B$11="Two-tailed",TINV($B$9,(T29-1)),TINV(2*$B$9,(T29-1))))/SQRT(1+IF($B$11="Two-tailed",TINV($B$9,(T29-1)),TINV(2*$B$9,(T29-1)))^2/(2*(T29-1)))),0)</f>
        <v>0.475584421272579</v>
      </c>
    </row>
    <row r="30" customFormat="false" ht="15" hidden="false" customHeight="false" outlineLevel="0" collapsed="false">
      <c r="T30" s="0" t="n">
        <v>26</v>
      </c>
      <c r="U30" s="0" t="n">
        <f aca="false">IF(N($B$15)&gt;0,NORMSDIST(($B$15*SQRT(T30)-IF($B$11="Two-tailed",TINV($B$9,(T30-1)),TINV(2*$B$9,(T30-1))))/SQRT(1+IF($B$11="Two-tailed",TINV($B$9,(T30-1)),TINV(2*$B$9,(T30-1)))^2/(2*(T30-1)))),0)</f>
        <v>0.492366468447199</v>
      </c>
    </row>
    <row r="31" customFormat="false" ht="15" hidden="false" customHeight="false" outlineLevel="0" collapsed="false">
      <c r="T31" s="0" t="n">
        <v>27</v>
      </c>
      <c r="U31" s="0" t="n">
        <f aca="false">IF(N($B$15)&gt;0,NORMSDIST(($B$15*SQRT(T31)-IF($B$11="Two-tailed",TINV($B$9,(T31-1)),TINV(2*$B$9,(T31-1))))/SQRT(1+IF($B$11="Two-tailed",TINV($B$9,(T31-1)),TINV(2*$B$9,(T31-1)))^2/(2*(T31-1)))),0)</f>
        <v>0.508797191934157</v>
      </c>
    </row>
    <row r="32" customFormat="false" ht="15" hidden="false" customHeight="false" outlineLevel="0" collapsed="false">
      <c r="T32" s="0" t="n">
        <v>28</v>
      </c>
      <c r="U32" s="0" t="n">
        <f aca="false">IF(N($B$15)&gt;0,NORMSDIST(($B$15*SQRT(T32)-IF($B$11="Two-tailed",TINV($B$9,(T32-1)),TINV(2*$B$9,(T32-1))))/SQRT(1+IF($B$11="Two-tailed",TINV($B$9,(T32-1)),TINV(2*$B$9,(T32-1)))^2/(2*(T32-1)))),0)</f>
        <v>0.524871613260265</v>
      </c>
    </row>
    <row r="33" customFormat="false" ht="15" hidden="false" customHeight="false" outlineLevel="0" collapsed="false">
      <c r="T33" s="0" t="n">
        <v>29</v>
      </c>
      <c r="U33" s="0" t="n">
        <f aca="false">IF(N($B$15)&gt;0,NORMSDIST(($B$15*SQRT(T33)-IF($B$11="Two-tailed",TINV($B$9,(T33-1)),TINV(2*$B$9,(T33-1))))/SQRT(1+IF($B$11="Two-tailed",TINV($B$9,(T33-1)),TINV(2*$B$9,(T33-1)))^2/(2*(T33-1)))),0)</f>
        <v>0.540585859304142</v>
      </c>
    </row>
    <row r="34" customFormat="false" ht="15" hidden="false" customHeight="false" outlineLevel="0" collapsed="false">
      <c r="T34" s="0" t="n">
        <v>30</v>
      </c>
      <c r="U34" s="0" t="n">
        <f aca="false">IF(N($B$15)&gt;0,NORMSDIST(($B$15*SQRT(T34)-IF($B$11="Two-tailed",TINV($B$9,(T34-1)),TINV(2*$B$9,(T34-1))))/SQRT(1+IF($B$11="Two-tailed",TINV($B$9,(T34-1)),TINV(2*$B$9,(T34-1)))^2/(2*(T34-1)))),0)</f>
        <v>0.55593708980855</v>
      </c>
    </row>
    <row r="35" customFormat="false" ht="15" hidden="false" customHeight="false" outlineLevel="0" collapsed="false">
      <c r="T35" s="0" t="n">
        <v>31</v>
      </c>
      <c r="U35" s="0" t="n">
        <f aca="false">IF(N($B$15)&gt;0,NORMSDIST(($B$15*SQRT(T35)-IF($B$11="Two-tailed",TINV($B$9,(T35-1)),TINV(2*$B$9,(T35-1))))/SQRT(1+IF($B$11="Two-tailed",TINV($B$9,(T35-1)),TINV(2*$B$9,(T35-1)))^2/(2*(T35-1)))),0)</f>
        <v>0.570923427208943</v>
      </c>
    </row>
    <row r="36" customFormat="false" ht="15" hidden="false" customHeight="false" outlineLevel="0" collapsed="false">
      <c r="T36" s="0" t="n">
        <v>32</v>
      </c>
      <c r="U36" s="0" t="n">
        <f aca="false">IF(N($B$15)&gt;0,NORMSDIST(($B$15*SQRT(T36)-IF($B$11="Two-tailed",TINV($B$9,(T36-1)),TINV(2*$B$9,(T36-1))))/SQRT(1+IF($B$11="Two-tailed",TINV($B$9,(T36-1)),TINV(2*$B$9,(T36-1)))^2/(2*(T36-1)))),0)</f>
        <v>0.585543888905163</v>
      </c>
    </row>
    <row r="37" customFormat="false" ht="15" hidden="false" customHeight="false" outlineLevel="0" collapsed="false">
      <c r="T37" s="0" t="n">
        <v>33</v>
      </c>
      <c r="U37" s="0" t="n">
        <f aca="false">IF(N($B$15)&gt;0,NORMSDIST(($B$15*SQRT(T37)-IF($B$11="Two-tailed",TINV($B$9,(T37-1)),TINV(2*$B$9,(T37-1))))/SQRT(1+IF($B$11="Two-tailed",TINV($B$9,(T37-1)),TINV(2*$B$9,(T37-1)))^2/(2*(T37-1)))),0)</f>
        <v>0.599798322076505</v>
      </c>
    </row>
    <row r="38" customFormat="false" ht="15" hidden="false" customHeight="false" outlineLevel="0" collapsed="false">
      <c r="T38" s="0" t="n">
        <v>34</v>
      </c>
      <c r="U38" s="0" t="n">
        <f aca="false">IF(N($B$15)&gt;0,NORMSDIST(($B$15*SQRT(T38)-IF($B$11="Two-tailed",TINV($B$9,(T38-1)),TINV(2*$B$9,(T38-1))))/SQRT(1+IF($B$11="Two-tailed",TINV($B$9,(T38-1)),TINV(2*$B$9,(T38-1)))^2/(2*(T38-1)))),0)</f>
        <v>0.613687341112046</v>
      </c>
    </row>
    <row r="39" customFormat="false" ht="15" hidden="false" customHeight="false" outlineLevel="0" collapsed="false">
      <c r="T39" s="0" t="n">
        <v>35</v>
      </c>
      <c r="U39" s="0" t="n">
        <f aca="false">IF(N($B$15)&gt;0,NORMSDIST(($B$15*SQRT(T39)-IF($B$11="Two-tailed",TINV($B$9,(T39-1)),TINV(2*$B$9,(T39-1))))/SQRT(1+IF($B$11="Two-tailed",TINV($B$9,(T39-1)),TINV(2*$B$9,(T39-1)))^2/(2*(T39-1)))),0)</f>
        <v>0.627212267701158</v>
      </c>
    </row>
    <row r="40" customFormat="false" ht="15" hidden="false" customHeight="false" outlineLevel="0" collapsed="false">
      <c r="T40" s="0" t="n">
        <v>36</v>
      </c>
      <c r="U40" s="0" t="n">
        <f aca="false">IF(N($B$15)&gt;0,NORMSDIST(($B$15*SQRT(T40)-IF($B$11="Two-tailed",TINV($B$9,(T40-1)),TINV(2*$B$9,(T40-1))))/SQRT(1+IF($B$11="Two-tailed",TINV($B$9,(T40-1)),TINV(2*$B$9,(T40-1)))^2/(2*(T40-1)))),0)</f>
        <v>0.640375073604901</v>
      </c>
    </row>
    <row r="41" customFormat="false" ht="15" hidden="false" customHeight="false" outlineLevel="0" collapsed="false">
      <c r="T41" s="0" t="n">
        <v>37</v>
      </c>
      <c r="U41" s="0" t="n">
        <f aca="false">IF(N($B$15)&gt;0,NORMSDIST(($B$15*SQRT(T41)-IF($B$11="Two-tailed",TINV($B$9,(T41-1)),TINV(2*$B$9,(T41-1))))/SQRT(1+IF($B$11="Two-tailed",TINV($B$9,(T41-1)),TINV(2*$B$9,(T41-1)))^2/(2*(T41-1)))),0)</f>
        <v>0.653178326107826</v>
      </c>
    </row>
    <row r="42" customFormat="false" ht="15" hidden="false" customHeight="false" outlineLevel="0" collapsed="false">
      <c r="T42" s="0" t="n">
        <v>38</v>
      </c>
      <c r="U42" s="0" t="n">
        <f aca="false">IF(N($B$15)&gt;0,NORMSDIST(($B$15*SQRT(T42)-IF($B$11="Two-tailed",TINV($B$9,(T42-1)),TINV(2*$B$9,(T42-1))))/SQRT(1+IF($B$11="Two-tailed",TINV($B$9,(T42-1)),TINV(2*$B$9,(T42-1)))^2/(2*(T42-1)))),0)</f>
        <v>0.66562513613183</v>
      </c>
    </row>
    <row r="43" customFormat="false" ht="15" hidden="false" customHeight="false" outlineLevel="0" collapsed="false">
      <c r="T43" s="0" t="n">
        <v>39</v>
      </c>
      <c r="U43" s="0" t="n">
        <f aca="false">IF(N($B$15)&gt;0,NORMSDIST(($B$15*SQRT(T43)-IF($B$11="Two-tailed",TINV($B$9,(T43-1)),TINV(2*$B$9,(T43-1))))/SQRT(1+IF($B$11="Two-tailed",TINV($B$9,(T43-1)),TINV(2*$B$9,(T43-1)))^2/(2*(T43-1)))),0)</f>
        <v>0.677719108978702</v>
      </c>
    </row>
    <row r="44" customFormat="false" ht="15" hidden="false" customHeight="false" outlineLevel="0" collapsed="false">
      <c r="T44" s="0" t="n">
        <v>40</v>
      </c>
      <c r="U44" s="0" t="n">
        <f aca="false">IF(N($B$15)&gt;0,NORMSDIST(($B$15*SQRT(T44)-IF($B$11="Two-tailed",TINV($B$9,(T44-1)),TINV(2*$B$9,(T44-1))))/SQRT(1+IF($B$11="Two-tailed",TINV($B$9,(T44-1)),TINV(2*$B$9,(T44-1)))^2/(2*(T44-1)))),0)</f>
        <v>0.689464297655674</v>
      </c>
    </row>
    <row r="45" customFormat="false" ht="15" hidden="false" customHeight="false" outlineLevel="0" collapsed="false">
      <c r="T45" s="0" t="n">
        <v>41</v>
      </c>
      <c r="U45" s="0" t="n">
        <f aca="false">IF(N($B$15)&gt;0,NORMSDIST(($B$15*SQRT(T45)-IF($B$11="Two-tailed",TINV($B$9,(T45-1)),TINV(2*$B$9,(T45-1))))/SQRT(1+IF($B$11="Two-tailed",TINV($B$9,(T45-1)),TINV(2*$B$9,(T45-1)))^2/(2*(T45-1)))),0)</f>
        <v>0.700865158728293</v>
      </c>
    </row>
    <row r="46" customFormat="false" ht="15" hidden="false" customHeight="false" outlineLevel="0" collapsed="false">
      <c r="T46" s="0" t="n">
        <v>42</v>
      </c>
      <c r="U46" s="0" t="n">
        <f aca="false">IF(N($B$15)&gt;0,NORMSDIST(($B$15*SQRT(T46)-IF($B$11="Two-tailed",TINV($B$9,(T46-1)),TINV(2*$B$9,(T46-1))))/SQRT(1+IF($B$11="Two-tailed",TINV($B$9,(T46-1)),TINV(2*$B$9,(T46-1)))^2/(2*(T46-1)))),0)</f>
        <v>0.711926510636968</v>
      </c>
    </row>
    <row r="47" customFormat="false" ht="15" hidden="false" customHeight="false" outlineLevel="0" collapsed="false">
      <c r="T47" s="0" t="n">
        <v>43</v>
      </c>
      <c r="U47" s="0" t="n">
        <f aca="false">IF(N($B$15)&gt;0,NORMSDIST(($B$15*SQRT(T47)-IF($B$11="Two-tailed",TINV($B$9,(T47-1)),TINV(2*$B$9,(T47-1))))/SQRT(1+IF($B$11="Two-tailed",TINV($B$9,(T47-1)),TINV(2*$B$9,(T47-1)))^2/(2*(T47-1)))),0)</f>
        <v>0.72265349440727</v>
      </c>
    </row>
    <row r="48" customFormat="false" ht="15" hidden="false" customHeight="false" outlineLevel="0" collapsed="false">
      <c r="T48" s="0" t="n">
        <v>44</v>
      </c>
      <c r="U48" s="0" t="n">
        <f aca="false">IF(N($B$15)&gt;0,NORMSDIST(($B$15*SQRT(T48)-IF($B$11="Two-tailed",TINV($B$9,(T48-1)),TINV(2*$B$9,(T48-1))))/SQRT(1+IF($B$11="Two-tailed",TINV($B$9,(T48-1)),TINV(2*$B$9,(T48-1)))^2/(2*(T48-1)))),0)</f>
        <v>0.733051536679298</v>
      </c>
    </row>
    <row r="49" customFormat="false" ht="15" hidden="false" customHeight="false" outlineLevel="0" collapsed="false">
      <c r="T49" s="0" t="n">
        <v>45</v>
      </c>
      <c r="U49" s="0" t="n">
        <f aca="false">IF(N($B$15)&gt;0,NORMSDIST(($B$15*SQRT(T49)-IF($B$11="Two-tailed",TINV($B$9,(T49-1)),TINV(2*$B$9,(T49-1))))/SQRT(1+IF($B$11="Two-tailed",TINV($B$9,(T49-1)),TINV(2*$B$9,(T49-1)))^2/(2*(T49-1)))),0)</f>
        <v>0.743126314977866</v>
      </c>
    </row>
    <row r="50" customFormat="false" ht="15" hidden="false" customHeight="false" outlineLevel="0" collapsed="false">
      <c r="T50" s="0" t="n">
        <v>46</v>
      </c>
      <c r="U50" s="0" t="n">
        <f aca="false">IF(N($B$15)&gt;0,NORMSDIST(($B$15*SQRT(T50)-IF($B$11="Two-tailed",TINV($B$9,(T50-1)),TINV(2*$B$9,(T50-1))))/SQRT(1+IF($B$11="Two-tailed",TINV($B$9,(T50-1)),TINV(2*$B$9,(T50-1)))^2/(2*(T50-1)))),0)</f>
        <v>0.752883725142834</v>
      </c>
    </row>
    <row r="51" customFormat="false" ht="15" hidden="false" customHeight="false" outlineLevel="0" collapsed="false">
      <c r="T51" s="0" t="n">
        <v>47</v>
      </c>
      <c r="U51" s="0" t="n">
        <f aca="false">IF(N($B$15)&gt;0,NORMSDIST(($B$15*SQRT(T51)-IF($B$11="Two-tailed",TINV($B$9,(T51-1)),TINV(2*$B$9,(T51-1))))/SQRT(1+IF($B$11="Two-tailed",TINV($B$9,(T51-1)),TINV(2*$B$9,(T51-1)))^2/(2*(T51-1)))),0)</f>
        <v>0.762329850837244</v>
      </c>
    </row>
    <row r="52" customFormat="false" ht="15" hidden="false" customHeight="false" outlineLevel="0" collapsed="false">
      <c r="T52" s="0" t="n">
        <v>48</v>
      </c>
      <c r="U52" s="0" t="n">
        <f aca="false">IF(N($B$15)&gt;0,NORMSDIST(($B$15*SQRT(T52)-IF($B$11="Two-tailed",TINV($B$9,(T52-1)),TINV(2*$B$9,(T52-1))))/SQRT(1+IF($B$11="Two-tailed",TINV($B$9,(T52-1)),TINV(2*$B$9,(T52-1)))^2/(2*(T52-1)))),0)</f>
        <v>0.77147093505015</v>
      </c>
    </row>
    <row r="53" customFormat="false" ht="15" hidden="false" customHeight="false" outlineLevel="0" collapsed="false">
      <c r="T53" s="0" t="n">
        <v>49</v>
      </c>
      <c r="U53" s="0" t="n">
        <f aca="false">IF(N($B$15)&gt;0,NORMSDIST(($B$15*SQRT(T53)-IF($B$11="Two-tailed",TINV($B$9,(T53-1)),TINV(2*$B$9,(T53-1))))/SQRT(1+IF($B$11="Two-tailed",TINV($B$9,(T53-1)),TINV(2*$B$9,(T53-1)))^2/(2*(T53-1)))),0)</f>
        <v>0.780313353510766</v>
      </c>
    </row>
    <row r="54" customFormat="false" ht="15" hidden="false" customHeight="false" outlineLevel="0" collapsed="false">
      <c r="T54" s="0" t="n">
        <v>50</v>
      </c>
      <c r="U54" s="0" t="n">
        <f aca="false">IF(N($B$15)&gt;0,NORMSDIST(($B$15*SQRT(T54)-IF($B$11="Two-tailed",TINV($B$9,(T54-1)),TINV(2*$B$9,(T54-1))))/SQRT(1+IF($B$11="Two-tailed",TINV($B$9,(T54-1)),TINV(2*$B$9,(T54-1)))^2/(2*(T54-1)))),0)</f>
        <v>0.788863589930889</v>
      </c>
    </row>
    <row r="55" customFormat="false" ht="15" hidden="false" customHeight="false" outlineLevel="0" collapsed="false">
      <c r="T55" s="0" t="n">
        <v>51</v>
      </c>
      <c r="U55" s="0" t="n">
        <f aca="false">IF(N($B$15)&gt;0,NORMSDIST(($B$15*SQRT(T55)-IF($B$11="Two-tailed",TINV($B$9,(T55-1)),TINV(2*$B$9,(T55-1))))/SQRT(1+IF($B$11="Two-tailed",TINV($B$9,(T55-1)),TINV(2*$B$9,(T55-1)))^2/(2*(T55-1)))),0)</f>
        <v>0.797128212993317</v>
      </c>
    </row>
    <row r="56" customFormat="false" ht="15" hidden="false" customHeight="false" outlineLevel="0" collapsed="false">
      <c r="T56" s="0" t="n">
        <v>52</v>
      </c>
      <c r="U56" s="0" t="n">
        <f aca="false">IF(N($B$15)&gt;0,NORMSDIST(($B$15*SQRT(T56)-IF($B$11="Two-tailed",TINV($B$9,(T56-1)),TINV(2*$B$9,(T56-1))))/SQRT(1+IF($B$11="Two-tailed",TINV($B$9,(T56-1)),TINV(2*$B$9,(T56-1)))^2/(2*(T56-1)))),0)</f>
        <v>0.805113855005051</v>
      </c>
    </row>
    <row r="57" customFormat="false" ht="15" hidden="false" customHeight="false" outlineLevel="0" collapsed="false">
      <c r="T57" s="0" t="n">
        <v>53</v>
      </c>
      <c r="U57" s="0" t="n">
        <f aca="false">IF(N($B$15)&gt;0,NORMSDIST(($B$15*SQRT(T57)-IF($B$11="Two-tailed",TINV($B$9,(T57-1)),TINV(2*$B$9,(T57-1))))/SQRT(1+IF($B$11="Two-tailed",TINV($B$9,(T57-1)),TINV(2*$B$9,(T57-1)))^2/(2*(T57-1)))),0)</f>
        <v>0.812827192135553</v>
      </c>
    </row>
    <row r="58" customFormat="false" ht="15" hidden="false" customHeight="false" outlineLevel="0" collapsed="false">
      <c r="T58" s="0" t="n">
        <v>54</v>
      </c>
      <c r="U58" s="0" t="n">
        <f aca="false">IF(N($B$15)&gt;0,NORMSDIST(($B$15*SQRT(T58)-IF($B$11="Two-tailed",TINV($B$9,(T58-1)),TINV(2*$B$9,(T58-1))))/SQRT(1+IF($B$11="Two-tailed",TINV($B$9,(T58-1)),TINV(2*$B$9,(T58-1)))^2/(2*(T58-1)))),0)</f>
        <v>0.820274926161917</v>
      </c>
    </row>
    <row r="59" customFormat="false" ht="15" hidden="false" customHeight="false" outlineLevel="0" collapsed="false">
      <c r="T59" s="0" t="n">
        <v>55</v>
      </c>
      <c r="U59" s="0" t="n">
        <f aca="false">IF(N($B$15)&gt;0,NORMSDIST(($B$15*SQRT(T59)-IF($B$11="Two-tailed",TINV($B$9,(T59-1)),TINV(2*$B$9,(T59-1))))/SQRT(1+IF($B$11="Two-tailed",TINV($B$9,(T59-1)),TINV(2*$B$9,(T59-1)))^2/(2*(T59-1)))),0)</f>
        <v>0.827463767644745</v>
      </c>
    </row>
    <row r="60" customFormat="false" ht="15" hidden="false" customHeight="false" outlineLevel="0" collapsed="false">
      <c r="T60" s="0" t="n">
        <v>56</v>
      </c>
      <c r="U60" s="0" t="n">
        <f aca="false">IF(N($B$15)&gt;0,NORMSDIST(($B$15*SQRT(T60)-IF($B$11="Two-tailed",TINV($B$9,(T60-1)),TINV(2*$B$9,(T60-1))))/SQRT(1+IF($B$11="Two-tailed",TINV($B$9,(T60-1)),TINV(2*$B$9,(T60-1)))^2/(2*(T60-1)))),0)</f>
        <v>0.834400420460478</v>
      </c>
    </row>
    <row r="61" customFormat="false" ht="15" hidden="false" customHeight="false" outlineLevel="0" collapsed="false">
      <c r="T61" s="0" t="n">
        <v>57</v>
      </c>
      <c r="U61" s="0" t="n">
        <f aca="false">IF(N($B$15)&gt;0,NORMSDIST(($B$15*SQRT(T61)-IF($B$11="Two-tailed",TINV($B$9,(T61-1)),TINV(2*$B$9,(T61-1))))/SQRT(1+IF($B$11="Two-tailed",TINV($B$9,(T61-1)),TINV(2*$B$9,(T61-1)))^2/(2*(T61-1)))),0)</f>
        <v>0.841091567618121</v>
      </c>
    </row>
    <row r="62" customFormat="false" ht="15" hidden="false" customHeight="false" outlineLevel="0" collapsed="false">
      <c r="T62" s="0" t="n">
        <v>58</v>
      </c>
      <c r="U62" s="0" t="n">
        <f aca="false">IF(N($B$15)&gt;0,NORMSDIST(($B$15*SQRT(T62)-IF($B$11="Two-tailed",TINV($B$9,(T62-1)),TINV(2*$B$9,(T62-1))))/SQRT(1+IF($B$11="Two-tailed",TINV($B$9,(T62-1)),TINV(2*$B$9,(T62-1)))^2/(2*(T62-1)))),0)</f>
        <v>0.847543858290515</v>
      </c>
    </row>
    <row r="63" customFormat="false" ht="15" hidden="false" customHeight="false" outlineLevel="0" collapsed="false">
      <c r="T63" s="0" t="n">
        <v>59</v>
      </c>
      <c r="U63" s="0" t="n">
        <f aca="false">IF(N($B$15)&gt;0,NORMSDIST(($B$15*SQRT(T63)-IF($B$11="Two-tailed",TINV($B$9,(T63-1)),TINV(2*$B$9,(T63-1))))/SQRT(1+IF($B$11="Two-tailed",TINV($B$9,(T63-1)),TINV(2*$B$9,(T63-1)))^2/(2*(T63-1)))),0)</f>
        <v>0.853763895992639</v>
      </c>
    </row>
    <row r="64" customFormat="false" ht="15" hidden="false" customHeight="false" outlineLevel="0" collapsed="false">
      <c r="T64" s="0" t="n">
        <v>60</v>
      </c>
      <c r="U64" s="0" t="n">
        <f aca="false">IF(N($B$15)&gt;0,NORMSDIST(($B$15*SQRT(T64)-IF($B$11="Two-tailed",TINV($B$9,(T64-1)),TINV(2*$B$9,(T64-1))))/SQRT(1+IF($B$11="Two-tailed",TINV($B$9,(T64-1)),TINV(2*$B$9,(T64-1)))^2/(2*(T64-1)))),0)</f>
        <v>0.859758227841757</v>
      </c>
    </row>
    <row r="65" customFormat="false" ht="15" hidden="false" customHeight="false" outlineLevel="0" collapsed="false">
      <c r="T65" s="0" t="n">
        <v>61</v>
      </c>
      <c r="U65" s="0" t="n">
        <f aca="false">IF(N($B$15)&gt;0,NORMSDIST(($B$15*SQRT(T65)-IF($B$11="Two-tailed",TINV($B$9,(T65-1)),TINV(2*$B$9,(T65-1))))/SQRT(1+IF($B$11="Two-tailed",TINV($B$9,(T65-1)),TINV(2*$B$9,(T65-1)))^2/(2*(T65-1)))),0)</f>
        <v>0.865533334836654</v>
      </c>
    </row>
    <row r="66" customFormat="false" ht="15" hidden="false" customHeight="false" outlineLevel="0" collapsed="false">
      <c r="T66" s="0" t="n">
        <v>62</v>
      </c>
      <c r="U66" s="0" t="n">
        <f aca="false">IF(N($B$15)&gt;0,NORMSDIST(($B$15*SQRT(T66)-IF($B$11="Two-tailed",TINV($B$9,(T66-1)),TINV(2*$B$9,(T66-1))))/SQRT(1+IF($B$11="Two-tailed",TINV($B$9,(T66-1)),TINV(2*$B$9,(T66-1)))^2/(2*(T66-1)))),0)</f>
        <v>0.871095623095552</v>
      </c>
    </row>
    <row r="67" customFormat="false" ht="15" hidden="false" customHeight="false" outlineLevel="0" collapsed="false">
      <c r="T67" s="0" t="n">
        <v>63</v>
      </c>
      <c r="U67" s="0" t="n">
        <f aca="false">IF(N($B$15)&gt;0,NORMSDIST(($B$15*SQRT(T67)-IF($B$11="Two-tailed",TINV($B$9,(T67-1)),TINV(2*$B$9,(T67-1))))/SQRT(1+IF($B$11="Two-tailed",TINV($B$9,(T67-1)),TINV(2*$B$9,(T67-1)))^2/(2*(T67-1)))),0)</f>
        <v>0.87645141599475</v>
      </c>
    </row>
    <row r="68" customFormat="false" ht="15" hidden="false" customHeight="false" outlineLevel="0" collapsed="false">
      <c r="T68" s="0" t="n">
        <v>64</v>
      </c>
      <c r="U68" s="0" t="n">
        <f aca="false">IF(N($B$15)&gt;0,NORMSDIST(($B$15*SQRT(T68)-IF($B$11="Two-tailed",TINV($B$9,(T68-1)),TINV(2*$B$9,(T68-1))))/SQRT(1+IF($B$11="Two-tailed",TINV($B$9,(T68-1)),TINV(2*$B$9,(T68-1)))^2/(2*(T68-1)))),0)</f>
        <v>0.881606947152363</v>
      </c>
    </row>
    <row r="69" customFormat="false" ht="15" hidden="false" customHeight="false" outlineLevel="0" collapsed="false">
      <c r="T69" s="0" t="n">
        <v>65</v>
      </c>
      <c r="U69" s="0" t="n">
        <f aca="false">IF(N($B$15)&gt;0,NORMSDIST(($B$15*SQRT(T69)-IF($B$11="Two-tailed",TINV($B$9,(T69-1)),TINV(2*$B$9,(T69-1))))/SQRT(1+IF($B$11="Two-tailed",TINV($B$9,(T69-1)),TINV(2*$B$9,(T69-1)))^2/(2*(T69-1)))),0)</f>
        <v>0.886568354203964</v>
      </c>
    </row>
    <row r="70" customFormat="false" ht="15" hidden="false" customHeight="false" outlineLevel="0" collapsed="false">
      <c r="T70" s="0" t="n">
        <v>66</v>
      </c>
      <c r="U70" s="0" t="n">
        <f aca="false">IF(N($B$15)&gt;0,NORMSDIST(($B$15*SQRT(T70)-IF($B$11="Two-tailed",TINV($B$9,(T70-1)),TINV(2*$B$9,(T70-1))))/SQRT(1+IF($B$11="Two-tailed",TINV($B$9,(T70-1)),TINV(2*$B$9,(T70-1)))^2/(2*(T70-1)))),0)</f>
        <v>0.891341673319186</v>
      </c>
    </row>
    <row r="71" customFormat="false" ht="15" hidden="false" customHeight="false" outlineLevel="0" collapsed="false">
      <c r="T71" s="0" t="n">
        <v>67</v>
      </c>
      <c r="U71" s="0" t="n">
        <f aca="false">IF(N($B$15)&gt;0,NORMSDIST(($B$15*SQRT(T71)-IF($B$11="Two-tailed",TINV($B$9,(T71-1)),TINV(2*$B$9,(T71-1))))/SQRT(1+IF($B$11="Two-tailed",TINV($B$9,(T71-1)),TINV(2*$B$9,(T71-1)))^2/(2*(T71-1)))),0)</f>
        <v>0.895932834410699</v>
      </c>
    </row>
    <row r="72" customFormat="false" ht="15" hidden="false" customHeight="false" outlineLevel="0" collapsed="false">
      <c r="T72" s="0" t="n">
        <v>68</v>
      </c>
      <c r="U72" s="0" t="n">
        <f aca="false">IF(N($B$15)&gt;0,NORMSDIST(($B$15*SQRT(T72)-IF($B$11="Two-tailed",TINV($B$9,(T72-1)),TINV(2*$B$9,(T72-1))))/SQRT(1+IF($B$11="Two-tailed",TINV($B$9,(T72-1)),TINV(2*$B$9,(T72-1)))^2/(2*(T72-1)))),0)</f>
        <v>0.9003476569892</v>
      </c>
    </row>
    <row r="73" customFormat="false" ht="15" hidden="false" customHeight="false" outlineLevel="0" collapsed="false">
      <c r="T73" s="0" t="n">
        <v>69</v>
      </c>
      <c r="U73" s="0" t="n">
        <f aca="false">IF(N($B$15)&gt;0,NORMSDIST(($B$15*SQRT(T73)-IF($B$11="Two-tailed",TINV($B$9,(T73-1)),TINV(2*$B$9,(T73-1))))/SQRT(1+IF($B$11="Two-tailed",TINV($B$9,(T73-1)),TINV(2*$B$9,(T73-1)))^2/(2*(T73-1)))),0)</f>
        <v>0.904591846620226</v>
      </c>
    </row>
    <row r="74" customFormat="false" ht="15" hidden="false" customHeight="false" outlineLevel="0" collapsed="false">
      <c r="T74" s="0" t="n">
        <v>70</v>
      </c>
      <c r="U74" s="0" t="n">
        <f aca="false">IF(N($B$15)&gt;0,NORMSDIST(($B$15*SQRT(T74)-IF($B$11="Two-tailed",TINV($B$9,(T74-1)),TINV(2*$B$9,(T74-1))))/SQRT(1+IF($B$11="Two-tailed",TINV($B$9,(T74-1)),TINV(2*$B$9,(T74-1)))^2/(2*(T74-1)))),0)</f>
        <v>0.908670991940775</v>
      </c>
    </row>
    <row r="75" customFormat="false" ht="15" hidden="false" customHeight="false" outlineLevel="0" collapsed="false">
      <c r="T75" s="0" t="n">
        <v>71</v>
      </c>
      <c r="U75" s="0" t="n">
        <f aca="false">IF(N($B$15)&gt;0,NORMSDIST(($B$15*SQRT(T75)-IF($B$11="Two-tailed",TINV($B$9,(T75-1)),TINV(2*$B$9,(T75-1))))/SQRT(1+IF($B$11="Two-tailed",TINV($B$9,(T75-1)),TINV(2*$B$9,(T75-1)))^2/(2*(T75-1)))),0)</f>
        <v>0.912590562195808</v>
      </c>
    </row>
    <row r="76" customFormat="false" ht="15" hidden="false" customHeight="false" outlineLevel="0" collapsed="false">
      <c r="T76" s="0" t="n">
        <v>72</v>
      </c>
      <c r="U76" s="0" t="n">
        <f aca="false">IF(N($B$15)&gt;0,NORMSDIST(($B$15*SQRT(T76)-IF($B$11="Two-tailed",TINV($B$9,(T76-1)),TINV(2*$B$9,(T76-1))))/SQRT(1+IF($B$11="Two-tailed",TINV($B$9,(T76-1)),TINV(2*$B$9,(T76-1)))^2/(2*(T76-1)))),0)</f>
        <v>0.916355905256688</v>
      </c>
    </row>
    <row r="77" customFormat="false" ht="15" hidden="false" customHeight="false" outlineLevel="0" collapsed="false">
      <c r="T77" s="0" t="n">
        <v>73</v>
      </c>
      <c r="U77" s="0" t="n">
        <f aca="false">IF(N($B$15)&gt;0,NORMSDIST(($B$15*SQRT(T77)-IF($B$11="Two-tailed",TINV($B$9,(T77-1)),TINV(2*$B$9,(T77-1))))/SQRT(1+IF($B$11="Two-tailed",TINV($B$9,(T77-1)),TINV(2*$B$9,(T77-1)))^2/(2*(T77-1)))),0)</f>
        <v>0.919972246085612</v>
      </c>
    </row>
    <row r="78" customFormat="false" ht="15" hidden="false" customHeight="false" outlineLevel="0" collapsed="false">
      <c r="T78" s="0" t="n">
        <v>74</v>
      </c>
      <c r="U78" s="0" t="n">
        <f aca="false">IF(N($B$15)&gt;0,NORMSDIST(($B$15*SQRT(T78)-IF($B$11="Two-tailed",TINV($B$9,(T78-1)),TINV(2*$B$9,(T78-1))))/SQRT(1+IF($B$11="Two-tailed",TINV($B$9,(T78-1)),TINV(2*$B$9,(T78-1)))^2/(2*(T78-1)))),0)</f>
        <v>0.923444685611977</v>
      </c>
    </row>
    <row r="79" customFormat="false" ht="15" hidden="false" customHeight="false" outlineLevel="0" collapsed="false">
      <c r="T79" s="0" t="n">
        <v>75</v>
      </c>
      <c r="U79" s="0" t="n">
        <f aca="false">IF(N($B$15)&gt;0,NORMSDIST(($B$15*SQRT(T79)-IF($B$11="Two-tailed",TINV($B$9,(T79-1)),TINV(2*$B$9,(T79-1))))/SQRT(1+IF($B$11="Two-tailed",TINV($B$9,(T79-1)),TINV(2*$B$9,(T79-1)))^2/(2*(T79-1)))),0)</f>
        <v>0.926778199988445</v>
      </c>
    </row>
    <row r="80" customFormat="false" ht="15" hidden="false" customHeight="false" outlineLevel="0" collapsed="false">
      <c r="T80" s="0" t="n">
        <v>76</v>
      </c>
      <c r="U80" s="0" t="n">
        <f aca="false">IF(N($B$15)&gt;0,NORMSDIST(($B$15*SQRT(T80)-IF($B$11="Two-tailed",TINV($B$9,(T80-1)),TINV(2*$B$9,(T80-1))))/SQRT(1+IF($B$11="Two-tailed",TINV($B$9,(T80-1)),TINV(2*$B$9,(T80-1)))^2/(2*(T80-1)))),0)</f>
        <v>0.929977640196261</v>
      </c>
    </row>
    <row r="81" customFormat="false" ht="15" hidden="false" customHeight="false" outlineLevel="0" collapsed="false">
      <c r="T81" s="0" t="n">
        <v>77</v>
      </c>
      <c r="U81" s="0" t="n">
        <f aca="false">IF(N($B$15)&gt;0,NORMSDIST(($B$15*SQRT(T81)-IF($B$11="Two-tailed",TINV($B$9,(T81-1)),TINV(2*$B$9,(T81-1))))/SQRT(1+IF($B$11="Two-tailed",TINV($B$9,(T81-1)),TINV(2*$B$9,(T81-1)))^2/(2*(T81-1)))),0)</f>
        <v>0.933047731971044</v>
      </c>
    </row>
    <row r="82" customFormat="false" ht="15" hidden="false" customHeight="false" outlineLevel="0" collapsed="false">
      <c r="T82" s="0" t="n">
        <v>78</v>
      </c>
      <c r="U82" s="0" t="n">
        <f aca="false">IF(N($B$15)&gt;0,NORMSDIST(($B$15*SQRT(T82)-IF($B$11="Two-tailed",TINV($B$9,(T82-1)),TINV(2*$B$9,(T82-1))))/SQRT(1+IF($B$11="Two-tailed",TINV($B$9,(T82-1)),TINV(2*$B$9,(T82-1)))^2/(2*(T82-1)))),0)</f>
        <v>0.935993076021951</v>
      </c>
    </row>
    <row r="83" customFormat="false" ht="15" hidden="false" customHeight="false" outlineLevel="0" collapsed="false">
      <c r="T83" s="0" t="n">
        <v>79</v>
      </c>
      <c r="U83" s="0" t="n">
        <f aca="false">IF(N($B$15)&gt;0,NORMSDIST(($B$15*SQRT(T83)-IF($B$11="Two-tailed",TINV($B$9,(T83-1)),TINV(2*$B$9,(T83-1))))/SQRT(1+IF($B$11="Two-tailed",TINV($B$9,(T83-1)),TINV(2*$B$9,(T83-1)))^2/(2*(T83-1)))),0)</f>
        <v>0.938818148518642</v>
      </c>
    </row>
    <row r="84" customFormat="false" ht="15" hidden="false" customHeight="false" outlineLevel="0" collapsed="false">
      <c r="T84" s="0" t="n">
        <v>80</v>
      </c>
      <c r="U84" s="0" t="n">
        <f aca="false">IF(N($B$15)&gt;0,NORMSDIST(($B$15*SQRT(T84)-IF($B$11="Two-tailed",TINV($B$9,(T84-1)),TINV(2*$B$9,(T84-1))))/SQRT(1+IF($B$11="Two-tailed",TINV($B$9,(T84-1)),TINV(2*$B$9,(T84-1)))^2/(2*(T84-1)))),0)</f>
        <v>0.941527301822026</v>
      </c>
    </row>
    <row r="85" customFormat="false" ht="15" hidden="false" customHeight="false" outlineLevel="0" collapsed="false">
      <c r="T85" s="0" t="n">
        <v>81</v>
      </c>
      <c r="U85" s="0" t="n">
        <f aca="false">IF(N($B$15)&gt;0,NORMSDIST(($B$15*SQRT(T85)-IF($B$11="Two-tailed",TINV($B$9,(T85-1)),TINV(2*$B$9,(T85-1))))/SQRT(1+IF($B$11="Two-tailed",TINV($B$9,(T85-1)),TINV(2*$B$9,(T85-1)))^2/(2*(T85-1)))),0)</f>
        <v>0.944124765436155</v>
      </c>
    </row>
    <row r="86" customFormat="false" ht="15" hidden="false" customHeight="false" outlineLevel="0" collapsed="false">
      <c r="T86" s="0" t="n">
        <v>82</v>
      </c>
      <c r="U86" s="0" t="n">
        <f aca="false">IF(N($B$15)&gt;0,NORMSDIST(($B$15*SQRT(T86)-IF($B$11="Two-tailed",TINV($B$9,(T86-1)),TINV(2*$B$9,(T86-1))))/SQRT(1+IF($B$11="Two-tailed",TINV($B$9,(T86-1)),TINV(2*$B$9,(T86-1)))^2/(2*(T86-1)))),0)</f>
        <v>0.946614647160074</v>
      </c>
    </row>
    <row r="87" customFormat="false" ht="15" hidden="false" customHeight="false" outlineLevel="0" collapsed="false">
      <c r="T87" s="0" t="n">
        <v>83</v>
      </c>
      <c r="U87" s="0" t="n">
        <f aca="false">IF(N($B$15)&gt;0,NORMSDIST(($B$15*SQRT(T87)-IF($B$11="Two-tailed",TINV($B$9,(T87-1)),TINV(2*$B$9,(T87-1))))/SQRT(1+IF($B$11="Two-tailed",TINV($B$9,(T87-1)),TINV(2*$B$9,(T87-1)))^2/(2*(T87-1)))),0)</f>
        <v>0.949000934419703</v>
      </c>
    </row>
    <row r="88" customFormat="false" ht="15" hidden="false" customHeight="false" outlineLevel="0" collapsed="false">
      <c r="T88" s="0" t="n">
        <v>84</v>
      </c>
      <c r="U88" s="0" t="n">
        <f aca="false">IF(N($B$15)&gt;0,NORMSDIST(($B$15*SQRT(T88)-IF($B$11="Two-tailed",TINV($B$9,(T88-1)),TINV(2*$B$9,(T88-1))))/SQRT(1+IF($B$11="Two-tailed",TINV($B$9,(T88-1)),TINV(2*$B$9,(T88-1)))^2/(2*(T88-1)))),0)</f>
        <v>0.95128749576113</v>
      </c>
    </row>
    <row r="89" customFormat="false" ht="15" hidden="false" customHeight="false" outlineLevel="0" collapsed="false">
      <c r="T89" s="0" t="n">
        <v>85</v>
      </c>
      <c r="U89" s="0" t="n">
        <f aca="false">IF(N($B$15)&gt;0,NORMSDIST(($B$15*SQRT(T89)-IF($B$11="Two-tailed",TINV($B$9,(T89-1)),TINV(2*$B$9,(T89-1))))/SQRT(1+IF($B$11="Two-tailed",TINV($B$9,(T89-1)),TINV(2*$B$9,(T89-1)))^2/(2*(T89-1)))),0)</f>
        <v>0.953478082487843</v>
      </c>
    </row>
    <row r="90" customFormat="false" ht="15" hidden="false" customHeight="false" outlineLevel="0" collapsed="false">
      <c r="T90" s="0" t="n">
        <v>86</v>
      </c>
      <c r="U90" s="0" t="n">
        <f aca="false">IF(N($B$15)&gt;0,NORMSDIST(($B$15*SQRT(T90)-IF($B$11="Two-tailed",TINV($B$9,(T90-1)),TINV(2*$B$9,(T90-1))))/SQRT(1+IF($B$11="Two-tailed",TINV($B$9,(T90-1)),TINV(2*$B$9,(T90-1)))^2/(2*(T90-1)))),0)</f>
        <v>0.955576330425644</v>
      </c>
    </row>
    <row r="91" customFormat="false" ht="15" hidden="false" customHeight="false" outlineLevel="0" collapsed="false">
      <c r="T91" s="0" t="n">
        <v>87</v>
      </c>
      <c r="U91" s="0" t="n">
        <f aca="false">IF(N($B$15)&gt;0,NORMSDIST(($B$15*SQRT(T91)-IF($B$11="Two-tailed",TINV($B$9,(T91-1)),TINV(2*$B$9,(T91-1))))/SQRT(1+IF($B$11="Two-tailed",TINV($B$9,(T91-1)),TINV(2*$B$9,(T91-1)))^2/(2*(T91-1)))),0)</f>
        <v>0.957585761799988</v>
      </c>
    </row>
    <row r="92" customFormat="false" ht="15" hidden="false" customHeight="false" outlineLevel="0" collapsed="false">
      <c r="T92" s="0" t="n">
        <v>88</v>
      </c>
      <c r="U92" s="0" t="n">
        <f aca="false">IF(N($B$15)&gt;0,NORMSDIST(($B$15*SQRT(T92)-IF($B$11="Two-tailed",TINV($B$9,(T92-1)),TINV(2*$B$9,(T92-1))))/SQRT(1+IF($B$11="Two-tailed",TINV($B$9,(T92-1)),TINV(2*$B$9,(T92-1)))^2/(2*(T92-1)))),0)</f>
        <v>0.959509787211617</v>
      </c>
    </row>
    <row r="93" customFormat="false" ht="15" hidden="false" customHeight="false" outlineLevel="0" collapsed="false">
      <c r="T93" s="0" t="n">
        <v>89</v>
      </c>
      <c r="U93" s="0" t="n">
        <f aca="false">IF(N($B$15)&gt;0,NORMSDIST(($B$15*SQRT(T93)-IF($B$11="Two-tailed",TINV($B$9,(T93-1)),TINV(2*$B$9,(T93-1))))/SQRT(1+IF($B$11="Two-tailed",TINV($B$9,(T93-1)),TINV(2*$B$9,(T93-1)))^2/(2*(T93-1)))),0)</f>
        <v>0.961351707697254</v>
      </c>
    </row>
    <row r="94" customFormat="false" ht="15" hidden="false" customHeight="false" outlineLevel="0" collapsed="false">
      <c r="T94" s="0" t="n">
        <v>90</v>
      </c>
      <c r="U94" s="0" t="n">
        <f aca="false">IF(N($B$15)&gt;0,NORMSDIST(($B$15*SQRT(T94)-IF($B$11="Two-tailed",TINV($B$9,(T94-1)),TINV(2*$B$9,(T94-1))))/SQRT(1+IF($B$11="Two-tailed",TINV($B$9,(T94-1)),TINV(2*$B$9,(T94-1)))^2/(2*(T94-1)))),0)</f>
        <v>0.963114716863133</v>
      </c>
    </row>
    <row r="95" customFormat="false" ht="15" hidden="false" customHeight="false" outlineLevel="0" collapsed="false">
      <c r="T95" s="0" t="n">
        <v>91</v>
      </c>
      <c r="U95" s="0" t="n">
        <f aca="false">IF(N($B$15)&gt;0,NORMSDIST(($B$15*SQRT(T95)-IF($B$11="Two-tailed",TINV($B$9,(T95-1)),TINV(2*$B$9,(T95-1))))/SQRT(1+IF($B$11="Two-tailed",TINV($B$9,(T95-1)),TINV(2*$B$9,(T95-1)))^2/(2*(T95-1)))),0)</f>
        <v>0.964801903079955</v>
      </c>
    </row>
    <row r="96" customFormat="false" ht="15" hidden="false" customHeight="false" outlineLevel="0" collapsed="false">
      <c r="T96" s="0" t="n">
        <v>92</v>
      </c>
      <c r="U96" s="0" t="n">
        <f aca="false">IF(N($B$15)&gt;0,NORMSDIST(($B$15*SQRT(T96)-IF($B$11="Two-tailed",TINV($B$9,(T96-1)),TINV(2*$B$9,(T96-1))))/SQRT(1+IF($B$11="Two-tailed",TINV($B$9,(T96-1)),TINV(2*$B$9,(T96-1)))^2/(2*(T96-1)))),0)</f>
        <v>0.966416251728752</v>
      </c>
    </row>
    <row r="97" customFormat="false" ht="15" hidden="false" customHeight="false" outlineLevel="0" collapsed="false">
      <c r="T97" s="0" t="n">
        <v>93</v>
      </c>
      <c r="U97" s="0" t="n">
        <f aca="false">IF(N($B$15)&gt;0,NORMSDIST(($B$15*SQRT(T97)-IF($B$11="Two-tailed",TINV($B$9,(T97-1)),TINV(2*$B$9,(T97-1))))/SQRT(1+IF($B$11="Two-tailed",TINV($B$9,(T97-1)),TINV(2*$B$9,(T97-1)))^2/(2*(T97-1)))),0)</f>
        <v>0.967960647487891</v>
      </c>
    </row>
    <row r="98" customFormat="false" ht="15" hidden="false" customHeight="false" outlineLevel="0" collapsed="false">
      <c r="T98" s="0" t="n">
        <v>94</v>
      </c>
      <c r="U98" s="0" t="n">
        <f aca="false">IF(N($B$15)&gt;0,NORMSDIST(($B$15*SQRT(T98)-IF($B$11="Two-tailed",TINV($B$9,(T98-1)),TINV(2*$B$9,(T98-1))))/SQRT(1+IF($B$11="Two-tailed",TINV($B$9,(T98-1)),TINV(2*$B$9,(T98-1)))^2/(2*(T98-1)))),0)</f>
        <v>0.969437876652222</v>
      </c>
    </row>
    <row r="99" customFormat="false" ht="15" hidden="false" customHeight="false" outlineLevel="0" collapsed="false">
      <c r="T99" s="0" t="n">
        <v>95</v>
      </c>
      <c r="U99" s="0" t="n">
        <f aca="false">IF(N($B$15)&gt;0,NORMSDIST(($B$15*SQRT(T99)-IF($B$11="Two-tailed",TINV($B$9,(T99-1)),TINV(2*$B$9,(T99-1))))/SQRT(1+IF($B$11="Two-tailed",TINV($B$9,(T99-1)),TINV(2*$B$9,(T99-1)))^2/(2*(T99-1)))),0)</f>
        <v>0.970850629476069</v>
      </c>
    </row>
    <row r="100" customFormat="false" ht="15" hidden="false" customHeight="false" outlineLevel="0" collapsed="false">
      <c r="T100" s="0" t="n">
        <v>96</v>
      </c>
      <c r="U100" s="0" t="n">
        <f aca="false">IF(N($B$15)&gt;0,NORMSDIST(($B$15*SQRT(T100)-IF($B$11="Two-tailed",TINV($B$9,(T100-1)),TINV(2*$B$9,(T100-1))))/SQRT(1+IF($B$11="Two-tailed",TINV($B$9,(T100-1)),TINV(2*$B$9,(T100-1)))^2/(2*(T100-1)))),0)</f>
        <v>0.972201502532434</v>
      </c>
    </row>
    <row r="101" customFormat="false" ht="15" hidden="false" customHeight="false" outlineLevel="0" collapsed="false">
      <c r="T101" s="0" t="n">
        <v>97</v>
      </c>
      <c r="U101" s="0" t="n">
        <f aca="false">IF(N($B$15)&gt;0,NORMSDIST(($B$15*SQRT(T101)-IF($B$11="Two-tailed",TINV($B$9,(T101-1)),TINV(2*$B$9,(T101-1))))/SQRT(1+IF($B$11="Two-tailed",TINV($B$9,(T101-1)),TINV(2*$B$9,(T101-1)))^2/(2*(T101-1)))),0)</f>
        <v>0.973493001081401</v>
      </c>
    </row>
    <row r="102" customFormat="false" ht="15" hidden="false" customHeight="false" outlineLevel="0" collapsed="false">
      <c r="T102" s="0" t="n">
        <v>98</v>
      </c>
      <c r="U102" s="0" t="n">
        <f aca="false">IF(N($B$15)&gt;0,NORMSDIST(($B$15*SQRT(T102)-IF($B$11="Two-tailed",TINV($B$9,(T102-1)),TINV(2*$B$9,(T102-1))))/SQRT(1+IF($B$11="Two-tailed",TINV($B$9,(T102-1)),TINV(2*$B$9,(T102-1)))^2/(2*(T102-1)))),0)</f>
        <v>0.974727541441333</v>
      </c>
    </row>
    <row r="103" customFormat="false" ht="15" hidden="false" customHeight="false" outlineLevel="0" collapsed="false">
      <c r="T103" s="0" t="n">
        <v>99</v>
      </c>
      <c r="U103" s="0" t="n">
        <f aca="false">IF(N($B$15)&gt;0,NORMSDIST(($B$15*SQRT(T103)-IF($B$11="Two-tailed",TINV($B$9,(T103-1)),TINV(2*$B$9,(T103-1))))/SQRT(1+IF($B$11="Two-tailed",TINV($B$9,(T103-1)),TINV(2*$B$9,(T103-1)))^2/(2*(T103-1)))),0)</f>
        <v>0.975907453356992</v>
      </c>
    </row>
    <row r="104" customFormat="false" ht="15" hidden="false" customHeight="false" outlineLevel="0" collapsed="false">
      <c r="T104" s="0" t="n">
        <v>100</v>
      </c>
      <c r="U104" s="0" t="n">
        <f aca="false">IF(N($B$15)&gt;0,NORMSDIST(($B$15*SQRT(T104)-IF($B$11="Two-tailed",TINV($B$9,(T104-1)),TINV(2*$B$9,(T104-1))))/SQRT(1+IF($B$11="Two-tailed",TINV($B$9,(T104-1)),TINV(2*$B$9,(T104-1)))^2/(2*(T104-1)))),0)</f>
        <v>0.977034982359251</v>
      </c>
    </row>
    <row r="105" customFormat="false" ht="15" hidden="false" customHeight="false" outlineLevel="0" collapsed="false">
      <c r="T105" s="0" t="n">
        <v>101</v>
      </c>
      <c r="U105" s="0" t="n">
        <f aca="false">IF(N($B$15)&gt;0,NORMSDIST(($B$15*SQRT(T105)-IF($B$11="Two-tailed",TINV($B$9,(T105-1)),TINV(2*$B$9,(T105-1))))/SQRT(1+IF($B$11="Two-tailed",TINV($B$9,(T105-1)),TINV(2*$B$9,(T105-1)))^2/(2*(T105-1)))),0)</f>
        <v>0.978112292111542</v>
      </c>
    </row>
    <row r="106" customFormat="false" ht="15" hidden="false" customHeight="false" outlineLevel="0" collapsed="false">
      <c r="T106" s="0" t="n">
        <v>102</v>
      </c>
      <c r="U106" s="0" t="n">
        <f aca="false">IF(N($B$15)&gt;0,NORMSDIST(($B$15*SQRT(T106)-IF($B$11="Two-tailed",TINV($B$9,(T106-1)),TINV(2*$B$9,(T106-1))))/SQRT(1+IF($B$11="Two-tailed",TINV($B$9,(T106-1)),TINV(2*$B$9,(T106-1)))^2/(2*(T106-1)))),0)</f>
        <v>0.979141466738651</v>
      </c>
    </row>
    <row r="107" customFormat="false" ht="15" hidden="false" customHeight="false" outlineLevel="0" collapsed="false">
      <c r="T107" s="0" t="n">
        <v>103</v>
      </c>
      <c r="U107" s="0" t="n">
        <f aca="false">IF(N($B$15)&gt;0,NORMSDIST(($B$15*SQRT(T107)-IF($B$11="Two-tailed",TINV($B$9,(T107-1)),TINV(2*$B$9,(T107-1))))/SQRT(1+IF($B$11="Two-tailed",TINV($B$9,(T107-1)),TINV(2*$B$9,(T107-1)))^2/(2*(T107-1)))),0)</f>
        <v>0.980124513133894</v>
      </c>
    </row>
    <row r="108" customFormat="false" ht="15" hidden="false" customHeight="false" outlineLevel="0" collapsed="false">
      <c r="T108" s="0" t="n">
        <v>104</v>
      </c>
      <c r="U108" s="0" t="n">
        <f aca="false">IF(N($B$15)&gt;0,NORMSDIST(($B$15*SQRT(T108)-IF($B$11="Two-tailed",TINV($B$9,(T108-1)),TINV(2*$B$9,(T108-1))))/SQRT(1+IF($B$11="Two-tailed",TINV($B$9,(T108-1)),TINV(2*$B$9,(T108-1)))^2/(2*(T108-1)))),0)</f>
        <v>0.981063363241121</v>
      </c>
    </row>
    <row r="109" customFormat="false" ht="15" hidden="false" customHeight="false" outlineLevel="0" collapsed="false">
      <c r="T109" s="0" t="n">
        <v>105</v>
      </c>
      <c r="U109" s="0" t="n">
        <f aca="false">IF(N($B$15)&gt;0,NORMSDIST(($B$15*SQRT(T109)-IF($B$11="Two-tailed",TINV($B$9,(T109-1)),TINV(2*$B$9,(T109-1))))/SQRT(1+IF($B$11="Two-tailed",TINV($B$9,(T109-1)),TINV(2*$B$9,(T109-1)))^2/(2*(T109-1)))),0)</f>
        <v>0.981959876308359</v>
      </c>
    </row>
    <row r="110" customFormat="false" ht="15" hidden="false" customHeight="false" outlineLevel="0" collapsed="false">
      <c r="T110" s="0" t="n">
        <v>106</v>
      </c>
      <c r="U110" s="0" t="n">
        <f aca="false">IF(N($B$15)&gt;0,NORMSDIST(($B$15*SQRT(T110)-IF($B$11="Two-tailed",TINV($B$9,(T110-1)),TINV(2*$B$9,(T110-1))))/SQRT(1+IF($B$11="Two-tailed",TINV($B$9,(T110-1)),TINV(2*$B$9,(T110-1)))^2/(2*(T110-1)))),0)</f>
        <v>0.982815841110256</v>
      </c>
    </row>
    <row r="111" customFormat="false" ht="15" hidden="false" customHeight="false" outlineLevel="0" collapsed="false">
      <c r="T111" s="0" t="n">
        <v>107</v>
      </c>
      <c r="U111" s="0" t="n">
        <f aca="false">IF(N($B$15)&gt;0,NORMSDIST(($B$15*SQRT(T111)-IF($B$11="Two-tailed",TINV($B$9,(T111-1)),TINV(2*$B$9,(T111-1))))/SQRT(1+IF($B$11="Two-tailed",TINV($B$9,(T111-1)),TINV(2*$B$9,(T111-1)))^2/(2*(T111-1)))),0)</f>
        <v>0.983632978136827</v>
      </c>
    </row>
    <row r="112" customFormat="false" ht="15" hidden="false" customHeight="false" outlineLevel="0" collapsed="false">
      <c r="T112" s="0" t="n">
        <v>108</v>
      </c>
      <c r="U112" s="0" t="n">
        <f aca="false">IF(N($B$15)&gt;0,NORMSDIST(($B$15*SQRT(T112)-IF($B$11="Two-tailed",TINV($B$9,(T112-1)),TINV(2*$B$9,(T112-1))))/SQRT(1+IF($B$11="Two-tailed",TINV($B$9,(T112-1)),TINV(2*$B$9,(T112-1)))^2/(2*(T112-1)))),0)</f>
        <v>0.984412941746289</v>
      </c>
    </row>
    <row r="113" customFormat="false" ht="15" hidden="false" customHeight="false" outlineLevel="0" collapsed="false">
      <c r="T113" s="0" t="n">
        <v>109</v>
      </c>
      <c r="U113" s="0" t="n">
        <f aca="false">IF(N($B$15)&gt;0,NORMSDIST(($B$15*SQRT(T113)-IF($B$11="Two-tailed",TINV($B$9,(T113-1)),TINV(2*$B$9,(T113-1))))/SQRT(1+IF($B$11="Two-tailed",TINV($B$9,(T113-1)),TINV(2*$B$9,(T113-1)))^2/(2*(T113-1)))),0)</f>
        <v>0.985157322280074</v>
      </c>
    </row>
    <row r="114" customFormat="false" ht="15" hidden="false" customHeight="false" outlineLevel="0" collapsed="false">
      <c r="T114" s="0" t="n">
        <v>110</v>
      </c>
      <c r="U114" s="0" t="n">
        <f aca="false">IF(N($B$15)&gt;0,NORMSDIST(($B$15*SQRT(T114)-IF($B$11="Two-tailed",TINV($B$9,(T114-1)),TINV(2*$B$9,(T114-1))))/SQRT(1+IF($B$11="Two-tailed",TINV($B$9,(T114-1)),TINV(2*$B$9,(T114-1)))^2/(2*(T114-1)))),0)</f>
        <v>0.985867648138348</v>
      </c>
    </row>
    <row r="115" customFormat="false" ht="15" hidden="false" customHeight="false" outlineLevel="0" collapsed="false">
      <c r="T115" s="0" t="n">
        <v>111</v>
      </c>
      <c r="U115" s="0" t="n">
        <f aca="false">IF(N($B$15)&gt;0,NORMSDIST(($B$15*SQRT(T115)-IF($B$11="Two-tailed",TINV($B$9,(T115-1)),TINV(2*$B$9,(T115-1))))/SQRT(1+IF($B$11="Two-tailed",TINV($B$9,(T115-1)),TINV(2*$B$9,(T115-1)))^2/(2*(T115-1)))),0)</f>
        <v>0.98654538781464</v>
      </c>
    </row>
    <row r="116" customFormat="false" ht="15" hidden="false" customHeight="false" outlineLevel="0" collapsed="false">
      <c r="T116" s="0" t="n">
        <v>112</v>
      </c>
      <c r="U116" s="0" t="n">
        <f aca="false">IF(N($B$15)&gt;0,NORMSDIST(($B$15*SQRT(T116)-IF($B$11="Two-tailed",TINV($B$9,(T116-1)),TINV(2*$B$9,(T116-1))))/SQRT(1+IF($B$11="Two-tailed",TINV($B$9,(T116-1)),TINV(2*$B$9,(T116-1)))^2/(2*(T116-1)))),0)</f>
        <v>0.987191951888376</v>
      </c>
    </row>
    <row r="117" customFormat="false" ht="15" hidden="false" customHeight="false" outlineLevel="0" collapsed="false">
      <c r="T117" s="0" t="n">
        <v>113</v>
      </c>
      <c r="U117" s="0" t="n">
        <f aca="false">IF(N($B$15)&gt;0,NORMSDIST(($B$15*SQRT(T117)-IF($B$11="Two-tailed",TINV($B$9,(T117-1)),TINV(2*$B$9,(T117-1))))/SQRT(1+IF($B$11="Two-tailed",TINV($B$9,(T117-1)),TINV(2*$B$9,(T117-1)))^2/(2*(T117-1)))),0)</f>
        <v>0.987808694974336</v>
      </c>
    </row>
    <row r="118" customFormat="false" ht="15" hidden="false" customHeight="false" outlineLevel="0" collapsed="false">
      <c r="T118" s="0" t="n">
        <v>114</v>
      </c>
      <c r="U118" s="0" t="n">
        <f aca="false">IF(N($B$15)&gt;0,NORMSDIST(($B$15*SQRT(T118)-IF($B$11="Two-tailed",TINV($B$9,(T118-1)),TINV(2*$B$9,(T118-1))))/SQRT(1+IF($B$11="Two-tailed",TINV($B$9,(T118-1)),TINV(2*$B$9,(T118-1)))^2/(2*(T118-1)))),0)</f>
        <v>0.988396917628264</v>
      </c>
    </row>
    <row r="119" customFormat="false" ht="15" hidden="false" customHeight="false" outlineLevel="0" collapsed="false">
      <c r="T119" s="0" t="n">
        <v>115</v>
      </c>
      <c r="U119" s="0" t="n">
        <f aca="false">IF(N($B$15)&gt;0,NORMSDIST(($B$15*SQRT(T119)-IF($B$11="Two-tailed",TINV($B$9,(T119-1)),TINV(2*$B$9,(T119-1))))/SQRT(1+IF($B$11="Two-tailed",TINV($B$9,(T119-1)),TINV(2*$B$9,(T119-1)))^2/(2*(T119-1)))),0)</f>
        <v>0.988957868207993</v>
      </c>
    </row>
    <row r="120" customFormat="false" ht="15" hidden="false" customHeight="false" outlineLevel="0" collapsed="false">
      <c r="T120" s="0" t="n">
        <v>116</v>
      </c>
      <c r="U120" s="0" t="n">
        <f aca="false">IF(N($B$15)&gt;0,NORMSDIST(($B$15*SQRT(T120)-IF($B$11="Two-tailed",TINV($B$9,(T120-1)),TINV(2*$B$9,(T120-1))))/SQRT(1+IF($B$11="Two-tailed",TINV($B$9,(T120-1)),TINV(2*$B$9,(T120-1)))^2/(2*(T120-1)))),0)</f>
        <v>0.989492744689662</v>
      </c>
    </row>
    <row r="121" customFormat="false" ht="15" hidden="false" customHeight="false" outlineLevel="0" collapsed="false">
      <c r="T121" s="0" t="n">
        <v>117</v>
      </c>
      <c r="U121" s="0" t="n">
        <f aca="false">IF(N($B$15)&gt;0,NORMSDIST(($B$15*SQRT(T121)-IF($B$11="Two-tailed",TINV($B$9,(T121-1)),TINV(2*$B$9,(T121-1))))/SQRT(1+IF($B$11="Two-tailed",TINV($B$9,(T121-1)),TINV(2*$B$9,(T121-1)))^2/(2*(T121-1)))),0)</f>
        <v>0.990002696438703</v>
      </c>
    </row>
    <row r="122" customFormat="false" ht="15" hidden="false" customHeight="false" outlineLevel="0" collapsed="false">
      <c r="T122" s="0" t="n">
        <v>118</v>
      </c>
      <c r="U122" s="0" t="n">
        <f aca="false">IF(N($B$15)&gt;0,NORMSDIST(($B$15*SQRT(T122)-IF($B$11="Two-tailed",TINV($B$9,(T122-1)),TINV(2*$B$9,(T122-1))))/SQRT(1+IF($B$11="Two-tailed",TINV($B$9,(T122-1)),TINV(2*$B$9,(T122-1)))^2/(2*(T122-1)))),0)</f>
        <v>0.990488825935452</v>
      </c>
    </row>
    <row r="123" customFormat="false" ht="15" hidden="false" customHeight="false" outlineLevel="0" collapsed="false">
      <c r="T123" s="0" t="n">
        <v>119</v>
      </c>
      <c r="U123" s="0" t="n">
        <f aca="false">IF(N($B$15)&gt;0,NORMSDIST(($B$15*SQRT(T123)-IF($B$11="Two-tailed",TINV($B$9,(T123-1)),TINV(2*$B$9,(T123-1))))/SQRT(1+IF($B$11="Two-tailed",TINV($B$9,(T123-1)),TINV(2*$B$9,(T123-1)))^2/(2*(T123-1)))),0)</f>
        <v>0.990952190455336</v>
      </c>
    </row>
    <row r="124" customFormat="false" ht="15" hidden="false" customHeight="false" outlineLevel="0" collapsed="false">
      <c r="T124" s="0" t="n">
        <v>120</v>
      </c>
      <c r="U124" s="0" t="n">
        <f aca="false">IF(N($B$15)&gt;0,NORMSDIST(($B$15*SQRT(T124)-IF($B$11="Two-tailed",TINV($B$9,(T124-1)),TINV(2*$B$9,(T124-1))))/SQRT(1+IF($B$11="Two-tailed",TINV($B$9,(T124-1)),TINV(2*$B$9,(T124-1)))^2/(2*(T124-1)))),0)</f>
        <v>0.991393803703725</v>
      </c>
    </row>
    <row r="125" customFormat="false" ht="15" hidden="false" customHeight="false" outlineLevel="0" collapsed="false">
      <c r="T125" s="0" t="n">
        <v>121</v>
      </c>
      <c r="U125" s="0" t="n">
        <f aca="false">IF(N($B$15)&gt;0,NORMSDIST(($B$15*SQRT(T125)-IF($B$11="Two-tailed",TINV($B$9,(T125-1)),TINV(2*$B$9,(T125-1))))/SQRT(1+IF($B$11="Two-tailed",TINV($B$9,(T125-1)),TINV(2*$B$9,(T125-1)))^2/(2*(T125-1)))),0)</f>
        <v>0.991814637405608</v>
      </c>
    </row>
    <row r="126" customFormat="false" ht="15" hidden="false" customHeight="false" outlineLevel="0" collapsed="false">
      <c r="T126" s="0" t="n">
        <v>122</v>
      </c>
      <c r="U126" s="0" t="n">
        <f aca="false">IF(N($B$15)&gt;0,NORMSDIST(($B$15*SQRT(T126)-IF($B$11="Two-tailed",TINV($B$9,(T126-1)),TINV(2*$B$9,(T126-1))))/SQRT(1+IF($B$11="Two-tailed",TINV($B$9,(T126-1)),TINV(2*$B$9,(T126-1)))^2/(2*(T126-1)))),0)</f>
        <v>0.99221562285039</v>
      </c>
    </row>
    <row r="127" customFormat="false" ht="15" hidden="false" customHeight="false" outlineLevel="0" collapsed="false">
      <c r="T127" s="0" t="n">
        <v>123</v>
      </c>
      <c r="U127" s="0" t="n">
        <f aca="false">IF(N($B$15)&gt;0,NORMSDIST(($B$15*SQRT(T127)-IF($B$11="Two-tailed",TINV($B$9,(T127-1)),TINV(2*$B$9,(T127-1))))/SQRT(1+IF($B$11="Two-tailed",TINV($B$9,(T127-1)),TINV(2*$B$9,(T127-1)))^2/(2*(T127-1)))),0)</f>
        <v>0.992597652392155</v>
      </c>
    </row>
    <row r="128" customFormat="false" ht="15" hidden="false" customHeight="false" outlineLevel="0" collapsed="false">
      <c r="T128" s="0" t="n">
        <v>124</v>
      </c>
      <c r="U128" s="0" t="n">
        <f aca="false">IF(N($B$15)&gt;0,NORMSDIST(($B$15*SQRT(T128)-IF($B$11="Two-tailed",TINV($B$9,(T128-1)),TINV(2*$B$9,(T128-1))))/SQRT(1+IF($B$11="Two-tailed",TINV($B$9,(T128-1)),TINV(2*$B$9,(T128-1)))^2/(2*(T128-1)))),0)</f>
        <v>0.992961580905832</v>
      </c>
    </row>
    <row r="129" customFormat="false" ht="15" hidden="false" customHeight="false" outlineLevel="0" collapsed="false">
      <c r="T129" s="0" t="n">
        <v>125</v>
      </c>
      <c r="U129" s="0" t="n">
        <f aca="false">IF(N($B$15)&gt;0,NORMSDIST(($B$15*SQRT(T129)-IF($B$11="Two-tailed",TINV($B$9,(T129-1)),TINV(2*$B$9,(T129-1))))/SQRT(1+IF($B$11="Two-tailed",TINV($B$9,(T129-1)),TINV(2*$B$9,(T129-1)))^2/(2*(T129-1)))),0)</f>
        <v>0.993308227199768</v>
      </c>
    </row>
    <row r="130" customFormat="false" ht="15" hidden="false" customHeight="false" outlineLevel="0" collapsed="false">
      <c r="T130" s="0" t="n">
        <v>126</v>
      </c>
      <c r="U130" s="0" t="n">
        <f aca="false">IF(N($B$15)&gt;0,NORMSDIST(($B$15*SQRT(T130)-IF($B$11="Two-tailed",TINV($B$9,(T130-1)),TINV(2*$B$9,(T130-1))))/SQRT(1+IF($B$11="Two-tailed",TINV($B$9,(T130-1)),TINV(2*$B$9,(T130-1)))^2/(2*(T130-1)))),0)</f>
        <v>0.993638375385271</v>
      </c>
    </row>
    <row r="131" customFormat="false" ht="15" hidden="false" customHeight="false" outlineLevel="0" collapsed="false">
      <c r="T131" s="0" t="n">
        <v>127</v>
      </c>
      <c r="U131" s="0" t="n">
        <f aca="false">IF(N($B$15)&gt;0,NORMSDIST(($B$15*SQRT(T131)-IF($B$11="Two-tailed",TINV($B$9,(T131-1)),TINV(2*$B$9,(T131-1))))/SQRT(1+IF($B$11="Two-tailed",TINV($B$9,(T131-1)),TINV(2*$B$9,(T131-1)))^2/(2*(T131-1)))),0)</f>
        <v>0.993952776203742</v>
      </c>
    </row>
    <row r="132" customFormat="false" ht="15" hidden="false" customHeight="false" outlineLevel="0" collapsed="false">
      <c r="T132" s="0" t="n">
        <v>128</v>
      </c>
      <c r="U132" s="0" t="n">
        <f aca="false">IF(N($B$15)&gt;0,NORMSDIST(($B$15*SQRT(T132)-IF($B$11="Two-tailed",TINV($B$9,(T132-1)),TINV(2*$B$9,(T132-1))))/SQRT(1+IF($B$11="Two-tailed",TINV($B$9,(T132-1)),TINV(2*$B$9,(T132-1)))^2/(2*(T132-1)))),0)</f>
        <v>0.994252148312058</v>
      </c>
    </row>
    <row r="133" customFormat="false" ht="15" hidden="false" customHeight="false" outlineLevel="0" collapsed="false">
      <c r="T133" s="0" t="n">
        <v>129</v>
      </c>
      <c r="U133" s="0" t="n">
        <f aca="false">IF(N($B$15)&gt;0,NORMSDIST(($B$15*SQRT(T133)-IF($B$11="Two-tailed",TINV($B$9,(T133-1)),TINV(2*$B$9,(T133-1))))/SQRT(1+IF($B$11="Two-tailed",TINV($B$9,(T133-1)),TINV(2*$B$9,(T133-1)))^2/(2*(T133-1)))),0)</f>
        <v>0.994537179526921</v>
      </c>
    </row>
    <row r="134" customFormat="false" ht="15" hidden="false" customHeight="false" outlineLevel="0" collapsed="false">
      <c r="T134" s="0" t="n">
        <v>130</v>
      </c>
      <c r="U134" s="0" t="n">
        <f aca="false">IF(N($B$15)&gt;0,NORMSDIST(($B$15*SQRT(T134)-IF($B$11="Two-tailed",TINV($B$9,(T134-1)),TINV(2*$B$9,(T134-1))))/SQRT(1+IF($B$11="Two-tailed",TINV($B$9,(T134-1)),TINV(2*$B$9,(T134-1)))^2/(2*(T134-1)))),0)</f>
        <v>0.994808528028898</v>
      </c>
    </row>
    <row r="135" customFormat="false" ht="15" hidden="false" customHeight="false" outlineLevel="0" collapsed="false">
      <c r="T135" s="0" t="n">
        <v>131</v>
      </c>
      <c r="U135" s="0" t="n">
        <f aca="false">IF(N($B$15)&gt;0,NORMSDIST(($B$15*SQRT(T135)-IF($B$11="Two-tailed",TINV($B$9,(T135-1)),TINV(2*$B$9,(T135-1))))/SQRT(1+IF($B$11="Two-tailed",TINV($B$9,(T135-1)),TINV(2*$B$9,(T135-1)))^2/(2*(T135-1)))),0)</f>
        <v>0.995066823526954</v>
      </c>
    </row>
    <row r="136" customFormat="false" ht="15" hidden="false" customHeight="false" outlineLevel="0" collapsed="false">
      <c r="T136" s="0" t="n">
        <v>132</v>
      </c>
      <c r="U136" s="0" t="n">
        <f aca="false">IF(N($B$15)&gt;0,NORMSDIST(($B$15*SQRT(T136)-IF($B$11="Two-tailed",TINV($B$9,(T136-1)),TINV(2*$B$9,(T136-1))))/SQRT(1+IF($B$11="Two-tailed",TINV($B$9,(T136-1)),TINV(2*$B$9,(T136-1)))^2/(2*(T136-1)))),0)</f>
        <v>0.995312668384246</v>
      </c>
    </row>
    <row r="137" customFormat="false" ht="15" hidden="false" customHeight="false" outlineLevel="0" collapsed="false">
      <c r="T137" s="0" t="n">
        <v>133</v>
      </c>
      <c r="U137" s="0" t="n">
        <f aca="false">IF(N($B$15)&gt;0,NORMSDIST(($B$15*SQRT(T137)-IF($B$11="Two-tailed",TINV($B$9,(T137-1)),TINV(2*$B$9,(T137-1))))/SQRT(1+IF($B$11="Two-tailed",TINV($B$9,(T137-1)),TINV(2*$B$9,(T137-1)))^2/(2*(T137-1)))),0)</f>
        <v>0.995546638706024</v>
      </c>
    </row>
    <row r="138" customFormat="false" ht="15" hidden="false" customHeight="false" outlineLevel="0" collapsed="false">
      <c r="T138" s="0" t="n">
        <v>134</v>
      </c>
      <c r="U138" s="0" t="n">
        <f aca="false">IF(N($B$15)&gt;0,NORMSDIST(($B$15*SQRT(T138)-IF($B$11="Two-tailed",TINV($B$9,(T138-1)),TINV(2*$B$9,(T138-1))))/SQRT(1+IF($B$11="Two-tailed",TINV($B$9,(T138-1)),TINV(2*$B$9,(T138-1)))^2/(2*(T138-1)))),0)</f>
        <v>0.995769285390472</v>
      </c>
    </row>
    <row r="139" customFormat="false" ht="15" hidden="false" customHeight="false" outlineLevel="0" collapsed="false">
      <c r="T139" s="0" t="n">
        <v>135</v>
      </c>
      <c r="U139" s="0" t="n">
        <f aca="false">IF(N($B$15)&gt;0,NORMSDIST(($B$15*SQRT(T139)-IF($B$11="Two-tailed",TINV($B$9,(T139-1)),TINV(2*$B$9,(T139-1))))/SQRT(1+IF($B$11="Two-tailed",TINV($B$9,(T139-1)),TINV(2*$B$9,(T139-1)))^2/(2*(T139-1)))),0)</f>
        <v>0.995981135143332</v>
      </c>
    </row>
    <row r="140" customFormat="false" ht="15" hidden="false" customHeight="false" outlineLevel="0" collapsed="false">
      <c r="T140" s="0" t="n">
        <v>136</v>
      </c>
      <c r="U140" s="0" t="n">
        <f aca="false">IF(N($B$15)&gt;0,NORMSDIST(($B$15*SQRT(T140)-IF($B$11="Two-tailed",TINV($B$9,(T140-1)),TINV(2*$B$9,(T140-1))))/SQRT(1+IF($B$11="Two-tailed",TINV($B$9,(T140-1)),TINV(2*$B$9,(T140-1)))^2/(2*(T140-1)))),0)</f>
        <v>0.996182691457194</v>
      </c>
    </row>
    <row r="141" customFormat="false" ht="15" hidden="false" customHeight="false" outlineLevel="0" collapsed="false">
      <c r="T141" s="0" t="n">
        <v>137</v>
      </c>
      <c r="U141" s="0" t="n">
        <f aca="false">IF(N($B$15)&gt;0,NORMSDIST(($B$15*SQRT(T141)-IF($B$11="Two-tailed",TINV($B$9,(T141-1)),TINV(2*$B$9,(T141-1))))/SQRT(1+IF($B$11="Two-tailed",TINV($B$9,(T141-1)),TINV(2*$B$9,(T141-1)))^2/(2*(T141-1)))),0)</f>
        <v>0.996374435556308</v>
      </c>
    </row>
    <row r="142" customFormat="false" ht="15" hidden="false" customHeight="false" outlineLevel="0" collapsed="false">
      <c r="T142" s="0" t="n">
        <v>138</v>
      </c>
      <c r="U142" s="0" t="n">
        <f aca="false">IF(N($B$15)&gt;0,NORMSDIST(($B$15*SQRT(T142)-IF($B$11="Two-tailed",TINV($B$9,(T142-1)),TINV(2*$B$9,(T142-1))))/SQRT(1+IF($B$11="Two-tailed",TINV($B$9,(T142-1)),TINV(2*$B$9,(T142-1)))^2/(2*(T142-1)))),0)</f>
        <v>0.996556827307805</v>
      </c>
    </row>
    <row r="143" customFormat="false" ht="15" hidden="false" customHeight="false" outlineLevel="0" collapsed="false">
      <c r="T143" s="0" t="n">
        <v>139</v>
      </c>
      <c r="U143" s="0" t="n">
        <f aca="false">IF(N($B$15)&gt;0,NORMSDIST(($B$15*SQRT(T143)-IF($B$11="Two-tailed",TINV($B$9,(T143-1)),TINV(2*$B$9,(T143-1))))/SQRT(1+IF($B$11="Two-tailed",TINV($B$9,(T143-1)),TINV(2*$B$9,(T143-1)))^2/(2*(T143-1)))),0)</f>
        <v>0.996730306100198</v>
      </c>
    </row>
    <row r="144" customFormat="false" ht="15" hidden="false" customHeight="false" outlineLevel="0" collapsed="false">
      <c r="T144" s="0" t="n">
        <v>140</v>
      </c>
      <c r="U144" s="0" t="n">
        <f aca="false">IF(N($B$15)&gt;0,NORMSDIST(($B$15*SQRT(T144)-IF($B$11="Two-tailed",TINV($B$9,(T144-1)),TINV(2*$B$9,(T144-1))))/SQRT(1+IF($B$11="Two-tailed",TINV($B$9,(T144-1)),TINV(2*$B$9,(T144-1)))^2/(2*(T144-1)))),0)</f>
        <v>0.996895291690051</v>
      </c>
    </row>
    <row r="145" customFormat="false" ht="15" hidden="false" customHeight="false" outlineLevel="0" collapsed="false">
      <c r="T145" s="0" t="n">
        <v>141</v>
      </c>
      <c r="U145" s="0" t="n">
        <f aca="false">IF(N($B$15)&gt;0,NORMSDIST(($B$15*SQRT(T145)-IF($B$11="Two-tailed",TINV($B$9,(T145-1)),TINV(2*$B$9,(T145-1))))/SQRT(1+IF($B$11="Two-tailed",TINV($B$9,(T145-1)),TINV(2*$B$9,(T145-1)))^2/(2*(T145-1)))),0)</f>
        <v>0.99705218501768</v>
      </c>
    </row>
    <row r="146" customFormat="false" ht="15" hidden="false" customHeight="false" outlineLevel="0" collapsed="false">
      <c r="T146" s="0" t="n">
        <v>142</v>
      </c>
      <c r="U146" s="0" t="n">
        <f aca="false">IF(N($B$15)&gt;0,NORMSDIST(($B$15*SQRT(T146)-IF($B$11="Two-tailed",TINV($B$9,(T146-1)),TINV(2*$B$9,(T146-1))))/SQRT(1+IF($B$11="Two-tailed",TINV($B$9,(T146-1)),TINV(2*$B$9,(T146-1)))^2/(2*(T146-1)))),0)</f>
        <v>0.997201368992771</v>
      </c>
    </row>
    <row r="147" customFormat="false" ht="15" hidden="false" customHeight="false" outlineLevel="0" collapsed="false">
      <c r="T147" s="0" t="n">
        <v>143</v>
      </c>
      <c r="U147" s="0" t="n">
        <f aca="false">IF(N($B$15)&gt;0,NORMSDIST(($B$15*SQRT(T147)-IF($B$11="Two-tailed",TINV($B$9,(T147-1)),TINV(2*$B$9,(T147-1))))/SQRT(1+IF($B$11="Two-tailed",TINV($B$9,(T147-1)),TINV(2*$B$9,(T147-1)))^2/(2*(T147-1)))),0)</f>
        <v>0.997343209250766</v>
      </c>
    </row>
    <row r="148" customFormat="false" ht="15" hidden="false" customHeight="false" outlineLevel="0" collapsed="false">
      <c r="T148" s="0" t="n">
        <v>144</v>
      </c>
      <c r="U148" s="0" t="n">
        <f aca="false">IF(N($B$15)&gt;0,NORMSDIST(($B$15*SQRT(T148)-IF($B$11="Two-tailed",TINV($B$9,(T148-1)),TINV(2*$B$9,(T148-1))))/SQRT(1+IF($B$11="Two-tailed",TINV($B$9,(T148-1)),TINV(2*$B$9,(T148-1)))^2/(2*(T148-1)))),0)</f>
        <v>0.997478054880889</v>
      </c>
    </row>
    <row r="149" customFormat="false" ht="15" hidden="false" customHeight="false" outlineLevel="0" collapsed="false">
      <c r="T149" s="0" t="n">
        <v>145</v>
      </c>
      <c r="U149" s="0" t="n">
        <f aca="false">IF(N($B$15)&gt;0,NORMSDIST(($B$15*SQRT(T149)-IF($B$11="Two-tailed",TINV($B$9,(T149-1)),TINV(2*$B$9,(T149-1))))/SQRT(1+IF($B$11="Two-tailed",TINV($B$9,(T149-1)),TINV(2*$B$9,(T149-1)))^2/(2*(T149-1)))),0)</f>
        <v>0.997606239126652</v>
      </c>
    </row>
    <row r="150" customFormat="false" ht="15" hidden="false" customHeight="false" outlineLevel="0" collapsed="false">
      <c r="T150" s="0" t="n">
        <v>146</v>
      </c>
      <c r="U150" s="0" t="n">
        <f aca="false">IF(N($B$15)&gt;0,NORMSDIST(($B$15*SQRT(T150)-IF($B$11="Two-tailed",TINV($B$9,(T150-1)),TINV(2*$B$9,(T150-1))))/SQRT(1+IF($B$11="Two-tailed",TINV($B$9,(T150-1)),TINV(2*$B$9,(T150-1)))^2/(2*(T150-1)))),0)</f>
        <v>0.997728080059678</v>
      </c>
    </row>
    <row r="151" customFormat="false" ht="15" hidden="false" customHeight="false" outlineLevel="0" collapsed="false">
      <c r="T151" s="0" t="n">
        <v>147</v>
      </c>
      <c r="U151" s="0" t="n">
        <f aca="false">IF(N($B$15)&gt;0,NORMSDIST(($B$15*SQRT(T151)-IF($B$11="Two-tailed",TINV($B$9,(T151-1)),TINV(2*$B$9,(T151-1))))/SQRT(1+IF($B$11="Two-tailed",TINV($B$9,(T151-1)),TINV(2*$B$9,(T151-1)))^2/(2*(T151-1)))),0)</f>
        <v>0.997843881227672</v>
      </c>
    </row>
    <row r="152" customFormat="false" ht="15" hidden="false" customHeight="false" outlineLevel="0" collapsed="false">
      <c r="T152" s="0" t="n">
        <v>148</v>
      </c>
      <c r="U152" s="0" t="n">
        <f aca="false">IF(N($B$15)&gt;0,NORMSDIST(($B$15*SQRT(T152)-IF($B$11="Two-tailed",TINV($B$9,(T152-1)),TINV(2*$B$9,(T152-1))))/SQRT(1+IF($B$11="Two-tailed",TINV($B$9,(T152-1)),TINV(2*$B$9,(T152-1)))^2/(2*(T152-1)))),0)</f>
        <v>0.997953932277356</v>
      </c>
    </row>
    <row r="153" customFormat="false" ht="15" hidden="false" customHeight="false" outlineLevel="0" collapsed="false">
      <c r="T153" s="0" t="n">
        <v>149</v>
      </c>
      <c r="U153" s="0" t="n">
        <f aca="false">IF(N($B$15)&gt;0,NORMSDIST(($B$15*SQRT(T153)-IF($B$11="Two-tailed",TINV($B$9,(T153-1)),TINV(2*$B$9,(T153-1))))/SQRT(1+IF($B$11="Two-tailed",TINV($B$9,(T153-1)),TINV(2*$B$9,(T153-1)))^2/(2*(T153-1)))),0)</f>
        <v>0.998058509553154</v>
      </c>
    </row>
    <row r="154" customFormat="false" ht="15" hidden="false" customHeight="false" outlineLevel="0" collapsed="false">
      <c r="T154" s="0" t="n">
        <v>150</v>
      </c>
      <c r="U154" s="0" t="n">
        <f aca="false">IF(N($B$15)&gt;0,NORMSDIST(($B$15*SQRT(T154)-IF($B$11="Two-tailed",TINV($B$9,(T154-1)),TINV(2*$B$9,(T154-1))))/SQRT(1+IF($B$11="Two-tailed",TINV($B$9,(T154-1)),TINV(2*$B$9,(T154-1)))^2/(2*(T154-1)))),0)</f>
        <v>0.99815787667244</v>
      </c>
    </row>
    <row r="155" customFormat="false" ht="15" hidden="false" customHeight="false" outlineLevel="0" collapsed="false">
      <c r="T155" s="0" t="n">
        <v>151</v>
      </c>
      <c r="U155" s="0" t="n">
        <f aca="false">IF(N($B$15)&gt;0,NORMSDIST(($B$15*SQRT(T155)-IF($B$11="Two-tailed",TINV($B$9,(T155-1)),TINV(2*$B$9,(T155-1))))/SQRT(1+IF($B$11="Two-tailed",TINV($B$9,(T155-1)),TINV(2*$B$9,(T155-1)))^2/(2*(T155-1)))),0)</f>
        <v>0.998252285078082</v>
      </c>
    </row>
    <row r="156" customFormat="false" ht="15" hidden="false" customHeight="false" outlineLevel="0" collapsed="false">
      <c r="T156" s="0" t="n">
        <v>152</v>
      </c>
      <c r="U156" s="0" t="n">
        <f aca="false">IF(N($B$15)&gt;0,NORMSDIST(($B$15*SQRT(T156)-IF($B$11="Two-tailed",TINV($B$9,(T156-1)),TINV(2*$B$9,(T156-1))))/SQRT(1+IF($B$11="Two-tailed",TINV($B$9,(T156-1)),TINV(2*$B$9,(T156-1)))^2/(2*(T156-1)))),0)</f>
        <v>0.998341974569082</v>
      </c>
    </row>
    <row r="157" customFormat="false" ht="15" hidden="false" customHeight="false" outlineLevel="0" collapsed="false">
      <c r="T157" s="0" t="n">
        <v>153</v>
      </c>
      <c r="U157" s="0" t="n">
        <f aca="false">IF(N($B$15)&gt;0,NORMSDIST(($B$15*SQRT(T157)-IF($B$11="Two-tailed",TINV($B$9,(T157-1)),TINV(2*$B$9,(T157-1))))/SQRT(1+IF($B$11="Two-tailed",TINV($B$9,(T157-1)),TINV(2*$B$9,(T157-1)))^2/(2*(T157-1)))),0)</f>
        <v>0.998427173810014</v>
      </c>
    </row>
    <row r="158" customFormat="false" ht="15" hidden="false" customHeight="false" outlineLevel="0" collapsed="false">
      <c r="T158" s="0" t="n">
        <v>154</v>
      </c>
      <c r="U158" s="0" t="n">
        <f aca="false">IF(N($B$15)&gt;0,NORMSDIST(($B$15*SQRT(T158)-IF($B$11="Two-tailed",TINV($B$9,(T158-1)),TINV(2*$B$9,(T158-1))))/SQRT(1+IF($B$11="Two-tailed",TINV($B$9,(T158-1)),TINV(2*$B$9,(T158-1)))^2/(2*(T158-1)))),0)</f>
        <v>0.998508100820005</v>
      </c>
    </row>
    <row r="159" customFormat="false" ht="15" hidden="false" customHeight="false" outlineLevel="0" collapsed="false">
      <c r="T159" s="0" t="n">
        <v>155</v>
      </c>
      <c r="U159" s="0" t="n">
        <f aca="false">IF(N($B$15)&gt;0,NORMSDIST(($B$15*SQRT(T159)-IF($B$11="Two-tailed",TINV($B$9,(T159-1)),TINV(2*$B$9,(T159-1))))/SQRT(1+IF($B$11="Two-tailed",TINV($B$9,(T159-1)),TINV(2*$B$9,(T159-1)))^2/(2*(T159-1)))),0)</f>
        <v>0.998584963441959</v>
      </c>
    </row>
    <row r="160" customFormat="false" ht="15" hidden="false" customHeight="false" outlineLevel="0" collapsed="false">
      <c r="T160" s="0" t="n">
        <v>156</v>
      </c>
      <c r="U160" s="0" t="n">
        <f aca="false">IF(N($B$15)&gt;0,NORMSDIST(($B$15*SQRT(T160)-IF($B$11="Two-tailed",TINV($B$9,(T160-1)),TINV(2*$B$9,(T160-1))))/SQRT(1+IF($B$11="Two-tailed",TINV($B$9,(T160-1)),TINV(2*$B$9,(T160-1)))^2/(2*(T160-1)))),0)</f>
        <v>0.998657959792715</v>
      </c>
    </row>
    <row r="161" customFormat="false" ht="15" hidden="false" customHeight="false" outlineLevel="0" collapsed="false">
      <c r="T161" s="0" t="n">
        <v>157</v>
      </c>
      <c r="U161" s="0" t="n">
        <f aca="false">IF(N($B$15)&gt;0,NORMSDIST(($B$15*SQRT(T161)-IF($B$11="Two-tailed",TINV($B$9,(T161-1)),TINV(2*$B$9,(T161-1))))/SQRT(1+IF($B$11="Two-tailed",TINV($B$9,(T161-1)),TINV(2*$B$9,(T161-1)))^2/(2*(T161-1)))),0)</f>
        <v>0.998727278694817</v>
      </c>
    </row>
    <row r="162" customFormat="false" ht="15" hidden="false" customHeight="false" outlineLevel="0" collapsed="false">
      <c r="T162" s="0" t="n">
        <v>158</v>
      </c>
      <c r="U162" s="0" t="n">
        <f aca="false">IF(N($B$15)&gt;0,NORMSDIST(($B$15*SQRT(T162)-IF($B$11="Two-tailed",TINV($B$9,(T162-1)),TINV(2*$B$9,(T162-1))))/SQRT(1+IF($B$11="Two-tailed",TINV($B$9,(T162-1)),TINV(2*$B$9,(T162-1)))^2/(2*(T162-1)))),0)</f>
        <v>0.99879310009054</v>
      </c>
    </row>
    <row r="163" customFormat="false" ht="15" hidden="false" customHeight="false" outlineLevel="0" collapsed="false">
      <c r="T163" s="0" t="n">
        <v>159</v>
      </c>
      <c r="U163" s="0" t="n">
        <f aca="false">IF(N($B$15)&gt;0,NORMSDIST(($B$15*SQRT(T163)-IF($B$11="Two-tailed",TINV($B$9,(T163-1)),TINV(2*$B$9,(T163-1))))/SQRT(1+IF($B$11="Two-tailed",TINV($B$9,(T163-1)),TINV(2*$B$9,(T163-1)))^2/(2*(T163-1)))),0)</f>
        <v>0.998855595438824</v>
      </c>
    </row>
    <row r="164" customFormat="false" ht="15" hidden="false" customHeight="false" outlineLevel="0" collapsed="false">
      <c r="T164" s="0" t="n">
        <v>160</v>
      </c>
      <c r="U164" s="0" t="n">
        <f aca="false">IF(N($B$15)&gt;0,NORMSDIST(($B$15*SQRT(T164)-IF($B$11="Two-tailed",TINV($B$9,(T164-1)),TINV(2*$B$9,(T164-1))))/SQRT(1+IF($B$11="Two-tailed",TINV($B$9,(T164-1)),TINV(2*$B$9,(T164-1)))^2/(2*(T164-1)))),0)</f>
        <v>0.998914928095734</v>
      </c>
    </row>
    <row r="165" customFormat="false" ht="15" hidden="false" customHeight="false" outlineLevel="0" collapsed="false">
      <c r="T165" s="0" t="n">
        <v>161</v>
      </c>
      <c r="U165" s="0" t="n">
        <f aca="false">IF(N($B$15)&gt;0,NORMSDIST(($B$15*SQRT(T165)-IF($B$11="Two-tailed",TINV($B$9,(T165-1)),TINV(2*$B$9,(T165-1))))/SQRT(1+IF($B$11="Two-tailed",TINV($B$9,(T165-1)),TINV(2*$B$9,(T165-1)))^2/(2*(T165-1)))),0)</f>
        <v>0.998971253679044</v>
      </c>
    </row>
    <row r="166" customFormat="false" ht="15" hidden="false" customHeight="false" outlineLevel="0" collapsed="false">
      <c r="T166" s="0" t="n">
        <v>162</v>
      </c>
      <c r="U166" s="0" t="n">
        <f aca="false">IF(N($B$15)&gt;0,NORMSDIST(($B$15*SQRT(T166)-IF($B$11="Two-tailed",TINV($B$9,(T166-1)),TINV(2*$B$9,(T166-1))))/SQRT(1+IF($B$11="Two-tailed",TINV($B$9,(T166-1)),TINV(2*$B$9,(T166-1)))^2/(2*(T166-1)))),0)</f>
        <v>0.999024720417544</v>
      </c>
    </row>
    <row r="167" customFormat="false" ht="15" hidden="false" customHeight="false" outlineLevel="0" collapsed="false">
      <c r="T167" s="0" t="n">
        <v>163</v>
      </c>
      <c r="U167" s="0" t="n">
        <f aca="false">IF(N($B$15)&gt;0,NORMSDIST(($B$15*SQRT(T167)-IF($B$11="Two-tailed",TINV($B$9,(T167-1)),TINV(2*$B$9,(T167-1))))/SQRT(1+IF($B$11="Two-tailed",TINV($B$9,(T167-1)),TINV(2*$B$9,(T167-1)))^2/(2*(T167-1)))),0)</f>
        <v>0.99907546948563</v>
      </c>
    </row>
    <row r="168" customFormat="false" ht="15" hidden="false" customHeight="false" outlineLevel="0" collapsed="false">
      <c r="T168" s="0" t="n">
        <v>164</v>
      </c>
      <c r="U168" s="0" t="n">
        <f aca="false">IF(N($B$15)&gt;0,NORMSDIST(($B$15*SQRT(T168)-IF($B$11="Two-tailed",TINV($B$9,(T168-1)),TINV(2*$B$9,(T168-1))))/SQRT(1+IF($B$11="Two-tailed",TINV($B$9,(T168-1)),TINV(2*$B$9,(T168-1)))^2/(2*(T168-1)))),0)</f>
        <v>0.999123635323738</v>
      </c>
    </row>
    <row r="169" customFormat="false" ht="15" hidden="false" customHeight="false" outlineLevel="0" collapsed="false">
      <c r="T169" s="0" t="n">
        <v>165</v>
      </c>
      <c r="U169" s="0" t="n">
        <f aca="false">IF(N($B$15)&gt;0,NORMSDIST(($B$15*SQRT(T169)-IF($B$11="Two-tailed",TINV($B$9,(T169-1)),TINV(2*$B$9,(T169-1))))/SQRT(1+IF($B$11="Two-tailed",TINV($B$9,(T169-1)),TINV(2*$B$9,(T169-1)))^2/(2*(T169-1)))),0)</f>
        <v>0.999169345945159</v>
      </c>
    </row>
    <row r="170" customFormat="false" ht="15" hidden="false" customHeight="false" outlineLevel="0" collapsed="false">
      <c r="T170" s="0" t="n">
        <v>166</v>
      </c>
      <c r="U170" s="0" t="n">
        <f aca="false">IF(N($B$15)&gt;0,NORMSDIST(($B$15*SQRT(T170)-IF($B$11="Two-tailed",TINV($B$9,(T170-1)),TINV(2*$B$9,(T170-1))))/SQRT(1+IF($B$11="Two-tailed",TINV($B$9,(T170-1)),TINV(2*$B$9,(T170-1)))^2/(2*(T170-1)))),0)</f>
        <v>0.999212723229749</v>
      </c>
    </row>
    <row r="171" customFormat="false" ht="15" hidden="false" customHeight="false" outlineLevel="0" collapsed="false">
      <c r="T171" s="0" t="n">
        <v>167</v>
      </c>
      <c r="U171" s="0" t="n">
        <f aca="false">IF(N($B$15)&gt;0,NORMSDIST(($B$15*SQRT(T171)-IF($B$11="Two-tailed",TINV($B$9,(T171-1)),TINV(2*$B$9,(T171-1))))/SQRT(1+IF($B$11="Two-tailed",TINV($B$9,(T171-1)),TINV(2*$B$9,(T171-1)))^2/(2*(T171-1)))),0)</f>
        <v>0.99925388320505</v>
      </c>
    </row>
    <row r="172" customFormat="false" ht="15" hidden="false" customHeight="false" outlineLevel="0" collapsed="false">
      <c r="T172" s="0" t="n">
        <v>168</v>
      </c>
      <c r="U172" s="0" t="n">
        <f aca="false">IF(N($B$15)&gt;0,NORMSDIST(($B$15*SQRT(T172)-IF($B$11="Two-tailed",TINV($B$9,(T172-1)),TINV(2*$B$9,(T172-1))))/SQRT(1+IF($B$11="Two-tailed",TINV($B$9,(T172-1)),TINV(2*$B$9,(T172-1)))^2/(2*(T172-1)))),0)</f>
        <v>0.9992929363153</v>
      </c>
    </row>
    <row r="173" customFormat="false" ht="15" hidden="false" customHeight="false" outlineLevel="0" collapsed="false">
      <c r="T173" s="0" t="n">
        <v>169</v>
      </c>
      <c r="U173" s="0" t="n">
        <f aca="false">IF(N($B$15)&gt;0,NORMSDIST(($B$15*SQRT(T173)-IF($B$11="Two-tailed",TINV($B$9,(T173-1)),TINV(2*$B$9,(T173-1))))/SQRT(1+IF($B$11="Two-tailed",TINV($B$9,(T173-1)),TINV(2*$B$9,(T173-1)))^2/(2*(T173-1)))),0)</f>
        <v>0.999329987678809</v>
      </c>
    </row>
    <row r="174" customFormat="false" ht="15" hidden="false" customHeight="false" outlineLevel="0" collapsed="false">
      <c r="T174" s="0" t="n">
        <v>170</v>
      </c>
      <c r="U174" s="0" t="n">
        <f aca="false">IF(N($B$15)&gt;0,NORMSDIST(($B$15*SQRT(T174)-IF($B$11="Two-tailed",TINV($B$9,(T174-1)),TINV(2*$B$9,(T174-1))))/SQRT(1+IF($B$11="Two-tailed",TINV($B$9,(T174-1)),TINV(2*$B$9,(T174-1)))^2/(2*(T174-1)))),0)</f>
        <v>0.999365137334169</v>
      </c>
    </row>
    <row r="175" customFormat="false" ht="15" hidden="false" customHeight="false" outlineLevel="0" collapsed="false">
      <c r="T175" s="0" t="n">
        <v>171</v>
      </c>
      <c r="U175" s="0" t="n">
        <f aca="false">IF(N($B$15)&gt;0,NORMSDIST(($B$15*SQRT(T175)-IF($B$11="Two-tailed",TINV($B$9,(T175-1)),TINV(2*$B$9,(T175-1))))/SQRT(1+IF($B$11="Two-tailed",TINV($B$9,(T175-1)),TINV(2*$B$9,(T175-1)))^2/(2*(T175-1)))),0)</f>
        <v>0.999398480475714</v>
      </c>
    </row>
    <row r="176" customFormat="false" ht="15" hidden="false" customHeight="false" outlineLevel="0" collapsed="false">
      <c r="T176" s="0" t="n">
        <v>172</v>
      </c>
      <c r="U176" s="0" t="n">
        <f aca="false">IF(N($B$15)&gt;0,NORMSDIST(($B$15*SQRT(T176)-IF($B$11="Two-tailed",TINV($B$9,(T176-1)),TINV(2*$B$9,(T176-1))))/SQRT(1+IF($B$11="Two-tailed",TINV($B$9,(T176-1)),TINV(2*$B$9,(T176-1)))^2/(2*(T176-1)))),0)</f>
        <v>0.999430107678692</v>
      </c>
    </row>
    <row r="177" customFormat="false" ht="15" hidden="false" customHeight="false" outlineLevel="0" collapsed="false">
      <c r="T177" s="0" t="n">
        <v>173</v>
      </c>
      <c r="U177" s="0" t="n">
        <f aca="false">IF(N($B$15)&gt;0,NORMSDIST(($B$15*SQRT(T177)-IF($B$11="Two-tailed",TINV($B$9,(T177-1)),TINV(2*$B$9,(T177-1))))/SQRT(1+IF($B$11="Two-tailed",TINV($B$9,(T177-1)),TINV(2*$B$9,(T177-1)))^2/(2*(T177-1)))),0)</f>
        <v>0.999460105114537</v>
      </c>
    </row>
    <row r="178" customFormat="false" ht="15" hidden="false" customHeight="false" outlineLevel="0" collapsed="false">
      <c r="T178" s="0" t="n">
        <v>174</v>
      </c>
      <c r="U178" s="0" t="n">
        <f aca="false">IF(N($B$15)&gt;0,NORMSDIST(($B$15*SQRT(T178)-IF($B$11="Two-tailed",TINV($B$9,(T178-1)),TINV(2*$B$9,(T178-1))))/SQRT(1+IF($B$11="Two-tailed",TINV($B$9,(T178-1)),TINV(2*$B$9,(T178-1)))^2/(2*(T178-1)))),0)</f>
        <v>0.999488554756645</v>
      </c>
    </row>
    <row r="179" customFormat="false" ht="15" hidden="false" customHeight="false" outlineLevel="0" collapsed="false">
      <c r="T179" s="0" t="n">
        <v>175</v>
      </c>
      <c r="U179" s="0" t="n">
        <f aca="false">IF(N($B$15)&gt;0,NORMSDIST(($B$15*SQRT(T179)-IF($B$11="Two-tailed",TINV($B$9,(T179-1)),TINV(2*$B$9,(T179-1))))/SQRT(1+IF($B$11="Two-tailed",TINV($B$9,(T179-1)),TINV(2*$B$9,(T179-1)))^2/(2*(T179-1)))),0)</f>
        <v>0.999515534577052</v>
      </c>
    </row>
    <row r="180" customFormat="false" ht="15" hidden="false" customHeight="false" outlineLevel="0" collapsed="false">
      <c r="T180" s="0" t="n">
        <v>176</v>
      </c>
      <c r="U180" s="0" t="n">
        <f aca="false">IF(N($B$15)&gt;0,NORMSDIST(($B$15*SQRT(T180)-IF($B$11="Two-tailed",TINV($B$9,(T180-1)),TINV(2*$B$9,(T180-1))))/SQRT(1+IF($B$11="Two-tailed",TINV($B$9,(T180-1)),TINV(2*$B$9,(T180-1)))^2/(2*(T180-1)))),0)</f>
        <v>0.999541118734366</v>
      </c>
    </row>
    <row r="181" customFormat="false" ht="15" hidden="false" customHeight="false" outlineLevel="0" collapsed="false">
      <c r="T181" s="0" t="n">
        <v>177</v>
      </c>
      <c r="U181" s="0" t="n">
        <f aca="false">IF(N($B$15)&gt;0,NORMSDIST(($B$15*SQRT(T181)-IF($B$11="Two-tailed",TINV($B$9,(T181-1)),TINV(2*$B$9,(T181-1))))/SQRT(1+IF($B$11="Two-tailed",TINV($B$9,(T181-1)),TINV(2*$B$9,(T181-1)))^2/(2*(T181-1)))),0)</f>
        <v>0.999565377753331</v>
      </c>
    </row>
    <row r="182" customFormat="false" ht="15" hidden="false" customHeight="false" outlineLevel="0" collapsed="false">
      <c r="T182" s="0" t="n">
        <v>178</v>
      </c>
      <c r="U182" s="0" t="n">
        <f aca="false">IF(N($B$15)&gt;0,NORMSDIST(($B$15*SQRT(T182)-IF($B$11="Two-tailed",TINV($B$9,(T182-1)),TINV(2*$B$9,(T182-1))))/SQRT(1+IF($B$11="Two-tailed",TINV($B$9,(T182-1)),TINV(2*$B$9,(T182-1)))^2/(2*(T182-1)))),0)</f>
        <v>0.999588378696354</v>
      </c>
    </row>
    <row r="183" customFormat="false" ht="15" hidden="false" customHeight="false" outlineLevel="0" collapsed="false">
      <c r="T183" s="0" t="n">
        <v>179</v>
      </c>
      <c r="U183" s="0" t="n">
        <f aca="false">IF(N($B$15)&gt;0,NORMSDIST(($B$15*SQRT(T183)-IF($B$11="Two-tailed",TINV($B$9,(T183-1)),TINV(2*$B$9,(T183-1))))/SQRT(1+IF($B$11="Two-tailed",TINV($B$9,(T183-1)),TINV(2*$B$9,(T183-1)))^2/(2*(T183-1)))),0)</f>
        <v>0.99961018532733</v>
      </c>
    </row>
    <row r="184" customFormat="false" ht="15" hidden="false" customHeight="false" outlineLevel="0" collapsed="false">
      <c r="T184" s="0" t="n">
        <v>180</v>
      </c>
      <c r="U184" s="0" t="n">
        <f aca="false">IF(N($B$15)&gt;0,NORMSDIST(($B$15*SQRT(T184)-IF($B$11="Two-tailed",TINV($B$9,(T184-1)),TINV(2*$B$9,(T184-1))))/SQRT(1+IF($B$11="Two-tailed",TINV($B$9,(T184-1)),TINV(2*$B$9,(T184-1)))^2/(2*(T184-1)))),0)</f>
        <v>0.999630858268104</v>
      </c>
    </row>
    <row r="185" customFormat="false" ht="15" hidden="false" customHeight="false" outlineLevel="0" collapsed="false">
      <c r="T185" s="0" t="n">
        <v>181</v>
      </c>
      <c r="U185" s="0" t="n">
        <f aca="false">IF(N($B$15)&gt;0,NORMSDIST(($B$15*SQRT(T185)-IF($B$11="Two-tailed",TINV($B$9,(T185-1)),TINV(2*$B$9,(T185-1))))/SQRT(1+IF($B$11="Two-tailed",TINV($B$9,(T185-1)),TINV(2*$B$9,(T185-1)))^2/(2*(T185-1)))),0)</f>
        <v>0.999650455147847</v>
      </c>
    </row>
    <row r="186" customFormat="false" ht="15" hidden="false" customHeight="false" outlineLevel="0" collapsed="false">
      <c r="T186" s="0" t="n">
        <v>182</v>
      </c>
      <c r="U186" s="0" t="n">
        <f aca="false">IF(N($B$15)&gt;0,NORMSDIST(($B$15*SQRT(T186)-IF($B$11="Two-tailed",TINV($B$9,(T186-1)),TINV(2*$B$9,(T186-1))))/SQRT(1+IF($B$11="Two-tailed",TINV($B$9,(T186-1)),TINV(2*$B$9,(T186-1)))^2/(2*(T186-1)))),0)</f>
        <v>0.999669030745673</v>
      </c>
    </row>
    <row r="187" customFormat="false" ht="15" hidden="false" customHeight="false" outlineLevel="0" collapsed="false">
      <c r="T187" s="0" t="n">
        <v>183</v>
      </c>
      <c r="U187" s="0" t="n">
        <f aca="false">IF(N($B$15)&gt;0,NORMSDIST(($B$15*SQRT(T187)-IF($B$11="Two-tailed",TINV($B$9,(T187-1)),TINV(2*$B$9,(T187-1))))/SQRT(1+IF($B$11="Two-tailed",TINV($B$9,(T187-1)),TINV(2*$B$9,(T187-1)))^2/(2*(T187-1)))),0)</f>
        <v>0.999686637126769</v>
      </c>
    </row>
    <row r="188" customFormat="false" ht="15" hidden="false" customHeight="false" outlineLevel="0" collapsed="false">
      <c r="T188" s="0" t="n">
        <v>184</v>
      </c>
      <c r="U188" s="0" t="n">
        <f aca="false">IF(N($B$15)&gt;0,NORMSDIST(($B$15*SQRT(T188)-IF($B$11="Two-tailed",TINV($B$9,(T188-1)),TINV(2*$B$9,(T188-1))))/SQRT(1+IF($B$11="Two-tailed",TINV($B$9,(T188-1)),TINV(2*$B$9,(T188-1)))^2/(2*(T188-1)))),0)</f>
        <v>0.999703323772314</v>
      </c>
    </row>
    <row r="189" customFormat="false" ht="15" hidden="false" customHeight="false" outlineLevel="0" collapsed="false">
      <c r="T189" s="0" t="n">
        <v>185</v>
      </c>
      <c r="U189" s="0" t="n">
        <f aca="false">IF(N($B$15)&gt;0,NORMSDIST(($B$15*SQRT(T189)-IF($B$11="Two-tailed",TINV($B$9,(T189-1)),TINV(2*$B$9,(T189-1))))/SQRT(1+IF($B$11="Two-tailed",TINV($B$9,(T189-1)),TINV(2*$B$9,(T189-1)))^2/(2*(T189-1)))),0)</f>
        <v>0.999719137703461</v>
      </c>
    </row>
    <row r="190" customFormat="false" ht="15" hidden="false" customHeight="false" outlineLevel="0" collapsed="false">
      <c r="T190" s="0" t="n">
        <v>186</v>
      </c>
      <c r="U190" s="0" t="n">
        <f aca="false">IF(N($B$15)&gt;0,NORMSDIST(($B$15*SQRT(T190)-IF($B$11="Two-tailed",TINV($B$9,(T190-1)),TINV(2*$B$9,(T190-1))))/SQRT(1+IF($B$11="Two-tailed",TINV($B$9,(T190-1)),TINV(2*$B$9,(T190-1)))^2/(2*(T190-1)))),0)</f>
        <v>0.999734123599621</v>
      </c>
    </row>
    <row r="191" customFormat="false" ht="15" hidden="false" customHeight="false" outlineLevel="0" collapsed="false">
      <c r="T191" s="0" t="n">
        <v>187</v>
      </c>
      <c r="U191" s="0" t="n">
        <f aca="false">IF(N($B$15)&gt;0,NORMSDIST(($B$15*SQRT(T191)-IF($B$11="Two-tailed",TINV($B$9,(T191-1)),TINV(2*$B$9,(T191-1))))/SQRT(1+IF($B$11="Two-tailed",TINV($B$9,(T191-1)),TINV(2*$B$9,(T191-1)))^2/(2*(T191-1)))),0)</f>
        <v>0.999748323911314</v>
      </c>
    </row>
    <row r="192" customFormat="false" ht="15" hidden="false" customHeight="false" outlineLevel="0" collapsed="false">
      <c r="T192" s="0" t="n">
        <v>188</v>
      </c>
      <c r="U192" s="0" t="n">
        <f aca="false">IF(N($B$15)&gt;0,NORMSDIST(($B$15*SQRT(T192)-IF($B$11="Two-tailed",TINV($B$9,(T192-1)),TINV(2*$B$9,(T192-1))))/SQRT(1+IF($B$11="Two-tailed",TINV($B$9,(T192-1)),TINV(2*$B$9,(T192-1)))^2/(2*(T192-1)))),0)</f>
        <v>0.999761778967803</v>
      </c>
    </row>
    <row r="193" customFormat="false" ht="15" hidden="false" customHeight="false" outlineLevel="0" collapsed="false">
      <c r="T193" s="0" t="n">
        <v>189</v>
      </c>
      <c r="U193" s="0" t="n">
        <f aca="false">IF(N($B$15)&gt;0,NORMSDIST(($B$15*SQRT(T193)-IF($B$11="Two-tailed",TINV($B$9,(T193-1)),TINV(2*$B$9,(T193-1))))/SQRT(1+IF($B$11="Two-tailed",TINV($B$9,(T193-1)),TINV(2*$B$9,(T193-1)))^2/(2*(T193-1)))),0)</f>
        <v>0.999774527079752</v>
      </c>
    </row>
    <row r="194" customFormat="false" ht="15" hidden="false" customHeight="false" outlineLevel="0" collapsed="false">
      <c r="T194" s="0" t="n">
        <v>190</v>
      </c>
      <c r="U194" s="0" t="n">
        <f aca="false">IF(N($B$15)&gt;0,NORMSDIST(($B$15*SQRT(T194)-IF($B$11="Two-tailed",TINV($B$9,(T194-1)),TINV(2*$B$9,(T194-1))))/SQRT(1+IF($B$11="Two-tailed",TINV($B$9,(T194-1)),TINV(2*$B$9,(T194-1)))^2/(2*(T194-1)))),0)</f>
        <v>0.999786604637119</v>
      </c>
    </row>
    <row r="195" customFormat="false" ht="15" hidden="false" customHeight="false" outlineLevel="0" collapsed="false">
      <c r="T195" s="0" t="n">
        <v>191</v>
      </c>
      <c r="U195" s="0" t="n">
        <f aca="false">IF(N($B$15)&gt;0,NORMSDIST(($B$15*SQRT(T195)-IF($B$11="Two-tailed",TINV($B$9,(T195-1)),TINV(2*$B$9,(T195-1))))/SQRT(1+IF($B$11="Two-tailed",TINV($B$9,(T195-1)),TINV(2*$B$9,(T195-1)))^2/(2*(T195-1)))),0)</f>
        <v>0.999798046202492</v>
      </c>
    </row>
    <row r="196" customFormat="false" ht="15" hidden="false" customHeight="false" outlineLevel="0" collapsed="false">
      <c r="T196" s="0" t="n">
        <v>192</v>
      </c>
      <c r="U196" s="0" t="n">
        <f aca="false">IF(N($B$15)&gt;0,NORMSDIST(($B$15*SQRT(T196)-IF($B$11="Two-tailed",TINV($B$9,(T196-1)),TINV(2*$B$9,(T196-1))))/SQRT(1+IF($B$11="Two-tailed",TINV($B$9,(T196-1)),TINV(2*$B$9,(T196-1)))^2/(2*(T196-1)))),0)</f>
        <v>0.999808884600066</v>
      </c>
    </row>
    <row r="197" customFormat="false" ht="15" hidden="false" customHeight="false" outlineLevel="0" collapsed="false">
      <c r="T197" s="0" t="n">
        <v>193</v>
      </c>
      <c r="U197" s="0" t="n">
        <f aca="false">IF(N($B$15)&gt;0,NORMSDIST(($B$15*SQRT(T197)-IF($B$11="Two-tailed",TINV($B$9,(T197-1)),TINV(2*$B$9,(T197-1))))/SQRT(1+IF($B$11="Two-tailed",TINV($B$9,(T197-1)),TINV(2*$B$9,(T197-1)))^2/(2*(T197-1)))),0)</f>
        <v>0.999819151000468</v>
      </c>
    </row>
    <row r="198" customFormat="false" ht="15" hidden="false" customHeight="false" outlineLevel="0" collapsed="false">
      <c r="T198" s="0" t="n">
        <v>194</v>
      </c>
      <c r="U198" s="0" t="n">
        <f aca="false">IF(N($B$15)&gt;0,NORMSDIST(($B$15*SQRT(T198)-IF($B$11="Two-tailed",TINV($B$9,(T198-1)),TINV(2*$B$9,(T198-1))))/SQRT(1+IF($B$11="Two-tailed",TINV($B$9,(T198-1)),TINV(2*$B$9,(T198-1)))^2/(2*(T198-1)))),0)</f>
        <v>0.999828875001587</v>
      </c>
    </row>
    <row r="199" customFormat="false" ht="15" hidden="false" customHeight="false" outlineLevel="0" collapsed="false">
      <c r="T199" s="0" t="n">
        <v>195</v>
      </c>
      <c r="U199" s="0" t="n">
        <f aca="false">IF(N($B$15)&gt;0,NORMSDIST(($B$15*SQRT(T199)-IF($B$11="Two-tailed",TINV($B$9,(T199-1)),TINV(2*$B$9,(T199-1))))/SQRT(1+IF($B$11="Two-tailed",TINV($B$9,(T199-1)),TINV(2*$B$9,(T199-1)))^2/(2*(T199-1)))),0)</f>
        <v>0.999838084705618</v>
      </c>
    </row>
    <row r="200" customFormat="false" ht="15" hidden="false" customHeight="false" outlineLevel="0" collapsed="false">
      <c r="T200" s="0" t="n">
        <v>196</v>
      </c>
      <c r="U200" s="0" t="n">
        <f aca="false">IF(N($B$15)&gt;0,NORMSDIST(($B$15*SQRT(T200)-IF($B$11="Two-tailed",TINV($B$9,(T200-1)),TINV(2*$B$9,(T200-1))))/SQRT(1+IF($B$11="Two-tailed",TINV($B$9,(T200-1)),TINV(2*$B$9,(T200-1)))^2/(2*(T200-1)))),0)</f>
        <v>0.999846806792462</v>
      </c>
    </row>
    <row r="201" customFormat="false" ht="15" hidden="false" customHeight="false" outlineLevel="0" collapsed="false">
      <c r="T201" s="0" t="n">
        <v>197</v>
      </c>
      <c r="U201" s="0" t="n">
        <f aca="false">IF(N($B$15)&gt;0,NORMSDIST(($B$15*SQRT(T201)-IF($B$11="Two-tailed",TINV($B$9,(T201-1)),TINV(2*$B$9,(T201-1))))/SQRT(1+IF($B$11="Two-tailed",TINV($B$9,(T201-1)),TINV(2*$B$9,(T201-1)))^2/(2*(T201-1)))),0)</f>
        <v>0.99985506658966</v>
      </c>
    </row>
    <row r="202" customFormat="false" ht="15" hidden="false" customHeight="false" outlineLevel="0" collapsed="false">
      <c r="T202" s="0" t="n">
        <v>198</v>
      </c>
      <c r="U202" s="0" t="n">
        <f aca="false">IF(N($B$15)&gt;0,NORMSDIST(($B$15*SQRT(T202)-IF($B$11="Two-tailed",TINV($B$9,(T202-1)),TINV(2*$B$9,(T202-1))))/SQRT(1+IF($B$11="Two-tailed",TINV($B$9,(T202-1)),TINV(2*$B$9,(T202-1)))^2/(2*(T202-1)))),0)</f>
        <v>0.999862888139019</v>
      </c>
    </row>
    <row r="203" customFormat="false" ht="15" hidden="false" customHeight="false" outlineLevel="0" collapsed="false">
      <c r="T203" s="0" t="n">
        <v>199</v>
      </c>
      <c r="U203" s="0" t="n">
        <f aca="false">IF(N($B$15)&gt;0,NORMSDIST(($B$15*SQRT(T203)-IF($B$11="Two-tailed",TINV($B$9,(T203-1)),TINV(2*$B$9,(T203-1))))/SQRT(1+IF($B$11="Two-tailed",TINV($B$9,(T203-1)),TINV(2*$B$9,(T203-1)))^2/(2*(T203-1)))),0)</f>
        <v>0.999870294260062</v>
      </c>
    </row>
    <row r="204" customFormat="false" ht="15" hidden="false" customHeight="false" outlineLevel="0" collapsed="false">
      <c r="T204" s="0" t="n">
        <v>200</v>
      </c>
      <c r="U204" s="0" t="n">
        <f aca="false">IF(N($B$15)&gt;0,NORMSDIST(($B$15*SQRT(T204)-IF($B$11="Two-tailed",TINV($B$9,(T204-1)),TINV(2*$B$9,(T204-1))))/SQRT(1+IF($B$11="Two-tailed",TINV($B$9,(T204-1)),TINV(2*$B$9,(T204-1)))^2/(2*(T204-1)))),0)</f>
        <v>0.999877306610466</v>
      </c>
    </row>
    <row r="205" customFormat="false" ht="15" hidden="false" customHeight="false" outlineLevel="0" collapsed="false">
      <c r="T205" s="0" t="n">
        <v>201</v>
      </c>
      <c r="U205" s="0" t="n">
        <f aca="false">IF(N($B$15)&gt;0,NORMSDIST(($B$15*SQRT(T205)-IF($B$11="Two-tailed",TINV($B$9,(T205-1)),TINV(2*$B$9,(T205-1))))/SQRT(1+IF($B$11="Two-tailed",TINV($B$9,(T205-1)),TINV(2*$B$9,(T205-1)))^2/(2*(T205-1)))),0)</f>
        <v>0.999883945743612</v>
      </c>
    </row>
    <row r="206" customFormat="false" ht="15" hidden="false" customHeight="false" outlineLevel="0" collapsed="false">
      <c r="T206" s="0" t="n">
        <v>202</v>
      </c>
      <c r="U206" s="0" t="n">
        <f aca="false">IF(N($B$15)&gt;0,NORMSDIST(($B$15*SQRT(T206)-IF($B$11="Two-tailed",TINV($B$9,(T206-1)),TINV(2*$B$9,(T206-1))))/SQRT(1+IF($B$11="Two-tailed",TINV($B$9,(T206-1)),TINV(2*$B$9,(T206-1)))^2/(2*(T206-1)))),0)</f>
        <v>0.999890231163384</v>
      </c>
    </row>
    <row r="207" customFormat="false" ht="15" hidden="false" customHeight="false" outlineLevel="0" collapsed="false">
      <c r="T207" s="0" t="n">
        <v>203</v>
      </c>
      <c r="U207" s="0" t="n">
        <f aca="false">IF(N($B$15)&gt;0,NORMSDIST(($B$15*SQRT(T207)-IF($B$11="Two-tailed",TINV($B$9,(T207-1)),TINV(2*$B$9,(T207-1))))/SQRT(1+IF($B$11="Two-tailed",TINV($B$9,(T207-1)),TINV(2*$B$9,(T207-1)))^2/(2*(T207-1)))),0)</f>
        <v>0.999896181376337</v>
      </c>
    </row>
    <row r="208" customFormat="false" ht="15" hidden="false" customHeight="false" outlineLevel="0" collapsed="false">
      <c r="T208" s="0" t="n">
        <v>204</v>
      </c>
      <c r="U208" s="0" t="n">
        <f aca="false">IF(N($B$15)&gt;0,NORMSDIST(($B$15*SQRT(T208)-IF($B$11="Two-tailed",TINV($B$9,(T208-1)),TINV(2*$B$9,(T208-1))))/SQRT(1+IF($B$11="Two-tailed",TINV($B$9,(T208-1)),TINV(2*$B$9,(T208-1)))^2/(2*(T208-1)))),0)</f>
        <v>0.999901813941362</v>
      </c>
    </row>
    <row r="209" customFormat="false" ht="15" hidden="false" customHeight="false" outlineLevel="0" collapsed="false">
      <c r="T209" s="0" t="n">
        <v>205</v>
      </c>
      <c r="U209" s="0" t="n">
        <f aca="false">IF(N($B$15)&gt;0,NORMSDIST(($B$15*SQRT(T209)-IF($B$11="Two-tailed",TINV($B$9,(T209-1)),TINV(2*$B$9,(T209-1))))/SQRT(1+IF($B$11="Two-tailed",TINV($B$9,(T209-1)),TINV(2*$B$9,(T209-1)))^2/(2*(T209-1)))),0)</f>
        <v>0.99990714551696</v>
      </c>
    </row>
    <row r="210" customFormat="false" ht="15" hidden="false" customHeight="false" outlineLevel="0" collapsed="false">
      <c r="T210" s="0" t="n">
        <v>206</v>
      </c>
      <c r="U210" s="0" t="n">
        <f aca="false">IF(N($B$15)&gt;0,NORMSDIST(($B$15*SQRT(T210)-IF($B$11="Two-tailed",TINV($B$9,(T210-1)),TINV(2*$B$9,(T210-1))))/SQRT(1+IF($B$11="Two-tailed",TINV($B$9,(T210-1)),TINV(2*$B$9,(T210-1)))^2/(2*(T210-1)))),0)</f>
        <v>0.999912191906226</v>
      </c>
    </row>
    <row r="211" customFormat="false" ht="15" hidden="false" customHeight="false" outlineLevel="0" collapsed="false">
      <c r="T211" s="0" t="n">
        <v>207</v>
      </c>
      <c r="U211" s="0" t="n">
        <f aca="false">IF(N($B$15)&gt;0,NORMSDIST(($B$15*SQRT(T211)-IF($B$11="Two-tailed",TINV($B$9,(T211-1)),TINV(2*$B$9,(T211-1))))/SQRT(1+IF($B$11="Two-tailed",TINV($B$9,(T211-1)),TINV(2*$B$9,(T211-1)))^2/(2*(T211-1)))),0)</f>
        <v>0.999916968099669</v>
      </c>
    </row>
    <row r="212" customFormat="false" ht="15" hidden="false" customHeight="false" outlineLevel="0" collapsed="false">
      <c r="T212" s="0" t="n">
        <v>208</v>
      </c>
      <c r="U212" s="0" t="n">
        <f aca="false">IF(N($B$15)&gt;0,NORMSDIST(($B$15*SQRT(T212)-IF($B$11="Two-tailed",TINV($B$9,(T212-1)),TINV(2*$B$9,(T212-1))))/SQRT(1+IF($B$11="Two-tailed",TINV($B$9,(T212-1)),TINV(2*$B$9,(T212-1)))^2/(2*(T212-1)))),0)</f>
        <v>0.99992148831595</v>
      </c>
    </row>
    <row r="213" customFormat="false" ht="15" hidden="false" customHeight="false" outlineLevel="0" collapsed="false">
      <c r="T213" s="0" t="n">
        <v>209</v>
      </c>
      <c r="U213" s="0" t="n">
        <f aca="false">IF(N($B$15)&gt;0,NORMSDIST(($B$15*SQRT(T213)-IF($B$11="Two-tailed",TINV($B$9,(T213-1)),TINV(2*$B$9,(T213-1))))/SQRT(1+IF($B$11="Two-tailed",TINV($B$9,(T213-1)),TINV(2*$B$9,(T213-1)))^2/(2*(T213-1)))),0)</f>
        <v>0.99992576604064</v>
      </c>
    </row>
    <row r="214" customFormat="false" ht="15" hidden="false" customHeight="false" outlineLevel="0" collapsed="false">
      <c r="T214" s="0" t="n">
        <v>210</v>
      </c>
      <c r="U214" s="0" t="n">
        <f aca="false">IF(N($B$15)&gt;0,NORMSDIST(($B$15*SQRT(T214)-IF($B$11="Two-tailed",TINV($B$9,(T214-1)),TINV(2*$B$9,(T214-1))))/SQRT(1+IF($B$11="Two-tailed",TINV($B$9,(T214-1)),TINV(2*$B$9,(T214-1)))^2/(2*(T214-1)))),0)</f>
        <v>0.999929814063094</v>
      </c>
    </row>
    <row r="215" customFormat="false" ht="15" hidden="false" customHeight="false" outlineLevel="0" collapsed="false">
      <c r="T215" s="0" t="n">
        <v>211</v>
      </c>
      <c r="U215" s="0" t="n">
        <f aca="false">IF(N($B$15)&gt;0,NORMSDIST(($B$15*SQRT(T215)-IF($B$11="Two-tailed",TINV($B$9,(T215-1)),TINV(2*$B$9,(T215-1))))/SQRT(1+IF($B$11="Two-tailed",TINV($B$9,(T215-1)),TINV(2*$B$9,(T215-1)))^2/(2*(T215-1)))),0)</f>
        <v>0.999933644511528</v>
      </c>
    </row>
    <row r="216" customFormat="false" ht="15" hidden="false" customHeight="false" outlineLevel="0" collapsed="false">
      <c r="T216" s="0" t="n">
        <v>212</v>
      </c>
      <c r="U216" s="0" t="n">
        <f aca="false">IF(N($B$15)&gt;0,NORMSDIST(($B$15*SQRT(T216)-IF($B$11="Two-tailed",TINV($B$9,(T216-1)),TINV(2*$B$9,(T216-1))))/SQRT(1+IF($B$11="Two-tailed",TINV($B$9,(T216-1)),TINV(2*$B$9,(T216-1)))^2/(2*(T216-1)))),0)</f>
        <v>0.999937268886378</v>
      </c>
    </row>
    <row r="217" customFormat="false" ht="15" hidden="false" customHeight="false" outlineLevel="0" collapsed="false">
      <c r="T217" s="0" t="n">
        <v>213</v>
      </c>
      <c r="U217" s="0" t="n">
        <f aca="false">IF(N($B$15)&gt;0,NORMSDIST(($B$15*SQRT(T217)-IF($B$11="Two-tailed",TINV($B$9,(T217-1)),TINV(2*$B$9,(T217-1))))/SQRT(1+IF($B$11="Two-tailed",TINV($B$9,(T217-1)),TINV(2*$B$9,(T217-1)))^2/(2*(T217-1)))),0)</f>
        <v>0.999940698092028</v>
      </c>
    </row>
    <row r="218" customFormat="false" ht="15" hidden="false" customHeight="false" outlineLevel="0" collapsed="false">
      <c r="T218" s="0" t="n">
        <v>214</v>
      </c>
      <c r="U218" s="0" t="n">
        <f aca="false">IF(N($B$15)&gt;0,NORMSDIST(($B$15*SQRT(T218)-IF($B$11="Two-tailed",TINV($B$9,(T218-1)),TINV(2*$B$9,(T218-1))))/SQRT(1+IF($B$11="Two-tailed",TINV($B$9,(T218-1)),TINV(2*$B$9,(T218-1)))^2/(2*(T218-1)))),0)</f>
        <v>0.999943942466983</v>
      </c>
    </row>
    <row r="219" customFormat="false" ht="15" hidden="false" customHeight="false" outlineLevel="0" collapsed="false">
      <c r="T219" s="0" t="n">
        <v>215</v>
      </c>
      <c r="U219" s="0" t="n">
        <f aca="false">IF(N($B$15)&gt;0,NORMSDIST(($B$15*SQRT(T219)-IF($B$11="Two-tailed",TINV($B$9,(T219-1)),TINV(2*$B$9,(T219-1))))/SQRT(1+IF($B$11="Two-tailed",TINV($B$9,(T219-1)),TINV(2*$B$9,(T219-1)))^2/(2*(T219-1)))),0)</f>
        <v>0.999947011812551</v>
      </c>
    </row>
    <row r="220" customFormat="false" ht="15" hidden="false" customHeight="false" outlineLevel="0" collapsed="false">
      <c r="T220" s="0" t="n">
        <v>216</v>
      </c>
      <c r="U220" s="0" t="n">
        <f aca="false">IF(N($B$15)&gt;0,NORMSDIST(($B$15*SQRT(T220)-IF($B$11="Two-tailed",TINV($B$9,(T220-1)),TINV(2*$B$9,(T220-1))))/SQRT(1+IF($B$11="Two-tailed",TINV($B$9,(T220-1)),TINV(2*$B$9,(T220-1)))^2/(2*(T220-1)))),0)</f>
        <v>0.999949915420125</v>
      </c>
    </row>
    <row r="221" customFormat="false" ht="15" hidden="false" customHeight="false" outlineLevel="0" collapsed="false">
      <c r="T221" s="0" t="n">
        <v>217</v>
      </c>
      <c r="U221" s="0" t="n">
        <f aca="false">IF(N($B$15)&gt;0,NORMSDIST(($B$15*SQRT(T221)-IF($B$11="Two-tailed",TINV($B$9,(T221-1)),TINV(2*$B$9,(T221-1))))/SQRT(1+IF($B$11="Two-tailed",TINV($B$9,(T221-1)),TINV(2*$B$9,(T221-1)))^2/(2*(T221-1)))),0)</f>
        <v>0.999952662097106</v>
      </c>
    </row>
    <row r="222" customFormat="false" ht="15" hidden="false" customHeight="false" outlineLevel="0" collapsed="false">
      <c r="T222" s="0" t="n">
        <v>218</v>
      </c>
      <c r="U222" s="0" t="n">
        <f aca="false">IF(N($B$15)&gt;0,NORMSDIST(($B$15*SQRT(T222)-IF($B$11="Two-tailed",TINV($B$9,(T222-1)),TINV(2*$B$9,(T222-1))))/SQRT(1+IF($B$11="Two-tailed",TINV($B$9,(T222-1)),TINV(2*$B$9,(T222-1)))^2/(2*(T222-1)))),0)</f>
        <v>0.999955260191553</v>
      </c>
    </row>
    <row r="223" customFormat="false" ht="15" hidden="false" customHeight="false" outlineLevel="0" collapsed="false">
      <c r="T223" s="0" t="n">
        <v>219</v>
      </c>
      <c r="U223" s="0" t="n">
        <f aca="false">IF(N($B$15)&gt;0,NORMSDIST(($B$15*SQRT(T223)-IF($B$11="Two-tailed",TINV($B$9,(T223-1)),TINV(2*$B$9,(T223-1))))/SQRT(1+IF($B$11="Two-tailed",TINV($B$9,(T223-1)),TINV(2*$B$9,(T223-1)))^2/(2*(T223-1)))),0)</f>
        <v>0.999957717615608</v>
      </c>
    </row>
    <row r="224" customFormat="false" ht="15" hidden="false" customHeight="false" outlineLevel="0" collapsed="false">
      <c r="T224" s="0" t="n">
        <v>220</v>
      </c>
      <c r="U224" s="0" t="n">
        <f aca="false">IF(N($B$15)&gt;0,NORMSDIST(($B$15*SQRT(T224)-IF($B$11="Two-tailed",TINV($B$9,(T224-1)),TINV(2*$B$9,(T224-1))))/SQRT(1+IF($B$11="Two-tailed",TINV($B$9,(T224-1)),TINV(2*$B$9,(T224-1)))^2/(2*(T224-1)))),0)</f>
        <v>0.999960041867759</v>
      </c>
    </row>
    <row r="225" customFormat="false" ht="15" hidden="false" customHeight="false" outlineLevel="0" collapsed="false">
      <c r="T225" s="0" t="n">
        <v>221</v>
      </c>
      <c r="U225" s="0" t="n">
        <f aca="false">IF(N($B$15)&gt;0,NORMSDIST(($B$15*SQRT(T225)-IF($B$11="Two-tailed",TINV($B$9,(T225-1)),TINV(2*$B$9,(T225-1))))/SQRT(1+IF($B$11="Two-tailed",TINV($B$9,(T225-1)),TINV(2*$B$9,(T225-1)))^2/(2*(T225-1)))),0)</f>
        <v>0.999962240054001</v>
      </c>
    </row>
    <row r="226" customFormat="false" ht="15" hidden="false" customHeight="false" outlineLevel="0" collapsed="false">
      <c r="T226" s="0" t="n">
        <v>222</v>
      </c>
      <c r="U226" s="0" t="n">
        <f aca="false">IF(N($B$15)&gt;0,NORMSDIST(($B$15*SQRT(T226)-IF($B$11="Two-tailed",TINV($B$9,(T226-1)),TINV(2*$B$9,(T226-1))))/SQRT(1+IF($B$11="Two-tailed",TINV($B$9,(T226-1)),TINV(2*$B$9,(T226-1)))^2/(2*(T226-1)))),0)</f>
        <v>0.999964318907936</v>
      </c>
    </row>
    <row r="227" customFormat="false" ht="15" hidden="false" customHeight="false" outlineLevel="0" collapsed="false">
      <c r="T227" s="0" t="n">
        <v>223</v>
      </c>
      <c r="U227" s="0" t="n">
        <f aca="false">IF(N($B$15)&gt;0,NORMSDIST(($B$15*SQRT(T227)-IF($B$11="Two-tailed",TINV($B$9,(T227-1)),TINV(2*$B$9,(T227-1))))/SQRT(1+IF($B$11="Two-tailed",TINV($B$9,(T227-1)),TINV(2*$B$9,(T227-1)))^2/(2*(T227-1)))),0)</f>
        <v>0.999966284809876</v>
      </c>
    </row>
    <row r="228" customFormat="false" ht="15" hidden="false" customHeight="false" outlineLevel="0" collapsed="false">
      <c r="T228" s="0" t="n">
        <v>224</v>
      </c>
      <c r="U228" s="0" t="n">
        <f aca="false">IF(N($B$15)&gt;0,NORMSDIST(($B$15*SQRT(T228)-IF($B$11="Two-tailed",TINV($B$9,(T228-1)),TINV(2*$B$9,(T228-1))))/SQRT(1+IF($B$11="Two-tailed",TINV($B$9,(T228-1)),TINV(2*$B$9,(T228-1)))^2/(2*(T228-1)))),0)</f>
        <v>0.999968143804988</v>
      </c>
    </row>
    <row r="229" customFormat="false" ht="15" hidden="false" customHeight="false" outlineLevel="0" collapsed="false">
      <c r="T229" s="0" t="n">
        <v>225</v>
      </c>
      <c r="U229" s="0" t="n">
        <f aca="false">IF(N($B$15)&gt;0,NORMSDIST(($B$15*SQRT(T229)-IF($B$11="Two-tailed",TINV($B$9,(T229-1)),TINV(2*$B$9,(T229-1))))/SQRT(1+IF($B$11="Two-tailed",TINV($B$9,(T229-1)),TINV(2*$B$9,(T229-1)))^2/(2*(T229-1)))),0)</f>
        <v>0.999969901620533</v>
      </c>
    </row>
    <row r="230" customFormat="false" ht="15" hidden="false" customHeight="false" outlineLevel="0" collapsed="false">
      <c r="T230" s="0" t="n">
        <v>226</v>
      </c>
      <c r="U230" s="0" t="n">
        <f aca="false">IF(N($B$15)&gt;0,NORMSDIST(($B$15*SQRT(T230)-IF($B$11="Two-tailed",TINV($B$9,(T230-1)),TINV(2*$B$9,(T230-1))))/SQRT(1+IF($B$11="Two-tailed",TINV($B$9,(T230-1)),TINV(2*$B$9,(T230-1)))^2/(2*(T230-1)))),0)</f>
        <v>0.99997156368224</v>
      </c>
    </row>
    <row r="231" customFormat="false" ht="15" hidden="false" customHeight="false" outlineLevel="0" collapsed="false">
      <c r="T231" s="0" t="n">
        <v>227</v>
      </c>
      <c r="U231" s="0" t="n">
        <f aca="false">IF(N($B$15)&gt;0,NORMSDIST(($B$15*SQRT(T231)-IF($B$11="Two-tailed",TINV($B$9,(T231-1)),TINV(2*$B$9,(T231-1))))/SQRT(1+IF($B$11="Two-tailed",TINV($B$9,(T231-1)),TINV(2*$B$9,(T231-1)))^2/(2*(T231-1)))),0)</f>
        <v>0.999973135129859</v>
      </c>
    </row>
    <row r="232" customFormat="false" ht="15" hidden="false" customHeight="false" outlineLevel="0" collapsed="false">
      <c r="T232" s="0" t="n">
        <v>228</v>
      </c>
      <c r="U232" s="0" t="n">
        <f aca="false">IF(N($B$15)&gt;0,NORMSDIST(($B$15*SQRT(T232)-IF($B$11="Two-tailed",TINV($B$9,(T232-1)),TINV(2*$B$9,(T232-1))))/SQRT(1+IF($B$11="Two-tailed",TINV($B$9,(T232-1)),TINV(2*$B$9,(T232-1)))^2/(2*(T232-1)))),0)</f>
        <v>0.999974620831927</v>
      </c>
    </row>
    <row r="233" customFormat="false" ht="15" hidden="false" customHeight="false" outlineLevel="0" collapsed="false">
      <c r="T233" s="0" t="n">
        <v>229</v>
      </c>
      <c r="U233" s="0" t="n">
        <f aca="false">IF(N($B$15)&gt;0,NORMSDIST(($B$15*SQRT(T233)-IF($B$11="Two-tailed",TINV($B$9,(T233-1)),TINV(2*$B$9,(T233-1))))/SQRT(1+IF($B$11="Two-tailed",TINV($B$9,(T233-1)),TINV(2*$B$9,(T233-1)))^2/(2*(T233-1)))),0)</f>
        <v>0.999976025399797</v>
      </c>
    </row>
    <row r="234" customFormat="false" ht="15" hidden="false" customHeight="false" outlineLevel="0" collapsed="false">
      <c r="T234" s="0" t="n">
        <v>230</v>
      </c>
      <c r="U234" s="0" t="n">
        <f aca="false">IF(N($B$15)&gt;0,NORMSDIST(($B$15*SQRT(T234)-IF($B$11="Two-tailed",TINV($B$9,(T234-1)),TINV(2*$B$9,(T234-1))))/SQRT(1+IF($B$11="Two-tailed",TINV($B$9,(T234-1)),TINV(2*$B$9,(T234-1)))^2/(2*(T234-1)))),0)</f>
        <v>0.999977353200951</v>
      </c>
    </row>
    <row r="235" customFormat="false" ht="15" hidden="false" customHeight="false" outlineLevel="0" collapsed="false">
      <c r="T235" s="0" t="n">
        <v>231</v>
      </c>
      <c r="U235" s="0" t="n">
        <f aca="false">IF(N($B$15)&gt;0,NORMSDIST(($B$15*SQRT(T235)-IF($B$11="Two-tailed",TINV($B$9,(T235-1)),TINV(2*$B$9,(T235-1))))/SQRT(1+IF($B$11="Two-tailed",TINV($B$9,(T235-1)),TINV(2*$B$9,(T235-1)))^2/(2*(T235-1)))),0)</f>
        <v>0.999978608371649</v>
      </c>
    </row>
    <row r="236" customFormat="false" ht="15" hidden="false" customHeight="false" outlineLevel="0" collapsed="false">
      <c r="T236" s="0" t="n">
        <v>232</v>
      </c>
      <c r="U236" s="0" t="n">
        <f aca="false">IF(N($B$15)&gt;0,NORMSDIST(($B$15*SQRT(T236)-IF($B$11="Two-tailed",TINV($B$9,(T236-1)),TINV(2*$B$9,(T236-1))))/SQRT(1+IF($B$11="Two-tailed",TINV($B$9,(T236-1)),TINV(2*$B$9,(T236-1)))^2/(2*(T236-1)))),0)</f>
        <v>0.999979794828929</v>
      </c>
    </row>
    <row r="237" customFormat="false" ht="15" hidden="false" customHeight="false" outlineLevel="0" collapsed="false">
      <c r="T237" s="0" t="n">
        <v>233</v>
      </c>
      <c r="U237" s="0" t="n">
        <f aca="false">IF(N($B$15)&gt;0,NORMSDIST(($B$15*SQRT(T237)-IF($B$11="Two-tailed",TINV($B$9,(T237-1)),TINV(2*$B$9,(T237-1))))/SQRT(1+IF($B$11="Two-tailed",TINV($B$9,(T237-1)),TINV(2*$B$9,(T237-1)))^2/(2*(T237-1)))),0)</f>
        <v>0.999980916282007</v>
      </c>
    </row>
    <row r="238" customFormat="false" ht="15" hidden="false" customHeight="false" outlineLevel="0" collapsed="false">
      <c r="T238" s="0" t="n">
        <v>234</v>
      </c>
      <c r="U238" s="0" t="n">
        <f aca="false">IF(N($B$15)&gt;0,NORMSDIST(($B$15*SQRT(T238)-IF($B$11="Two-tailed",TINV($B$9,(T238-1)),TINV(2*$B$9,(T238-1))))/SQRT(1+IF($B$11="Two-tailed",TINV($B$9,(T238-1)),TINV(2*$B$9,(T238-1)))^2/(2*(T238-1)))),0)</f>
        <v>0.999981976243087</v>
      </c>
    </row>
    <row r="239" customFormat="false" ht="15" hidden="false" customHeight="false" outlineLevel="0" collapsed="false">
      <c r="T239" s="0" t="n">
        <v>235</v>
      </c>
      <c r="U239" s="0" t="n">
        <f aca="false">IF(N($B$15)&gt;0,NORMSDIST(($B$15*SQRT(T239)-IF($B$11="Two-tailed",TINV($B$9,(T239-1)),TINV(2*$B$9,(T239-1))))/SQRT(1+IF($B$11="Two-tailed",TINV($B$9,(T239-1)),TINV(2*$B$9,(T239-1)))^2/(2*(T239-1)))),0)</f>
        <v>0.999982978037634</v>
      </c>
    </row>
    <row r="240" customFormat="false" ht="15" hidden="false" customHeight="false" outlineLevel="0" collapsed="false">
      <c r="T240" s="0" t="n">
        <v>236</v>
      </c>
      <c r="U240" s="0" t="n">
        <f aca="false">IF(N($B$15)&gt;0,NORMSDIST(($B$15*SQRT(T240)-IF($B$11="Two-tailed",TINV($B$9,(T240-1)),TINV(2*$B$9,(T240-1))))/SQRT(1+IF($B$11="Two-tailed",TINV($B$9,(T240-1)),TINV(2*$B$9,(T240-1)))^2/(2*(T240-1)))),0)</f>
        <v>0.999983924814115</v>
      </c>
    </row>
    <row r="241" customFormat="false" ht="15" hidden="false" customHeight="false" outlineLevel="0" collapsed="false">
      <c r="T241" s="0" t="n">
        <v>237</v>
      </c>
      <c r="U241" s="0" t="n">
        <f aca="false">IF(N($B$15)&gt;0,NORMSDIST(($B$15*SQRT(T241)-IF($B$11="Two-tailed",TINV($B$9,(T241-1)),TINV(2*$B$9,(T241-1))))/SQRT(1+IF($B$11="Two-tailed",TINV($B$9,(T241-1)),TINV(2*$B$9,(T241-1)))^2/(2*(T241-1)))),0)</f>
        <v>0.999984819553244</v>
      </c>
    </row>
    <row r="242" customFormat="false" ht="15" hidden="false" customHeight="false" outlineLevel="0" collapsed="false">
      <c r="T242" s="0" t="n">
        <v>238</v>
      </c>
      <c r="U242" s="0" t="n">
        <f aca="false">IF(N($B$15)&gt;0,NORMSDIST(($B$15*SQRT(T242)-IF($B$11="Two-tailed",TINV($B$9,(T242-1)),TINV(2*$B$9,(T242-1))))/SQRT(1+IF($B$11="Two-tailed",TINV($B$9,(T242-1)),TINV(2*$B$9,(T242-1)))^2/(2*(T242-1)))),0)</f>
        <v>0.999985665076759</v>
      </c>
    </row>
    <row r="243" customFormat="false" ht="15" hidden="false" customHeight="false" outlineLevel="0" collapsed="false">
      <c r="T243" s="0" t="n">
        <v>239</v>
      </c>
      <c r="U243" s="0" t="n">
        <f aca="false">IF(N($B$15)&gt;0,NORMSDIST(($B$15*SQRT(T243)-IF($B$11="Two-tailed",TINV($B$9,(T243-1)),TINV(2*$B$9,(T243-1))))/SQRT(1+IF($B$11="Two-tailed",TINV($B$9,(T243-1)),TINV(2*$B$9,(T243-1)))^2/(2*(T243-1)))),0)</f>
        <v>0.999986464055746</v>
      </c>
    </row>
    <row r="244" customFormat="false" ht="15" hidden="false" customHeight="false" outlineLevel="0" collapsed="false">
      <c r="T244" s="0" t="n">
        <v>240</v>
      </c>
      <c r="U244" s="0" t="n">
        <f aca="false">IF(N($B$15)&gt;0,NORMSDIST(($B$15*SQRT(T244)-IF($B$11="Two-tailed",TINV($B$9,(T244-1)),TINV(2*$B$9,(T244-1))))/SQRT(1+IF($B$11="Two-tailed",TINV($B$9,(T244-1)),TINV(2*$B$9,(T244-1)))^2/(2*(T244-1)))),0)</f>
        <v>0.999987219018538</v>
      </c>
    </row>
    <row r="245" customFormat="false" ht="15" hidden="false" customHeight="false" outlineLevel="0" collapsed="false">
      <c r="T245" s="0" t="n">
        <v>241</v>
      </c>
      <c r="U245" s="0" t="n">
        <f aca="false">IF(N($B$15)&gt;0,NORMSDIST(($B$15*SQRT(T245)-IF($B$11="Two-tailed",TINV($B$9,(T245-1)),TINV(2*$B$9,(T245-1))))/SQRT(1+IF($B$11="Two-tailed",TINV($B$9,(T245-1)),TINV(2*$B$9,(T245-1)))^2/(2*(T245-1)))),0)</f>
        <v>0.999987932358208</v>
      </c>
    </row>
    <row r="246" customFormat="false" ht="15" hidden="false" customHeight="false" outlineLevel="0" collapsed="false">
      <c r="T246" s="0" t="n">
        <v>242</v>
      </c>
      <c r="U246" s="0" t="n">
        <f aca="false">IF(N($B$15)&gt;0,NORMSDIST(($B$15*SQRT(T246)-IF($B$11="Two-tailed",TINV($B$9,(T246-1)),TINV(2*$B$9,(T246-1))))/SQRT(1+IF($B$11="Two-tailed",TINV($B$9,(T246-1)),TINV(2*$B$9,(T246-1)))^2/(2*(T246-1)))),0)</f>
        <v>0.999988606339676</v>
      </c>
    </row>
    <row r="247" customFormat="false" ht="15" hidden="false" customHeight="false" outlineLevel="0" collapsed="false">
      <c r="T247" s="0" t="n">
        <v>243</v>
      </c>
      <c r="U247" s="0" t="n">
        <f aca="false">IF(N($B$15)&gt;0,NORMSDIST(($B$15*SQRT(T247)-IF($B$11="Two-tailed",TINV($B$9,(T247-1)),TINV(2*$B$9,(T247-1))))/SQRT(1+IF($B$11="Two-tailed",TINV($B$9,(T247-1)),TINV(2*$B$9,(T247-1)))^2/(2*(T247-1)))),0)</f>
        <v>0.999989243106456</v>
      </c>
    </row>
    <row r="248" customFormat="false" ht="15" hidden="false" customHeight="false" outlineLevel="0" collapsed="false">
      <c r="T248" s="0" t="n">
        <v>244</v>
      </c>
      <c r="U248" s="0" t="n">
        <f aca="false">IF(N($B$15)&gt;0,NORMSDIST(($B$15*SQRT(T248)-IF($B$11="Two-tailed",TINV($B$9,(T248-1)),TINV(2*$B$9,(T248-1))))/SQRT(1+IF($B$11="Two-tailed",TINV($B$9,(T248-1)),TINV(2*$B$9,(T248-1)))^2/(2*(T248-1)))),0)</f>
        <v>0.999989844687048</v>
      </c>
    </row>
    <row r="249" customFormat="false" ht="15" hidden="false" customHeight="false" outlineLevel="0" collapsed="false">
      <c r="T249" s="0" t="n">
        <v>245</v>
      </c>
      <c r="U249" s="0" t="n">
        <f aca="false">IF(N($B$15)&gt;0,NORMSDIST(($B$15*SQRT(T249)-IF($B$11="Two-tailed",TINV($B$9,(T249-1)),TINV(2*$B$9,(T249-1))))/SQRT(1+IF($B$11="Two-tailed",TINV($B$9,(T249-1)),TINV(2*$B$9,(T249-1)))^2/(2*(T249-1)))),0)</f>
        <v>0.999990413001001</v>
      </c>
    </row>
    <row r="250" customFormat="false" ht="15" hidden="false" customHeight="false" outlineLevel="0" collapsed="false">
      <c r="T250" s="0" t="n">
        <v>246</v>
      </c>
      <c r="U250" s="0" t="n">
        <f aca="false">IF(N($B$15)&gt;0,NORMSDIST(($B$15*SQRT(T250)-IF($B$11="Two-tailed",TINV($B$9,(T250-1)),TINV(2*$B$9,(T250-1))))/SQRT(1+IF($B$11="Two-tailed",TINV($B$9,(T250-1)),TINV(2*$B$9,(T250-1)))^2/(2*(T250-1)))),0)</f>
        <v>0.999990949864671</v>
      </c>
    </row>
    <row r="251" customFormat="false" ht="15" hidden="false" customHeight="false" outlineLevel="0" collapsed="false">
      <c r="T251" s="0" t="n">
        <v>247</v>
      </c>
      <c r="U251" s="0" t="n">
        <f aca="false">IF(N($B$15)&gt;0,NORMSDIST(($B$15*SQRT(T251)-IF($B$11="Two-tailed",TINV($B$9,(T251-1)),TINV(2*$B$9,(T251-1))))/SQRT(1+IF($B$11="Two-tailed",TINV($B$9,(T251-1)),TINV(2*$B$9,(T251-1)))^2/(2*(T251-1)))),0)</f>
        <v>0.99999145699667</v>
      </c>
    </row>
    <row r="252" customFormat="false" ht="15" hidden="false" customHeight="false" outlineLevel="0" collapsed="false">
      <c r="T252" s="0" t="n">
        <v>248</v>
      </c>
      <c r="U252" s="0" t="n">
        <f aca="false">IF(N($B$15)&gt;0,NORMSDIST(($B$15*SQRT(T252)-IF($B$11="Two-tailed",TINV($B$9,(T252-1)),TINV(2*$B$9,(T252-1))))/SQRT(1+IF($B$11="Two-tailed",TINV($B$9,(T252-1)),TINV(2*$B$9,(T252-1)))^2/(2*(T252-1)))),0)</f>
        <v>0.999991936023042</v>
      </c>
    </row>
    <row r="253" customFormat="false" ht="15" hidden="false" customHeight="false" outlineLevel="0" collapsed="false">
      <c r="T253" s="0" t="n">
        <v>249</v>
      </c>
      <c r="U253" s="0" t="n">
        <f aca="false">IF(N($B$15)&gt;0,NORMSDIST(($B$15*SQRT(T253)-IF($B$11="Two-tailed",TINV($B$9,(T253-1)),TINV(2*$B$9,(T253-1))))/SQRT(1+IF($B$11="Two-tailed",TINV($B$9,(T253-1)),TINV(2*$B$9,(T253-1)))^2/(2*(T253-1)))),0)</f>
        <v>0.999992388482163</v>
      </c>
    </row>
    <row r="254" customFormat="false" ht="15" hidden="false" customHeight="false" outlineLevel="0" collapsed="false">
      <c r="T254" s="0" t="n">
        <v>250</v>
      </c>
      <c r="U254" s="0" t="n">
        <f aca="false">IF(N($B$15)&gt;0,NORMSDIST(($B$15*SQRT(T254)-IF($B$11="Two-tailed",TINV($B$9,(T254-1)),TINV(2*$B$9,(T254-1))))/SQRT(1+IF($B$11="Two-tailed",TINV($B$9,(T254-1)),TINV(2*$B$9,(T254-1)))^2/(2*(T254-1)))),0)</f>
        <v>0.999992815829391</v>
      </c>
    </row>
    <row r="255" customFormat="false" ht="15" hidden="false" customHeight="false" outlineLevel="0" collapsed="false">
      <c r="T255" s="0" t="n">
        <v>251</v>
      </c>
      <c r="U255" s="0" t="n">
        <f aca="false">IF(N($B$15)&gt;0,NORMSDIST(($B$15*SQRT(T255)-IF($B$11="Two-tailed",TINV($B$9,(T255-1)),TINV(2*$B$9,(T255-1))))/SQRT(1+IF($B$11="Two-tailed",TINV($B$9,(T255-1)),TINV(2*$B$9,(T255-1)))^2/(2*(T255-1)))),0)</f>
        <v>0.999993219441474</v>
      </c>
    </row>
    <row r="256" customFormat="false" ht="15" hidden="false" customHeight="false" outlineLevel="0" collapsed="false">
      <c r="T256" s="0" t="n">
        <v>252</v>
      </c>
      <c r="U256" s="0" t="n">
        <f aca="false">IF(N($B$15)&gt;0,NORMSDIST(($B$15*SQRT(T256)-IF($B$11="Two-tailed",TINV($B$9,(T256-1)),TINV(2*$B$9,(T256-1))))/SQRT(1+IF($B$11="Two-tailed",TINV($B$9,(T256-1)),TINV(2*$B$9,(T256-1)))^2/(2*(T256-1)))),0)</f>
        <v>0.999993600620727</v>
      </c>
    </row>
    <row r="257" customFormat="false" ht="15" hidden="false" customHeight="false" outlineLevel="0" collapsed="false">
      <c r="T257" s="0" t="n">
        <v>253</v>
      </c>
      <c r="U257" s="0" t="n">
        <f aca="false">IF(N($B$15)&gt;0,NORMSDIST(($B$15*SQRT(T257)-IF($B$11="Two-tailed",TINV($B$9,(T257-1)),TINV(2*$B$9,(T257-1))))/SQRT(1+IF($B$11="Two-tailed",TINV($B$9,(T257-1)),TINV(2*$B$9,(T257-1)))^2/(2*(T257-1)))),0)</f>
        <v>0.999993960598992</v>
      </c>
    </row>
    <row r="258" customFormat="false" ht="15" hidden="false" customHeight="false" outlineLevel="0" collapsed="false">
      <c r="T258" s="0" t="n">
        <v>254</v>
      </c>
      <c r="U258" s="0" t="n">
        <f aca="false">IF(N($B$15)&gt;0,NORMSDIST(($B$15*SQRT(T258)-IF($B$11="Two-tailed",TINV($B$9,(T258-1)),TINV(2*$B$9,(T258-1))))/SQRT(1+IF($B$11="Two-tailed",TINV($B$9,(T258-1)),TINV(2*$B$9,(T258-1)))^2/(2*(T258-1)))),0)</f>
        <v>0.99999430054139</v>
      </c>
    </row>
    <row r="259" customFormat="false" ht="15" hidden="false" customHeight="false" outlineLevel="0" collapsed="false">
      <c r="T259" s="0" t="n">
        <v>255</v>
      </c>
      <c r="U259" s="0" t="n">
        <f aca="false">IF(N($B$15)&gt;0,NORMSDIST(($B$15*SQRT(T259)-IF($B$11="Two-tailed",TINV($B$9,(T259-1)),TINV(2*$B$9,(T259-1))))/SQRT(1+IF($B$11="Two-tailed",TINV($B$9,(T259-1)),TINV(2*$B$9,(T259-1)))^2/(2*(T259-1)))),0)</f>
        <v>0.99999462154988</v>
      </c>
    </row>
    <row r="260" customFormat="false" ht="15" hidden="false" customHeight="false" outlineLevel="0" collapsed="false">
      <c r="T260" s="0" t="n">
        <v>256</v>
      </c>
      <c r="U260" s="0" t="n">
        <f aca="false">IF(N($B$15)&gt;0,NORMSDIST(($B$15*SQRT(T260)-IF($B$11="Two-tailed",TINV($B$9,(T260-1)),TINV(2*$B$9,(T260-1))))/SQRT(1+IF($B$11="Two-tailed",TINV($B$9,(T260-1)),TINV(2*$B$9,(T260-1)))^2/(2*(T260-1)))),0)</f>
        <v>0.999994924666629</v>
      </c>
    </row>
    <row r="261" customFormat="false" ht="15" hidden="false" customHeight="false" outlineLevel="0" collapsed="false">
      <c r="T261" s="0" t="n">
        <v>257</v>
      </c>
      <c r="U261" s="0" t="n">
        <f aca="false">IF(N($B$15)&gt;0,NORMSDIST(($B$15*SQRT(T261)-IF($B$11="Two-tailed",TINV($B$9,(T261-1)),TINV(2*$B$9,(T261-1))))/SQRT(1+IF($B$11="Two-tailed",TINV($B$9,(T261-1)),TINV(2*$B$9,(T261-1)))^2/(2*(T261-1)))),0)</f>
        <v>0.999995210877204</v>
      </c>
    </row>
    <row r="262" customFormat="false" ht="15" hidden="false" customHeight="false" outlineLevel="0" collapsed="false">
      <c r="T262" s="0" t="n">
        <v>258</v>
      </c>
      <c r="U262" s="0" t="n">
        <f aca="false">IF(N($B$15)&gt;0,NORMSDIST(($B$15*SQRT(T262)-IF($B$11="Two-tailed",TINV($B$9,(T262-1)),TINV(2*$B$9,(T262-1))))/SQRT(1+IF($B$11="Two-tailed",TINV($B$9,(T262-1)),TINV(2*$B$9,(T262-1)))^2/(2*(T262-1)))),0)</f>
        <v>0.999995481113603</v>
      </c>
    </row>
    <row r="263" customFormat="false" ht="15" hidden="false" customHeight="false" outlineLevel="0" collapsed="false">
      <c r="T263" s="0" t="n">
        <v>259</v>
      </c>
      <c r="U263" s="0" t="n">
        <f aca="false">IF(N($B$15)&gt;0,NORMSDIST(($B$15*SQRT(T263)-IF($B$11="Two-tailed",TINV($B$9,(T263-1)),TINV(2*$B$9,(T263-1))))/SQRT(1+IF($B$11="Two-tailed",TINV($B$9,(T263-1)),TINV(2*$B$9,(T263-1)))^2/(2*(T263-1)))),0)</f>
        <v>0.999995736257119</v>
      </c>
    </row>
    <row r="264" customFormat="false" ht="15" hidden="false" customHeight="false" outlineLevel="0" collapsed="false">
      <c r="T264" s="0" t="n">
        <v>260</v>
      </c>
      <c r="U264" s="0" t="n">
        <f aca="false">IF(N($B$15)&gt;0,NORMSDIST(($B$15*SQRT(T264)-IF($B$11="Two-tailed",TINV($B$9,(T264-1)),TINV(2*$B$9,(T264-1))))/SQRT(1+IF($B$11="Two-tailed",TINV($B$9,(T264-1)),TINV(2*$B$9,(T264-1)))^2/(2*(T264-1)))),0)</f>
        <v>0.999995977141056</v>
      </c>
    </row>
    <row r="265" customFormat="false" ht="15" hidden="false" customHeight="false" outlineLevel="0" collapsed="false">
      <c r="T265" s="0" t="n">
        <v>261</v>
      </c>
      <c r="U265" s="0" t="n">
        <f aca="false">IF(N($B$15)&gt;0,NORMSDIST(($B$15*SQRT(T265)-IF($B$11="Two-tailed",TINV($B$9,(T265-1)),TINV(2*$B$9,(T265-1))))/SQRT(1+IF($B$11="Two-tailed",TINV($B$9,(T265-1)),TINV(2*$B$9,(T265-1)))^2/(2*(T265-1)))),0)</f>
        <v>0.999996204553308</v>
      </c>
    </row>
    <row r="266" customFormat="false" ht="15" hidden="false" customHeight="false" outlineLevel="0" collapsed="false">
      <c r="T266" s="0" t="n">
        <v>262</v>
      </c>
      <c r="U266" s="0" t="n">
        <f aca="false">IF(N($B$15)&gt;0,NORMSDIST(($B$15*SQRT(T266)-IF($B$11="Two-tailed",TINV($B$9,(T266-1)),TINV(2*$B$9,(T266-1))))/SQRT(1+IF($B$11="Two-tailed",TINV($B$9,(T266-1)),TINV(2*$B$9,(T266-1)))^2/(2*(T266-1)))),0)</f>
        <v>0.999996419238794</v>
      </c>
    </row>
    <row r="267" customFormat="false" ht="15" hidden="false" customHeight="false" outlineLevel="0" collapsed="false">
      <c r="T267" s="0" t="n">
        <v>263</v>
      </c>
      <c r="U267" s="0" t="n">
        <f aca="false">IF(N($B$15)&gt;0,NORMSDIST(($B$15*SQRT(T267)-IF($B$11="Two-tailed",TINV($B$9,(T267-1)),TINV(2*$B$9,(T267-1))))/SQRT(1+IF($B$11="Two-tailed",TINV($B$9,(T267-1)),TINV(2*$B$9,(T267-1)))^2/(2*(T267-1)))),0)</f>
        <v>0.999996621901766</v>
      </c>
    </row>
    <row r="268" customFormat="false" ht="15" hidden="false" customHeight="false" outlineLevel="0" collapsed="false">
      <c r="T268" s="0" t="n">
        <v>264</v>
      </c>
      <c r="U268" s="0" t="n">
        <f aca="false">IF(N($B$15)&gt;0,NORMSDIST(($B$15*SQRT(T268)-IF($B$11="Two-tailed",TINV($B$9,(T268-1)),TINV(2*$B$9,(T268-1))))/SQRT(1+IF($B$11="Two-tailed",TINV($B$9,(T268-1)),TINV(2*$B$9,(T268-1)))^2/(2*(T268-1)))),0)</f>
        <v>0.999996813208</v>
      </c>
    </row>
    <row r="269" customFormat="false" ht="15" hidden="false" customHeight="false" outlineLevel="0" collapsed="false">
      <c r="T269" s="0" t="n">
        <v>265</v>
      </c>
      <c r="U269" s="0" t="n">
        <f aca="false">IF(N($B$15)&gt;0,NORMSDIST(($B$15*SQRT(T269)-IF($B$11="Two-tailed",TINV($B$9,(T269-1)),TINV(2*$B$9,(T269-1))))/SQRT(1+IF($B$11="Two-tailed",TINV($B$9,(T269-1)),TINV(2*$B$9,(T269-1)))^2/(2*(T269-1)))),0)</f>
        <v>0.999996993786864</v>
      </c>
    </row>
    <row r="270" customFormat="false" ht="15" hidden="false" customHeight="false" outlineLevel="0" collapsed="false">
      <c r="T270" s="0" t="n">
        <v>266</v>
      </c>
      <c r="U270" s="0" t="n">
        <f aca="false">IF(N($B$15)&gt;0,NORMSDIST(($B$15*SQRT(T270)-IF($B$11="Two-tailed",TINV($B$9,(T270-1)),TINV(2*$B$9,(T270-1))))/SQRT(1+IF($B$11="Two-tailed",TINV($B$9,(T270-1)),TINV(2*$B$9,(T270-1)))^2/(2*(T270-1)))),0)</f>
        <v>0.999997164233285</v>
      </c>
    </row>
    <row r="271" customFormat="false" ht="15" hidden="false" customHeight="false" outlineLevel="0" collapsed="false">
      <c r="T271" s="0" t="n">
        <v>267</v>
      </c>
      <c r="U271" s="0" t="n">
        <f aca="false">IF(N($B$15)&gt;0,NORMSDIST(($B$15*SQRT(T271)-IF($B$11="Two-tailed",TINV($B$9,(T271-1)),TINV(2*$B$9,(T271-1))))/SQRT(1+IF($B$11="Two-tailed",TINV($B$9,(T271-1)),TINV(2*$B$9,(T271-1)))^2/(2*(T271-1)))),0)</f>
        <v>0.999997325109602</v>
      </c>
    </row>
    <row r="272" customFormat="false" ht="15" hidden="false" customHeight="false" outlineLevel="0" collapsed="false">
      <c r="T272" s="0" t="n">
        <v>268</v>
      </c>
      <c r="U272" s="0" t="n">
        <f aca="false">IF(N($B$15)&gt;0,NORMSDIST(($B$15*SQRT(T272)-IF($B$11="Two-tailed",TINV($B$9,(T272-1)),TINV(2*$B$9,(T272-1))))/SQRT(1+IF($B$11="Two-tailed",TINV($B$9,(T272-1)),TINV(2*$B$9,(T272-1)))^2/(2*(T272-1)))),0)</f>
        <v>0.999997476947331</v>
      </c>
    </row>
    <row r="273" customFormat="false" ht="15" hidden="false" customHeight="false" outlineLevel="0" collapsed="false">
      <c r="T273" s="0" t="n">
        <v>269</v>
      </c>
      <c r="U273" s="0" t="n">
        <f aca="false">IF(N($B$15)&gt;0,NORMSDIST(($B$15*SQRT(T273)-IF($B$11="Two-tailed",TINV($B$9,(T273-1)),TINV(2*$B$9,(T273-1))))/SQRT(1+IF($B$11="Two-tailed",TINV($B$9,(T273-1)),TINV(2*$B$9,(T273-1)))^2/(2*(T273-1)))),0)</f>
        <v>0.999997620248825</v>
      </c>
    </row>
    <row r="274" customFormat="false" ht="15" hidden="false" customHeight="false" outlineLevel="0" collapsed="false">
      <c r="T274" s="0" t="n">
        <v>270</v>
      </c>
      <c r="U274" s="0" t="n">
        <f aca="false">IF(N($B$15)&gt;0,NORMSDIST(($B$15*SQRT(T274)-IF($B$11="Two-tailed",TINV($B$9,(T274-1)),TINV(2*$B$9,(T274-1))))/SQRT(1+IF($B$11="Two-tailed",TINV($B$9,(T274-1)),TINV(2*$B$9,(T274-1)))^2/(2*(T274-1)))),0)</f>
        <v>0.999997755488857</v>
      </c>
    </row>
    <row r="275" customFormat="false" ht="15" hidden="false" customHeight="false" outlineLevel="0" collapsed="false">
      <c r="T275" s="0" t="n">
        <v>271</v>
      </c>
      <c r="U275" s="0" t="n">
        <f aca="false">IF(N($B$15)&gt;0,NORMSDIST(($B$15*SQRT(T275)-IF($B$11="Two-tailed",TINV($B$9,(T275-1)),TINV(2*$B$9,(T275-1))))/SQRT(1+IF($B$11="Two-tailed",TINV($B$9,(T275-1)),TINV(2*$B$9,(T275-1)))^2/(2*(T275-1)))),0)</f>
        <v>0.999997883116112</v>
      </c>
    </row>
    <row r="276" customFormat="false" ht="15" hidden="false" customHeight="false" outlineLevel="0" collapsed="false">
      <c r="T276" s="0" t="n">
        <v>272</v>
      </c>
      <c r="U276" s="0" t="n">
        <f aca="false">IF(N($B$15)&gt;0,NORMSDIST(($B$15*SQRT(T276)-IF($B$11="Two-tailed",TINV($B$9,(T276-1)),TINV(2*$B$9,(T276-1))))/SQRT(1+IF($B$11="Two-tailed",TINV($B$9,(T276-1)),TINV(2*$B$9,(T276-1)))^2/(2*(T276-1)))),0)</f>
        <v>0.999998003554597</v>
      </c>
    </row>
    <row r="277" customFormat="false" ht="15" hidden="false" customHeight="false" outlineLevel="0" collapsed="false">
      <c r="T277" s="0" t="n">
        <v>273</v>
      </c>
      <c r="U277" s="0" t="n">
        <f aca="false">IF(N($B$15)&gt;0,NORMSDIST(($B$15*SQRT(T277)-IF($B$11="Two-tailed",TINV($B$9,(T277-1)),TINV(2*$B$9,(T277-1))))/SQRT(1+IF($B$11="Two-tailed",TINV($B$9,(T277-1)),TINV(2*$B$9,(T277-1)))^2/(2*(T277-1)))),0)</f>
        <v>0.999998117204986</v>
      </c>
    </row>
    <row r="278" customFormat="false" ht="15" hidden="false" customHeight="false" outlineLevel="0" collapsed="false">
      <c r="T278" s="0" t="n">
        <v>274</v>
      </c>
      <c r="U278" s="0" t="n">
        <f aca="false">IF(N($B$15)&gt;0,NORMSDIST(($B$15*SQRT(T278)-IF($B$11="Two-tailed",TINV($B$9,(T278-1)),TINV(2*$B$9,(T278-1))))/SQRT(1+IF($B$11="Two-tailed",TINV($B$9,(T278-1)),TINV(2*$B$9,(T278-1)))^2/(2*(T278-1)))),0)</f>
        <v>0.999998224445884</v>
      </c>
    </row>
    <row r="279" customFormat="false" ht="15" hidden="false" customHeight="false" outlineLevel="0" collapsed="false">
      <c r="T279" s="0" t="n">
        <v>275</v>
      </c>
      <c r="U279" s="0" t="n">
        <f aca="false">IF(N($B$15)&gt;0,NORMSDIST(($B$15*SQRT(T279)-IF($B$11="Two-tailed",TINV($B$9,(T279-1)),TINV(2*$B$9,(T279-1))))/SQRT(1+IF($B$11="Two-tailed",TINV($B$9,(T279-1)),TINV(2*$B$9,(T279-1)))^2/(2*(T279-1)))),0)</f>
        <v>0.999998325635022</v>
      </c>
    </row>
    <row r="280" customFormat="false" ht="15" hidden="false" customHeight="false" outlineLevel="0" collapsed="false">
      <c r="T280" s="0" t="n">
        <v>276</v>
      </c>
      <c r="U280" s="0" t="n">
        <f aca="false">IF(N($B$15)&gt;0,NORMSDIST(($B$15*SQRT(T280)-IF($B$11="Two-tailed",TINV($B$9,(T280-1)),TINV(2*$B$9,(T280-1))))/SQRT(1+IF($B$11="Two-tailed",TINV($B$9,(T280-1)),TINV(2*$B$9,(T280-1)))^2/(2*(T280-1)))),0)</f>
        <v>0.999998421110403</v>
      </c>
    </row>
    <row r="281" customFormat="false" ht="15" hidden="false" customHeight="false" outlineLevel="0" collapsed="false">
      <c r="T281" s="0" t="n">
        <v>277</v>
      </c>
      <c r="U281" s="0" t="n">
        <f aca="false">IF(N($B$15)&gt;0,NORMSDIST(($B$15*SQRT(T281)-IF($B$11="Two-tailed",TINV($B$9,(T281-1)),TINV(2*$B$9,(T281-1))))/SQRT(1+IF($B$11="Two-tailed",TINV($B$9,(T281-1)),TINV(2*$B$9,(T281-1)))^2/(2*(T281-1)))),0)</f>
        <v>0.999998511191363</v>
      </c>
    </row>
    <row r="282" customFormat="false" ht="15" hidden="false" customHeight="false" outlineLevel="0" collapsed="false">
      <c r="T282" s="0" t="n">
        <v>278</v>
      </c>
      <c r="U282" s="0" t="n">
        <f aca="false">IF(N($B$15)&gt;0,NORMSDIST(($B$15*SQRT(T282)-IF($B$11="Two-tailed",TINV($B$9,(T282-1)),TINV(2*$B$9,(T282-1))))/SQRT(1+IF($B$11="Two-tailed",TINV($B$9,(T282-1)),TINV(2*$B$9,(T282-1)))^2/(2*(T282-1)))),0)</f>
        <v>0.9999985961796</v>
      </c>
    </row>
    <row r="283" customFormat="false" ht="15" hidden="false" customHeight="false" outlineLevel="0" collapsed="false">
      <c r="T283" s="0" t="n">
        <v>279</v>
      </c>
      <c r="U283" s="0" t="n">
        <f aca="false">IF(N($B$15)&gt;0,NORMSDIST(($B$15*SQRT(T283)-IF($B$11="Two-tailed",TINV($B$9,(T283-1)),TINV(2*$B$9,(T283-1))))/SQRT(1+IF($B$11="Two-tailed",TINV($B$9,(T283-1)),TINV(2*$B$9,(T283-1)))^2/(2*(T283-1)))),0)</f>
        <v>0.999998676360127</v>
      </c>
    </row>
    <row r="284" customFormat="false" ht="15" hidden="false" customHeight="false" outlineLevel="0" collapsed="false">
      <c r="T284" s="0" t="n">
        <v>280</v>
      </c>
      <c r="U284" s="0" t="n">
        <f aca="false">IF(N($B$15)&gt;0,NORMSDIST(($B$15*SQRT(T284)-IF($B$11="Two-tailed",TINV($B$9,(T284-1)),TINV(2*$B$9,(T284-1))))/SQRT(1+IF($B$11="Two-tailed",TINV($B$9,(T284-1)),TINV(2*$B$9,(T284-1)))^2/(2*(T284-1)))),0)</f>
        <v>0.999998752002188</v>
      </c>
    </row>
    <row r="285" customFormat="false" ht="15" hidden="false" customHeight="false" outlineLevel="0" collapsed="false">
      <c r="T285" s="0" t="n">
        <v>281</v>
      </c>
      <c r="U285" s="0" t="n">
        <f aca="false">IF(N($B$15)&gt;0,NORMSDIST(($B$15*SQRT(T285)-IF($B$11="Two-tailed",TINV($B$9,(T285-1)),TINV(2*$B$9,(T285-1))))/SQRT(1+IF($B$11="Two-tailed",TINV($B$9,(T285-1)),TINV(2*$B$9,(T285-1)))^2/(2*(T285-1)))),0)</f>
        <v>0.999998823360117</v>
      </c>
    </row>
    <row r="286" customFormat="false" ht="15" hidden="false" customHeight="false" outlineLevel="0" collapsed="false">
      <c r="T286" s="0" t="n">
        <v>282</v>
      </c>
      <c r="U286" s="0" t="n">
        <f aca="false">IF(N($B$15)&gt;0,NORMSDIST(($B$15*SQRT(T286)-IF($B$11="Two-tailed",TINV($B$9,(T286-1)),TINV(2*$B$9,(T286-1))))/SQRT(1+IF($B$11="Two-tailed",TINV($B$9,(T286-1)),TINV(2*$B$9,(T286-1)))^2/(2*(T286-1)))),0)</f>
        <v>0.999998890674154</v>
      </c>
    </row>
    <row r="287" customFormat="false" ht="15" hidden="false" customHeight="false" outlineLevel="0" collapsed="false">
      <c r="T287" s="0" t="n">
        <v>283</v>
      </c>
      <c r="U287" s="0" t="n">
        <f aca="false">IF(N($B$15)&gt;0,NORMSDIST(($B$15*SQRT(T287)-IF($B$11="Two-tailed",TINV($B$9,(T287-1)),TINV(2*$B$9,(T287-1))))/SQRT(1+IF($B$11="Two-tailed",TINV($B$9,(T287-1)),TINV(2*$B$9,(T287-1)))^2/(2*(T287-1)))),0)</f>
        <v>0.999998954171217</v>
      </c>
    </row>
    <row r="288" customFormat="false" ht="15" hidden="false" customHeight="false" outlineLevel="0" collapsed="false">
      <c r="T288" s="0" t="n">
        <v>284</v>
      </c>
      <c r="U288" s="0" t="n">
        <f aca="false">IF(N($B$15)&gt;0,NORMSDIST(($B$15*SQRT(T288)-IF($B$11="Two-tailed",TINV($B$9,(T288-1)),TINV(2*$B$9,(T288-1))))/SQRT(1+IF($B$11="Two-tailed",TINV($B$9,(T288-1)),TINV(2*$B$9,(T288-1)))^2/(2*(T288-1)))),0)</f>
        <v>0.999999014065628</v>
      </c>
    </row>
    <row r="289" customFormat="false" ht="15" hidden="false" customHeight="false" outlineLevel="0" collapsed="false">
      <c r="T289" s="0" t="n">
        <v>285</v>
      </c>
      <c r="U289" s="0" t="n">
        <f aca="false">IF(N($B$15)&gt;0,NORMSDIST(($B$15*SQRT(T289)-IF($B$11="Two-tailed",TINV($B$9,(T289-1)),TINV(2*$B$9,(T289-1))))/SQRT(1+IF($B$11="Two-tailed",TINV($B$9,(T289-1)),TINV(2*$B$9,(T289-1)))^2/(2*(T289-1)))),0)</f>
        <v>0.999999070559809</v>
      </c>
    </row>
    <row r="290" customFormat="false" ht="15" hidden="false" customHeight="false" outlineLevel="0" collapsed="false">
      <c r="T290" s="0" t="n">
        <v>286</v>
      </c>
      <c r="U290" s="0" t="n">
        <f aca="false">IF(N($B$15)&gt;0,NORMSDIST(($B$15*SQRT(T290)-IF($B$11="Two-tailed",TINV($B$9,(T290-1)),TINV(2*$B$9,(T290-1))))/SQRT(1+IF($B$11="Two-tailed",TINV($B$9,(T290-1)),TINV(2*$B$9,(T290-1)))^2/(2*(T290-1)))),0)</f>
        <v>0.999999123844929</v>
      </c>
    </row>
    <row r="291" customFormat="false" ht="15" hidden="false" customHeight="false" outlineLevel="0" collapsed="false">
      <c r="T291" s="0" t="n">
        <v>287</v>
      </c>
      <c r="U291" s="0" t="n">
        <f aca="false">IF(N($B$15)&gt;0,NORMSDIST(($B$15*SQRT(T291)-IF($B$11="Two-tailed",TINV($B$9,(T291-1)),TINV(2*$B$9,(T291-1))))/SQRT(1+IF($B$11="Two-tailed",TINV($B$9,(T291-1)),TINV(2*$B$9,(T291-1)))^2/(2*(T291-1)))),0)</f>
        <v>0.999999174101528</v>
      </c>
    </row>
    <row r="292" customFormat="false" ht="15" hidden="false" customHeight="false" outlineLevel="0" collapsed="false">
      <c r="T292" s="0" t="n">
        <v>288</v>
      </c>
      <c r="U292" s="0" t="n">
        <f aca="false">IF(N($B$15)&gt;0,NORMSDIST(($B$15*SQRT(T292)-IF($B$11="Two-tailed",TINV($B$9,(T292-1)),TINV(2*$B$9,(T292-1))))/SQRT(1+IF($B$11="Two-tailed",TINV($B$9,(T292-1)),TINV(2*$B$9,(T292-1)))^2/(2*(T292-1)))),0)</f>
        <v>0.999999221500094</v>
      </c>
    </row>
    <row r="293" customFormat="false" ht="15" hidden="false" customHeight="false" outlineLevel="0" collapsed="false">
      <c r="T293" s="0" t="n">
        <v>289</v>
      </c>
      <c r="U293" s="0" t="n">
        <f aca="false">IF(N($B$15)&gt;0,NORMSDIST(($B$15*SQRT(T293)-IF($B$11="Two-tailed",TINV($B$9,(T293-1)),TINV(2*$B$9,(T293-1))))/SQRT(1+IF($B$11="Two-tailed",TINV($B$9,(T293-1)),TINV(2*$B$9,(T293-1)))^2/(2*(T293-1)))),0)</f>
        <v>0.999999266201622</v>
      </c>
    </row>
    <row r="294" customFormat="false" ht="15" hidden="false" customHeight="false" outlineLevel="0" collapsed="false">
      <c r="T294" s="0" t="n">
        <v>290</v>
      </c>
      <c r="U294" s="0" t="n">
        <f aca="false">IF(N($B$15)&gt;0,NORMSDIST(($B$15*SQRT(T294)-IF($B$11="Two-tailed",TINV($B$9,(T294-1)),TINV(2*$B$9,(T294-1))))/SQRT(1+IF($B$11="Two-tailed",TINV($B$9,(T294-1)),TINV(2*$B$9,(T294-1)))^2/(2*(T294-1)))),0)</f>
        <v>0.999999308358132</v>
      </c>
    </row>
    <row r="295" customFormat="false" ht="15" hidden="false" customHeight="false" outlineLevel="0" collapsed="false">
      <c r="T295" s="0" t="n">
        <v>291</v>
      </c>
      <c r="U295" s="0" t="n">
        <f aca="false">IF(N($B$15)&gt;0,NORMSDIST(($B$15*SQRT(T295)-IF($B$11="Two-tailed",TINV($B$9,(T295-1)),TINV(2*$B$9,(T295-1))))/SQRT(1+IF($B$11="Two-tailed",TINV($B$9,(T295-1)),TINV(2*$B$9,(T295-1)))^2/(2*(T295-1)))),0)</f>
        <v>0.999999348113165</v>
      </c>
    </row>
    <row r="296" customFormat="false" ht="15" hidden="false" customHeight="false" outlineLevel="0" collapsed="false">
      <c r="T296" s="0" t="n">
        <v>292</v>
      </c>
      <c r="U296" s="0" t="n">
        <f aca="false">IF(N($B$15)&gt;0,NORMSDIST(($B$15*SQRT(T296)-IF($B$11="Two-tailed",TINV($B$9,(T296-1)),TINV(2*$B$9,(T296-1))))/SQRT(1+IF($B$11="Two-tailed",TINV($B$9,(T296-1)),TINV(2*$B$9,(T296-1)))^2/(2*(T296-1)))),0)</f>
        <v>0.999999385602253</v>
      </c>
    </row>
    <row r="297" customFormat="false" ht="15" hidden="false" customHeight="false" outlineLevel="0" collapsed="false">
      <c r="T297" s="0" t="n">
        <v>293</v>
      </c>
      <c r="U297" s="0" t="n">
        <f aca="false">IF(N($B$15)&gt;0,NORMSDIST(($B$15*SQRT(T297)-IF($B$11="Two-tailed",TINV($B$9,(T297-1)),TINV(2*$B$9,(T297-1))))/SQRT(1+IF($B$11="Two-tailed",TINV($B$9,(T297-1)),TINV(2*$B$9,(T297-1)))^2/(2*(T297-1)))),0)</f>
        <v>0.999999420953355</v>
      </c>
    </row>
    <row r="298" customFormat="false" ht="15" hidden="false" customHeight="false" outlineLevel="0" collapsed="false">
      <c r="T298" s="0" t="n">
        <v>294</v>
      </c>
      <c r="U298" s="0" t="n">
        <f aca="false">IF(N($B$15)&gt;0,NORMSDIST(($B$15*SQRT(T298)-IF($B$11="Two-tailed",TINV($B$9,(T298-1)),TINV(2*$B$9,(T298-1))))/SQRT(1+IF($B$11="Two-tailed",TINV($B$9,(T298-1)),TINV(2*$B$9,(T298-1)))^2/(2*(T298-1)))),0)</f>
        <v>0.999999454287279</v>
      </c>
    </row>
    <row r="299" customFormat="false" ht="15" hidden="false" customHeight="false" outlineLevel="0" collapsed="false">
      <c r="T299" s="0" t="n">
        <v>295</v>
      </c>
      <c r="U299" s="0" t="n">
        <f aca="false">IF(N($B$15)&gt;0,NORMSDIST(($B$15*SQRT(T299)-IF($B$11="Two-tailed",TINV($B$9,(T299-1)),TINV(2*$B$9,(T299-1))))/SQRT(1+IF($B$11="Two-tailed",TINV($B$9,(T299-1)),TINV(2*$B$9,(T299-1)))^2/(2*(T299-1)))),0)</f>
        <v>0.999999485718078</v>
      </c>
    </row>
    <row r="300" customFormat="false" ht="15" hidden="false" customHeight="false" outlineLevel="0" collapsed="false">
      <c r="T300" s="0" t="n">
        <v>296</v>
      </c>
      <c r="U300" s="0" t="n">
        <f aca="false">IF(N($B$15)&gt;0,NORMSDIST(($B$15*SQRT(T300)-IF($B$11="Two-tailed",TINV($B$9,(T300-1)),TINV(2*$B$9,(T300-1))))/SQRT(1+IF($B$11="Two-tailed",TINV($B$9,(T300-1)),TINV(2*$B$9,(T300-1)))^2/(2*(T300-1)))),0)</f>
        <v>0.999999515353421</v>
      </c>
    </row>
    <row r="301" customFormat="false" ht="15" hidden="false" customHeight="false" outlineLevel="0" collapsed="false">
      <c r="T301" s="0" t="n">
        <v>297</v>
      </c>
      <c r="U301" s="0" t="n">
        <f aca="false">IF(N($B$15)&gt;0,NORMSDIST(($B$15*SQRT(T301)-IF($B$11="Two-tailed",TINV($B$9,(T301-1)),TINV(2*$B$9,(T301-1))))/SQRT(1+IF($B$11="Two-tailed",TINV($B$9,(T301-1)),TINV(2*$B$9,(T301-1)))^2/(2*(T301-1)))),0)</f>
        <v>0.999999543294945</v>
      </c>
    </row>
    <row r="302" customFormat="false" ht="15" hidden="false" customHeight="false" outlineLevel="0" collapsed="false">
      <c r="T302" s="0" t="n">
        <v>298</v>
      </c>
      <c r="U302" s="0" t="n">
        <f aca="false">IF(N($B$15)&gt;0,NORMSDIST(($B$15*SQRT(T302)-IF($B$11="Two-tailed",TINV($B$9,(T302-1)),TINV(2*$B$9,(T302-1))))/SQRT(1+IF($B$11="Two-tailed",TINV($B$9,(T302-1)),TINV(2*$B$9,(T302-1)))^2/(2*(T302-1)))),0)</f>
        <v>0.999999569638593</v>
      </c>
    </row>
    <row r="303" customFormat="false" ht="15" hidden="false" customHeight="false" outlineLevel="0" collapsed="false">
      <c r="T303" s="0" t="n">
        <v>299</v>
      </c>
      <c r="U303" s="0" t="n">
        <f aca="false">IF(N($B$15)&gt;0,NORMSDIST(($B$15*SQRT(T303)-IF($B$11="Two-tailed",TINV($B$9,(T303-1)),TINV(2*$B$9,(T303-1))))/SQRT(1+IF($B$11="Two-tailed",TINV($B$9,(T303-1)),TINV(2*$B$9,(T303-1)))^2/(2*(T303-1)))),0)</f>
        <v>0.999999594474929</v>
      </c>
    </row>
    <row r="304" customFormat="false" ht="15" hidden="false" customHeight="false" outlineLevel="0" collapsed="false">
      <c r="T304" s="0" t="n">
        <v>300</v>
      </c>
      <c r="U304" s="0" t="n">
        <f aca="false">IF(N($B$15)&gt;0,NORMSDIST(($B$15*SQRT(T304)-IF($B$11="Two-tailed",TINV($B$9,(T304-1)),TINV(2*$B$9,(T304-1))))/SQRT(1+IF($B$11="Two-tailed",TINV($B$9,(T304-1)),TINV(2*$B$9,(T304-1)))^2/(2*(T304-1)))),0)</f>
        <v>0.999999617889431</v>
      </c>
    </row>
    <row r="305" customFormat="false" ht="15" hidden="false" customHeight="false" outlineLevel="0" collapsed="false">
      <c r="T305" s="0" t="n">
        <v>301</v>
      </c>
      <c r="U305" s="0" t="n">
        <f aca="false">IF(N($B$15)&gt;0,NORMSDIST(($B$15*SQRT(T305)-IF($B$11="Two-tailed",TINV($B$9,(T305-1)),TINV(2*$B$9,(T305-1))))/SQRT(1+IF($B$11="Two-tailed",TINV($B$9,(T305-1)),TINV(2*$B$9,(T305-1)))^2/(2*(T305-1)))),0)</f>
        <v>0.99999963996278</v>
      </c>
    </row>
    <row r="306" customFormat="false" ht="15" hidden="false" customHeight="false" outlineLevel="0" collapsed="false">
      <c r="T306" s="0" t="n">
        <v>302</v>
      </c>
      <c r="U306" s="0" t="n">
        <f aca="false">IF(N($B$15)&gt;0,NORMSDIST(($B$15*SQRT(T306)-IF($B$11="Two-tailed",TINV($B$9,(T306-1)),TINV(2*$B$9,(T306-1))))/SQRT(1+IF($B$11="Two-tailed",TINV($B$9,(T306-1)),TINV(2*$B$9,(T306-1)))^2/(2*(T306-1)))),0)</f>
        <v>0.999999660771124</v>
      </c>
    </row>
    <row r="307" customFormat="false" ht="15" hidden="false" customHeight="false" outlineLevel="0" collapsed="false">
      <c r="T307" s="0" t="n">
        <v>303</v>
      </c>
      <c r="U307" s="0" t="n">
        <f aca="false">IF(N($B$15)&gt;0,NORMSDIST(($B$15*SQRT(T307)-IF($B$11="Two-tailed",TINV($B$9,(T307-1)),TINV(2*$B$9,(T307-1))))/SQRT(1+IF($B$11="Two-tailed",TINV($B$9,(T307-1)),TINV(2*$B$9,(T307-1)))^2/(2*(T307-1)))),0)</f>
        <v>0.999999680386326</v>
      </c>
    </row>
    <row r="308" customFormat="false" ht="15" hidden="false" customHeight="false" outlineLevel="0" collapsed="false">
      <c r="T308" s="0" t="n">
        <v>304</v>
      </c>
      <c r="U308" s="0" t="n">
        <f aca="false">IF(N($B$15)&gt;0,NORMSDIST(($B$15*SQRT(T308)-IF($B$11="Two-tailed",TINV($B$9,(T308-1)),TINV(2*$B$9,(T308-1))))/SQRT(1+IF($B$11="Two-tailed",TINV($B$9,(T308-1)),TINV(2*$B$9,(T308-1)))^2/(2*(T308-1)))),0)</f>
        <v>0.99999969887621</v>
      </c>
    </row>
    <row r="309" customFormat="false" ht="15" hidden="false" customHeight="false" outlineLevel="0" collapsed="false">
      <c r="T309" s="0" t="n">
        <v>305</v>
      </c>
      <c r="U309" s="0" t="n">
        <f aca="false">IF(N($B$15)&gt;0,NORMSDIST(($B$15*SQRT(T309)-IF($B$11="Two-tailed",TINV($B$9,(T309-1)),TINV(2*$B$9,(T309-1))))/SQRT(1+IF($B$11="Two-tailed",TINV($B$9,(T309-1)),TINV(2*$B$9,(T309-1)))^2/(2*(T309-1)))),0)</f>
        <v>0.999999716304778</v>
      </c>
    </row>
    <row r="310" customFormat="false" ht="15" hidden="false" customHeight="false" outlineLevel="0" collapsed="false">
      <c r="T310" s="0" t="n">
        <v>306</v>
      </c>
      <c r="U310" s="0" t="n">
        <f aca="false">IF(N($B$15)&gt;0,NORMSDIST(($B$15*SQRT(T310)-IF($B$11="Two-tailed",TINV($B$9,(T310-1)),TINV(2*$B$9,(T310-1))))/SQRT(1+IF($B$11="Two-tailed",TINV($B$9,(T310-1)),TINV(2*$B$9,(T310-1)))^2/(2*(T310-1)))),0)</f>
        <v>0.999999732732429</v>
      </c>
    </row>
    <row r="311" customFormat="false" ht="15" hidden="false" customHeight="false" outlineLevel="0" collapsed="false">
      <c r="T311" s="0" t="n">
        <v>307</v>
      </c>
      <c r="U311" s="0" t="n">
        <f aca="false">IF(N($B$15)&gt;0,NORMSDIST(($B$15*SQRT(T311)-IF($B$11="Two-tailed",TINV($B$9,(T311-1)),TINV(2*$B$9,(T311-1))))/SQRT(1+IF($B$11="Two-tailed",TINV($B$9,(T311-1)),TINV(2*$B$9,(T311-1)))^2/(2*(T311-1)))),0)</f>
        <v>0.999999748216157</v>
      </c>
    </row>
    <row r="312" customFormat="false" ht="15" hidden="false" customHeight="false" outlineLevel="0" collapsed="false">
      <c r="T312" s="0" t="n">
        <v>308</v>
      </c>
      <c r="U312" s="0" t="n">
        <f aca="false">IF(N($B$15)&gt;0,NORMSDIST(($B$15*SQRT(T312)-IF($B$11="Two-tailed",TINV($B$9,(T312-1)),TINV(2*$B$9,(T312-1))))/SQRT(1+IF($B$11="Two-tailed",TINV($B$9,(T312-1)),TINV(2*$B$9,(T312-1)))^2/(2*(T312-1)))),0)</f>
        <v>0.999999762809739</v>
      </c>
    </row>
    <row r="313" customFormat="false" ht="15" hidden="false" customHeight="false" outlineLevel="0" collapsed="false">
      <c r="T313" s="0" t="n">
        <v>309</v>
      </c>
      <c r="U313" s="0" t="n">
        <f aca="false">IF(N($B$15)&gt;0,NORMSDIST(($B$15*SQRT(T313)-IF($B$11="Two-tailed",TINV($B$9,(T313-1)),TINV(2*$B$9,(T313-1))))/SQRT(1+IF($B$11="Two-tailed",TINV($B$9,(T313-1)),TINV(2*$B$9,(T313-1)))^2/(2*(T313-1)))),0)</f>
        <v>0.999999776563919</v>
      </c>
    </row>
    <row r="314" customFormat="false" ht="15" hidden="false" customHeight="false" outlineLevel="0" collapsed="false">
      <c r="T314" s="0" t="n">
        <v>310</v>
      </c>
      <c r="U314" s="0" t="n">
        <f aca="false">IF(N($B$15)&gt;0,NORMSDIST(($B$15*SQRT(T314)-IF($B$11="Two-tailed",TINV($B$9,(T314-1)),TINV(2*$B$9,(T314-1))))/SQRT(1+IF($B$11="Two-tailed",TINV($B$9,(T314-1)),TINV(2*$B$9,(T314-1)))^2/(2*(T314-1)))),0)</f>
        <v>0.999999789526574</v>
      </c>
    </row>
    <row r="315" customFormat="false" ht="15" hidden="false" customHeight="false" outlineLevel="0" collapsed="false">
      <c r="T315" s="0" t="n">
        <v>311</v>
      </c>
      <c r="U315" s="0" t="n">
        <f aca="false">IF(N($B$15)&gt;0,NORMSDIST(($B$15*SQRT(T315)-IF($B$11="Two-tailed",TINV($B$9,(T315-1)),TINV(2*$B$9,(T315-1))))/SQRT(1+IF($B$11="Two-tailed",TINV($B$9,(T315-1)),TINV(2*$B$9,(T315-1)))^2/(2*(T315-1)))),0)</f>
        <v>0.999999801742877</v>
      </c>
    </row>
    <row r="316" customFormat="false" ht="15" hidden="false" customHeight="false" outlineLevel="0" collapsed="false">
      <c r="T316" s="0" t="n">
        <v>312</v>
      </c>
      <c r="U316" s="0" t="n">
        <f aca="false">IF(N($B$15)&gt;0,NORMSDIST(($B$15*SQRT(T316)-IF($B$11="Two-tailed",TINV($B$9,(T316-1)),TINV(2*$B$9,(T316-1))))/SQRT(1+IF($B$11="Two-tailed",TINV($B$9,(T316-1)),TINV(2*$B$9,(T316-1)))^2/(2*(T316-1)))),0)</f>
        <v>0.999999813255444</v>
      </c>
    </row>
    <row r="317" customFormat="false" ht="15" hidden="false" customHeight="false" outlineLevel="0" collapsed="false">
      <c r="T317" s="0" t="n">
        <v>313</v>
      </c>
      <c r="U317" s="0" t="n">
        <f aca="false">IF(N($B$15)&gt;0,NORMSDIST(($B$15*SQRT(T317)-IF($B$11="Two-tailed",TINV($B$9,(T317-1)),TINV(2*$B$9,(T317-1))))/SQRT(1+IF($B$11="Two-tailed",TINV($B$9,(T317-1)),TINV(2*$B$9,(T317-1)))^2/(2*(T317-1)))),0)</f>
        <v>0.999999824104483</v>
      </c>
    </row>
    <row r="318" customFormat="false" ht="15" hidden="false" customHeight="false" outlineLevel="0" collapsed="false">
      <c r="T318" s="0" t="n">
        <v>314</v>
      </c>
      <c r="U318" s="0" t="n">
        <f aca="false">IF(N($B$15)&gt;0,NORMSDIST(($B$15*SQRT(T318)-IF($B$11="Two-tailed",TINV($B$9,(T318-1)),TINV(2*$B$9,(T318-1))))/SQRT(1+IF($B$11="Two-tailed",TINV($B$9,(T318-1)),TINV(2*$B$9,(T318-1)))^2/(2*(T318-1)))),0)</f>
        <v>0.999999834327923</v>
      </c>
    </row>
    <row r="319" customFormat="false" ht="15" hidden="false" customHeight="false" outlineLevel="0" collapsed="false">
      <c r="T319" s="0" t="n">
        <v>315</v>
      </c>
      <c r="U319" s="0" t="n">
        <f aca="false">IF(N($B$15)&gt;0,NORMSDIST(($B$15*SQRT(T319)-IF($B$11="Two-tailed",TINV($B$9,(T319-1)),TINV(2*$B$9,(T319-1))))/SQRT(1+IF($B$11="Two-tailed",TINV($B$9,(T319-1)),TINV(2*$B$9,(T319-1)))^2/(2*(T319-1)))),0)</f>
        <v>0.999999843961545</v>
      </c>
    </row>
    <row r="320" customFormat="false" ht="15" hidden="false" customHeight="false" outlineLevel="0" collapsed="false">
      <c r="T320" s="0" t="n">
        <v>316</v>
      </c>
      <c r="U320" s="0" t="n">
        <f aca="false">IF(N($B$15)&gt;0,NORMSDIST(($B$15*SQRT(T320)-IF($B$11="Two-tailed",TINV($B$9,(T320-1)),TINV(2*$B$9,(T320-1))))/SQRT(1+IF($B$11="Two-tailed",TINV($B$9,(T320-1)),TINV(2*$B$9,(T320-1)))^2/(2*(T320-1)))),0)</f>
        <v>0.999999853039103</v>
      </c>
    </row>
    <row r="321" customFormat="false" ht="15" hidden="false" customHeight="false" outlineLevel="0" collapsed="false">
      <c r="T321" s="0" t="n">
        <v>317</v>
      </c>
      <c r="U321" s="0" t="n">
        <f aca="false">IF(N($B$15)&gt;0,NORMSDIST(($B$15*SQRT(T321)-IF($B$11="Two-tailed",TINV($B$9,(T321-1)),TINV(2*$B$9,(T321-1))))/SQRT(1+IF($B$11="Two-tailed",TINV($B$9,(T321-1)),TINV(2*$B$9,(T321-1)))^2/(2*(T321-1)))),0)</f>
        <v>0.999999861592434</v>
      </c>
    </row>
    <row r="322" customFormat="false" ht="15" hidden="false" customHeight="false" outlineLevel="0" collapsed="false">
      <c r="T322" s="0" t="n">
        <v>318</v>
      </c>
      <c r="U322" s="0" t="n">
        <f aca="false">IF(N($B$15)&gt;0,NORMSDIST(($B$15*SQRT(T322)-IF($B$11="Two-tailed",TINV($B$9,(T322-1)),TINV(2*$B$9,(T322-1))))/SQRT(1+IF($B$11="Two-tailed",TINV($B$9,(T322-1)),TINV(2*$B$9,(T322-1)))^2/(2*(T322-1)))),0)</f>
        <v>0.999999869651572</v>
      </c>
    </row>
    <row r="323" customFormat="false" ht="15" hidden="false" customHeight="false" outlineLevel="0" collapsed="false">
      <c r="T323" s="0" t="n">
        <v>319</v>
      </c>
      <c r="U323" s="0" t="n">
        <f aca="false">IF(N($B$15)&gt;0,NORMSDIST(($B$15*SQRT(T323)-IF($B$11="Two-tailed",TINV($B$9,(T323-1)),TINV(2*$B$9,(T323-1))))/SQRT(1+IF($B$11="Two-tailed",TINV($B$9,(T323-1)),TINV(2*$B$9,(T323-1)))^2/(2*(T323-1)))),0)</f>
        <v>0.999999877244842</v>
      </c>
    </row>
    <row r="324" customFormat="false" ht="15" hidden="false" customHeight="false" outlineLevel="0" collapsed="false">
      <c r="T324" s="0" t="n">
        <v>320</v>
      </c>
      <c r="U324" s="0" t="n">
        <f aca="false">IF(N($B$15)&gt;0,NORMSDIST(($B$15*SQRT(T324)-IF($B$11="Two-tailed",TINV($B$9,(T324-1)),TINV(2*$B$9,(T324-1))))/SQRT(1+IF($B$11="Two-tailed",TINV($B$9,(T324-1)),TINV(2*$B$9,(T324-1)))^2/(2*(T324-1)))),0)</f>
        <v>0.999999884398962</v>
      </c>
    </row>
    <row r="325" customFormat="false" ht="15" hidden="false" customHeight="false" outlineLevel="0" collapsed="false">
      <c r="T325" s="0" t="n">
        <v>321</v>
      </c>
      <c r="U325" s="0" t="n">
        <f aca="false">IF(N($B$15)&gt;0,NORMSDIST(($B$15*SQRT(T325)-IF($B$11="Two-tailed",TINV($B$9,(T325-1)),TINV(2*$B$9,(T325-1))))/SQRT(1+IF($B$11="Two-tailed",TINV($B$9,(T325-1)),TINV(2*$B$9,(T325-1)))^2/(2*(T325-1)))),0)</f>
        <v>0.999999891139129</v>
      </c>
    </row>
    <row r="326" customFormat="false" ht="15" hidden="false" customHeight="false" outlineLevel="0" collapsed="false">
      <c r="T326" s="0" t="n">
        <v>322</v>
      </c>
      <c r="U326" s="0" t="n">
        <f aca="false">IF(N($B$15)&gt;0,NORMSDIST(($B$15*SQRT(T326)-IF($B$11="Two-tailed",TINV($B$9,(T326-1)),TINV(2*$B$9,(T326-1))))/SQRT(1+IF($B$11="Two-tailed",TINV($B$9,(T326-1)),TINV(2*$B$9,(T326-1)))^2/(2*(T326-1)))),0)</f>
        <v>0.999999897489109</v>
      </c>
    </row>
    <row r="327" customFormat="false" ht="15" hidden="false" customHeight="false" outlineLevel="0" collapsed="false">
      <c r="T327" s="0" t="n">
        <v>323</v>
      </c>
      <c r="U327" s="0" t="n">
        <f aca="false">IF(N($B$15)&gt;0,NORMSDIST(($B$15*SQRT(T327)-IF($B$11="Two-tailed",TINV($B$9,(T327-1)),TINV(2*$B$9,(T327-1))))/SQRT(1+IF($B$11="Two-tailed",TINV($B$9,(T327-1)),TINV(2*$B$9,(T327-1)))^2/(2*(T327-1)))),0)</f>
        <v>0.999999903471314</v>
      </c>
    </row>
    <row r="328" customFormat="false" ht="15" hidden="false" customHeight="false" outlineLevel="0" collapsed="false">
      <c r="T328" s="0" t="n">
        <v>324</v>
      </c>
      <c r="U328" s="0" t="n">
        <f aca="false">IF(N($B$15)&gt;0,NORMSDIST(($B$15*SQRT(T328)-IF($B$11="Two-tailed",TINV($B$9,(T328-1)),TINV(2*$B$9,(T328-1))))/SQRT(1+IF($B$11="Two-tailed",TINV($B$9,(T328-1)),TINV(2*$B$9,(T328-1)))^2/(2*(T328-1)))),0)</f>
        <v>0.999999909106879</v>
      </c>
    </row>
    <row r="329" customFormat="false" ht="15" hidden="false" customHeight="false" outlineLevel="0" collapsed="false">
      <c r="T329" s="0" t="n">
        <v>325</v>
      </c>
      <c r="U329" s="0" t="n">
        <f aca="false">IF(N($B$15)&gt;0,NORMSDIST(($B$15*SQRT(T329)-IF($B$11="Two-tailed",TINV($B$9,(T329-1)),TINV(2*$B$9,(T329-1))))/SQRT(1+IF($B$11="Two-tailed",TINV($B$9,(T329-1)),TINV(2*$B$9,(T329-1)))^2/(2*(T329-1)))),0)</f>
        <v>0.999999914415736</v>
      </c>
    </row>
    <row r="330" customFormat="false" ht="15" hidden="false" customHeight="false" outlineLevel="0" collapsed="false">
      <c r="T330" s="0" t="n">
        <v>326</v>
      </c>
      <c r="U330" s="0" t="n">
        <f aca="false">IF(N($B$15)&gt;0,NORMSDIST(($B$15*SQRT(T330)-IF($B$11="Two-tailed",TINV($B$9,(T330-1)),TINV(2*$B$9,(T330-1))))/SQRT(1+IF($B$11="Two-tailed",TINV($B$9,(T330-1)),TINV(2*$B$9,(T330-1)))^2/(2*(T330-1)))),0)</f>
        <v>0.999999919416681</v>
      </c>
    </row>
    <row r="331" customFormat="false" ht="15" hidden="false" customHeight="false" outlineLevel="0" collapsed="false">
      <c r="T331" s="0" t="n">
        <v>327</v>
      </c>
      <c r="U331" s="0" t="n">
        <f aca="false">IF(N($B$15)&gt;0,NORMSDIST(($B$15*SQRT(T331)-IF($B$11="Two-tailed",TINV($B$9,(T331-1)),TINV(2*$B$9,(T331-1))))/SQRT(1+IF($B$11="Two-tailed",TINV($B$9,(T331-1)),TINV(2*$B$9,(T331-1)))^2/(2*(T331-1)))),0)</f>
        <v>0.999999924127436</v>
      </c>
    </row>
    <row r="332" customFormat="false" ht="15" hidden="false" customHeight="false" outlineLevel="0" collapsed="false">
      <c r="T332" s="0" t="n">
        <v>328</v>
      </c>
      <c r="U332" s="0" t="n">
        <f aca="false">IF(N($B$15)&gt;0,NORMSDIST(($B$15*SQRT(T332)-IF($B$11="Two-tailed",TINV($B$9,(T332-1)),TINV(2*$B$9,(T332-1))))/SQRT(1+IF($B$11="Two-tailed",TINV($B$9,(T332-1)),TINV(2*$B$9,(T332-1)))^2/(2*(T332-1)))),0)</f>
        <v>0.999999928564712</v>
      </c>
    </row>
    <row r="333" customFormat="false" ht="15" hidden="false" customHeight="false" outlineLevel="0" collapsed="false">
      <c r="T333" s="0" t="n">
        <v>329</v>
      </c>
      <c r="U333" s="0" t="n">
        <f aca="false">IF(N($B$15)&gt;0,NORMSDIST(($B$15*SQRT(T333)-IF($B$11="Two-tailed",TINV($B$9,(T333-1)),TINV(2*$B$9,(T333-1))))/SQRT(1+IF($B$11="Two-tailed",TINV($B$9,(T333-1)),TINV(2*$B$9,(T333-1)))^2/(2*(T333-1)))),0)</f>
        <v>0.999999932744267</v>
      </c>
    </row>
    <row r="334" customFormat="false" ht="15" hidden="false" customHeight="false" outlineLevel="0" collapsed="false">
      <c r="T334" s="0" t="n">
        <v>330</v>
      </c>
      <c r="U334" s="0" t="n">
        <f aca="false">IF(N($B$15)&gt;0,NORMSDIST(($B$15*SQRT(T334)-IF($B$11="Two-tailed",TINV($B$9,(T334-1)),TINV(2*$B$9,(T334-1))))/SQRT(1+IF($B$11="Two-tailed",TINV($B$9,(T334-1)),TINV(2*$B$9,(T334-1)))^2/(2*(T334-1)))),0)</f>
        <v>0.999999936680957</v>
      </c>
    </row>
    <row r="335" customFormat="false" ht="15" hidden="false" customHeight="false" outlineLevel="0" collapsed="false">
      <c r="T335" s="0" t="n">
        <v>331</v>
      </c>
      <c r="U335" s="0" t="n">
        <f aca="false">IF(N($B$15)&gt;0,NORMSDIST(($B$15*SQRT(T335)-IF($B$11="Two-tailed",TINV($B$9,(T335-1)),TINV(2*$B$9,(T335-1))))/SQRT(1+IF($B$11="Two-tailed",TINV($B$9,(T335-1)),TINV(2*$B$9,(T335-1)))^2/(2*(T335-1)))),0)</f>
        <v>0.999999940388789</v>
      </c>
    </row>
    <row r="336" customFormat="false" ht="15" hidden="false" customHeight="false" outlineLevel="0" collapsed="false">
      <c r="T336" s="0" t="n">
        <v>332</v>
      </c>
      <c r="U336" s="0" t="n">
        <f aca="false">IF(N($B$15)&gt;0,NORMSDIST(($B$15*SQRT(T336)-IF($B$11="Two-tailed",TINV($B$9,(T336-1)),TINV(2*$B$9,(T336-1))))/SQRT(1+IF($B$11="Two-tailed",TINV($B$9,(T336-1)),TINV(2*$B$9,(T336-1)))^2/(2*(T336-1)))),0)</f>
        <v>0.99999994388097</v>
      </c>
    </row>
    <row r="337" customFormat="false" ht="15" hidden="false" customHeight="false" outlineLevel="0" collapsed="false">
      <c r="T337" s="0" t="n">
        <v>333</v>
      </c>
      <c r="U337" s="0" t="n">
        <f aca="false">IF(N($B$15)&gt;0,NORMSDIST(($B$15*SQRT(T337)-IF($B$11="Two-tailed",TINV($B$9,(T337-1)),TINV(2*$B$9,(T337-1))))/SQRT(1+IF($B$11="Two-tailed",TINV($B$9,(T337-1)),TINV(2*$B$9,(T337-1)))^2/(2*(T337-1)))),0)</f>
        <v>0.999999947169949</v>
      </c>
    </row>
    <row r="338" customFormat="false" ht="15" hidden="false" customHeight="false" outlineLevel="0" collapsed="false">
      <c r="T338" s="0" t="n">
        <v>334</v>
      </c>
      <c r="U338" s="0" t="n">
        <f aca="false">IF(N($B$15)&gt;0,NORMSDIST(($B$15*SQRT(T338)-IF($B$11="Two-tailed",TINV($B$9,(T338-1)),TINV(2*$B$9,(T338-1))))/SQRT(1+IF($B$11="Two-tailed",TINV($B$9,(T338-1)),TINV(2*$B$9,(T338-1)))^2/(2*(T338-1)))),0)</f>
        <v>0.999999950267463</v>
      </c>
    </row>
    <row r="339" customFormat="false" ht="15" hidden="false" customHeight="false" outlineLevel="0" collapsed="false">
      <c r="T339" s="0" t="n">
        <v>335</v>
      </c>
      <c r="U339" s="0" t="n">
        <f aca="false">IF(N($B$15)&gt;0,NORMSDIST(($B$15*SQRT(T339)-IF($B$11="Two-tailed",TINV($B$9,(T339-1)),TINV(2*$B$9,(T339-1))))/SQRT(1+IF($B$11="Two-tailed",TINV($B$9,(T339-1)),TINV(2*$B$9,(T339-1)))^2/(2*(T339-1)))),0)</f>
        <v>0.999999953184578</v>
      </c>
    </row>
    <row r="340" customFormat="false" ht="15" hidden="false" customHeight="false" outlineLevel="0" collapsed="false">
      <c r="T340" s="0" t="n">
        <v>336</v>
      </c>
      <c r="U340" s="0" t="n">
        <f aca="false">IF(N($B$15)&gt;0,NORMSDIST(($B$15*SQRT(T340)-IF($B$11="Two-tailed",TINV($B$9,(T340-1)),TINV(2*$B$9,(T340-1))))/SQRT(1+IF($B$11="Two-tailed",TINV($B$9,(T340-1)),TINV(2*$B$9,(T340-1)))^2/(2*(T340-1)))),0)</f>
        <v>0.999999955931723</v>
      </c>
    </row>
    <row r="341" customFormat="false" ht="15" hidden="false" customHeight="false" outlineLevel="0" collapsed="false">
      <c r="T341" s="0" t="n">
        <v>337</v>
      </c>
      <c r="U341" s="0" t="n">
        <f aca="false">IF(N($B$15)&gt;0,NORMSDIST(($B$15*SQRT(T341)-IF($B$11="Two-tailed",TINV($B$9,(T341-1)),TINV(2*$B$9,(T341-1))))/SQRT(1+IF($B$11="Two-tailed",TINV($B$9,(T341-1)),TINV(2*$B$9,(T341-1)))^2/(2*(T341-1)))),0)</f>
        <v>0.99999995851873</v>
      </c>
    </row>
    <row r="342" customFormat="false" ht="15" hidden="false" customHeight="false" outlineLevel="0" collapsed="false">
      <c r="T342" s="0" t="n">
        <v>338</v>
      </c>
      <c r="U342" s="0" t="n">
        <f aca="false">IF(N($B$15)&gt;0,NORMSDIST(($B$15*SQRT(T342)-IF($B$11="Two-tailed",TINV($B$9,(T342-1)),TINV(2*$B$9,(T342-1))))/SQRT(1+IF($B$11="Two-tailed",TINV($B$9,(T342-1)),TINV(2*$B$9,(T342-1)))^2/(2*(T342-1)))),0)</f>
        <v>0.999999960954867</v>
      </c>
    </row>
    <row r="343" customFormat="false" ht="15" hidden="false" customHeight="false" outlineLevel="0" collapsed="false">
      <c r="T343" s="0" t="n">
        <v>339</v>
      </c>
      <c r="U343" s="0" t="n">
        <f aca="false">IF(N($B$15)&gt;0,NORMSDIST(($B$15*SQRT(T343)-IF($B$11="Two-tailed",TINV($B$9,(T343-1)),TINV(2*$B$9,(T343-1))))/SQRT(1+IF($B$11="Two-tailed",TINV($B$9,(T343-1)),TINV(2*$B$9,(T343-1)))^2/(2*(T343-1)))),0)</f>
        <v>0.99999996324887</v>
      </c>
    </row>
    <row r="344" customFormat="false" ht="15" hidden="false" customHeight="false" outlineLevel="0" collapsed="false">
      <c r="T344" s="0" t="n">
        <v>340</v>
      </c>
      <c r="U344" s="0" t="n">
        <f aca="false">IF(N($B$15)&gt;0,NORMSDIST(($B$15*SQRT(T344)-IF($B$11="Two-tailed",TINV($B$9,(T344-1)),TINV(2*$B$9,(T344-1))))/SQRT(1+IF($B$11="Two-tailed",TINV($B$9,(T344-1)),TINV(2*$B$9,(T344-1)))^2/(2*(T344-1)))),0)</f>
        <v>0.999999965408972</v>
      </c>
    </row>
    <row r="345" customFormat="false" ht="15" hidden="false" customHeight="false" outlineLevel="0" collapsed="false">
      <c r="T345" s="0" t="n">
        <v>341</v>
      </c>
      <c r="U345" s="0" t="n">
        <f aca="false">IF(N($B$15)&gt;0,NORMSDIST(($B$15*SQRT(T345)-IF($B$11="Two-tailed",TINV($B$9,(T345-1)),TINV(2*$B$9,(T345-1))))/SQRT(1+IF($B$11="Two-tailed",TINV($B$9,(T345-1)),TINV(2*$B$9,(T345-1)))^2/(2*(T345-1)))),0)</f>
        <v>0.999999967442935</v>
      </c>
    </row>
    <row r="346" customFormat="false" ht="15" hidden="false" customHeight="false" outlineLevel="0" collapsed="false">
      <c r="T346" s="0" t="n">
        <v>342</v>
      </c>
      <c r="U346" s="0" t="n">
        <f aca="false">IF(N($B$15)&gt;0,NORMSDIST(($B$15*SQRT(T346)-IF($B$11="Two-tailed",TINV($B$9,(T346-1)),TINV(2*$B$9,(T346-1))))/SQRT(1+IF($B$11="Two-tailed",TINV($B$9,(T346-1)),TINV(2*$B$9,(T346-1)))^2/(2*(T346-1)))),0)</f>
        <v>0.999999969358071</v>
      </c>
    </row>
    <row r="347" customFormat="false" ht="15" hidden="false" customHeight="false" outlineLevel="0" collapsed="false">
      <c r="T347" s="0" t="n">
        <v>343</v>
      </c>
      <c r="U347" s="0" t="n">
        <f aca="false">IF(N($B$15)&gt;0,NORMSDIST(($B$15*SQRT(T347)-IF($B$11="Two-tailed",TINV($B$9,(T347-1)),TINV(2*$B$9,(T347-1))))/SQRT(1+IF($B$11="Two-tailed",TINV($B$9,(T347-1)),TINV(2*$B$9,(T347-1)))^2/(2*(T347-1)))),0)</f>
        <v>0.999999971161275</v>
      </c>
    </row>
    <row r="348" customFormat="false" ht="15" hidden="false" customHeight="false" outlineLevel="0" collapsed="false">
      <c r="T348" s="0" t="n">
        <v>344</v>
      </c>
      <c r="U348" s="0" t="n">
        <f aca="false">IF(N($B$15)&gt;0,NORMSDIST(($B$15*SQRT(T348)-IF($B$11="Two-tailed",TINV($B$9,(T348-1)),TINV(2*$B$9,(T348-1))))/SQRT(1+IF($B$11="Two-tailed",TINV($B$9,(T348-1)),TINV(2*$B$9,(T348-1)))^2/(2*(T348-1)))),0)</f>
        <v>0.999999972859043</v>
      </c>
    </row>
    <row r="349" customFormat="false" ht="15" hidden="false" customHeight="false" outlineLevel="0" collapsed="false">
      <c r="T349" s="0" t="n">
        <v>345</v>
      </c>
      <c r="U349" s="0" t="n">
        <f aca="false">IF(N($B$15)&gt;0,NORMSDIST(($B$15*SQRT(T349)-IF($B$11="Two-tailed",TINV($B$9,(T349-1)),TINV(2*$B$9,(T349-1))))/SQRT(1+IF($B$11="Two-tailed",TINV($B$9,(T349-1)),TINV(2*$B$9,(T349-1)))^2/(2*(T349-1)))),0)</f>
        <v>0.999999974457497</v>
      </c>
    </row>
    <row r="350" customFormat="false" ht="15" hidden="false" customHeight="false" outlineLevel="0" collapsed="false">
      <c r="T350" s="0" t="n">
        <v>346</v>
      </c>
      <c r="U350" s="0" t="n">
        <f aca="false">IF(N($B$15)&gt;0,NORMSDIST(($B$15*SQRT(T350)-IF($B$11="Two-tailed",TINV($B$9,(T350-1)),TINV(2*$B$9,(T350-1))))/SQRT(1+IF($B$11="Two-tailed",TINV($B$9,(T350-1)),TINV(2*$B$9,(T350-1)))^2/(2*(T350-1)))),0)</f>
        <v>0.999999975962407</v>
      </c>
    </row>
    <row r="351" customFormat="false" ht="15" hidden="false" customHeight="false" outlineLevel="0" collapsed="false">
      <c r="T351" s="0" t="n">
        <v>347</v>
      </c>
      <c r="U351" s="0" t="n">
        <f aca="false">IF(N($B$15)&gt;0,NORMSDIST(($B$15*SQRT(T351)-IF($B$11="Two-tailed",TINV($B$9,(T351-1)),TINV(2*$B$9,(T351-1))))/SQRT(1+IF($B$11="Two-tailed",TINV($B$9,(T351-1)),TINV(2*$B$9,(T351-1)))^2/(2*(T351-1)))),0)</f>
        <v>0.999999977379209</v>
      </c>
    </row>
    <row r="352" customFormat="false" ht="15" hidden="false" customHeight="false" outlineLevel="0" collapsed="false">
      <c r="T352" s="0" t="n">
        <v>348</v>
      </c>
      <c r="U352" s="0" t="n">
        <f aca="false">IF(N($B$15)&gt;0,NORMSDIST(($B$15*SQRT(T352)-IF($B$11="Two-tailed",TINV($B$9,(T352-1)),TINV(2*$B$9,(T352-1))))/SQRT(1+IF($B$11="Two-tailed",TINV($B$9,(T352-1)),TINV(2*$B$9,(T352-1)))^2/(2*(T352-1)))),0)</f>
        <v>0.999999978713027</v>
      </c>
    </row>
    <row r="353" customFormat="false" ht="15" hidden="false" customHeight="false" outlineLevel="0" collapsed="false">
      <c r="T353" s="0" t="n">
        <v>349</v>
      </c>
      <c r="U353" s="0" t="n">
        <f aca="false">IF(N($B$15)&gt;0,NORMSDIST(($B$15*SQRT(T353)-IF($B$11="Two-tailed",TINV($B$9,(T353-1)),TINV(2*$B$9,(T353-1))))/SQRT(1+IF($B$11="Two-tailed",TINV($B$9,(T353-1)),TINV(2*$B$9,(T353-1)))^2/(2*(T353-1)))),0)</f>
        <v>0.999999979968688</v>
      </c>
    </row>
    <row r="354" customFormat="false" ht="15" hidden="false" customHeight="false" outlineLevel="0" collapsed="false">
      <c r="T354" s="0" t="n">
        <v>350</v>
      </c>
      <c r="U354" s="0" t="n">
        <f aca="false">IF(N($B$15)&gt;0,NORMSDIST(($B$15*SQRT(T354)-IF($B$11="Two-tailed",TINV($B$9,(T354-1)),TINV(2*$B$9,(T354-1))))/SQRT(1+IF($B$11="Two-tailed",TINV($B$9,(T354-1)),TINV(2*$B$9,(T354-1)))^2/(2*(T354-1)))),0)</f>
        <v>0.999999981150742</v>
      </c>
    </row>
    <row r="355" customFormat="false" ht="15" hidden="false" customHeight="false" outlineLevel="0" collapsed="false">
      <c r="T355" s="0" t="n">
        <v>351</v>
      </c>
      <c r="U355" s="0" t="n">
        <f aca="false">IF(N($B$15)&gt;0,NORMSDIST(($B$15*SQRT(T355)-IF($B$11="Two-tailed",TINV($B$9,(T355-1)),TINV(2*$B$9,(T355-1))))/SQRT(1+IF($B$11="Two-tailed",TINV($B$9,(T355-1)),TINV(2*$B$9,(T355-1)))^2/(2*(T355-1)))),0)</f>
        <v>0.999999982263473</v>
      </c>
    </row>
    <row r="356" customFormat="false" ht="15" hidden="false" customHeight="false" outlineLevel="0" collapsed="false">
      <c r="T356" s="0" t="n">
        <v>352</v>
      </c>
      <c r="U356" s="0" t="n">
        <f aca="false">IF(N($B$15)&gt;0,NORMSDIST(($B$15*SQRT(T356)-IF($B$11="Two-tailed",TINV($B$9,(T356-1)),TINV(2*$B$9,(T356-1))))/SQRT(1+IF($B$11="Two-tailed",TINV($B$9,(T356-1)),TINV(2*$B$9,(T356-1)))^2/(2*(T356-1)))),0)</f>
        <v>0.99999998331092</v>
      </c>
    </row>
    <row r="357" customFormat="false" ht="15" hidden="false" customHeight="false" outlineLevel="0" collapsed="false">
      <c r="T357" s="0" t="n">
        <v>353</v>
      </c>
      <c r="U357" s="0" t="n">
        <f aca="false">IF(N($B$15)&gt;0,NORMSDIST(($B$15*SQRT(T357)-IF($B$11="Two-tailed",TINV($B$9,(T357-1)),TINV(2*$B$9,(T357-1))))/SQRT(1+IF($B$11="Two-tailed",TINV($B$9,(T357-1)),TINV(2*$B$9,(T357-1)))^2/(2*(T357-1)))),0)</f>
        <v>0.999999984296888</v>
      </c>
    </row>
    <row r="358" customFormat="false" ht="15" hidden="false" customHeight="false" outlineLevel="0" collapsed="false">
      <c r="T358" s="0" t="n">
        <v>354</v>
      </c>
      <c r="U358" s="0" t="n">
        <f aca="false">IF(N($B$15)&gt;0,NORMSDIST(($B$15*SQRT(T358)-IF($B$11="Two-tailed",TINV($B$9,(T358-1)),TINV(2*$B$9,(T358-1))))/SQRT(1+IF($B$11="Two-tailed",TINV($B$9,(T358-1)),TINV(2*$B$9,(T358-1)))^2/(2*(T358-1)))),0)</f>
        <v>0.999999985224962</v>
      </c>
    </row>
    <row r="359" customFormat="false" ht="15" hidden="false" customHeight="false" outlineLevel="0" collapsed="false">
      <c r="T359" s="0" t="n">
        <v>355</v>
      </c>
      <c r="U359" s="0" t="n">
        <f aca="false">IF(N($B$15)&gt;0,NORMSDIST(($B$15*SQRT(T359)-IF($B$11="Two-tailed",TINV($B$9,(T359-1)),TINV(2*$B$9,(T359-1))))/SQRT(1+IF($B$11="Two-tailed",TINV($B$9,(T359-1)),TINV(2*$B$9,(T359-1)))^2/(2*(T359-1)))),0)</f>
        <v>0.999999986098518</v>
      </c>
    </row>
    <row r="360" customFormat="false" ht="15" hidden="false" customHeight="false" outlineLevel="0" collapsed="false">
      <c r="T360" s="0" t="n">
        <v>356</v>
      </c>
      <c r="U360" s="0" t="n">
        <f aca="false">IF(N($B$15)&gt;0,NORMSDIST(($B$15*SQRT(T360)-IF($B$11="Two-tailed",TINV($B$9,(T360-1)),TINV(2*$B$9,(T360-1))))/SQRT(1+IF($B$11="Two-tailed",TINV($B$9,(T360-1)),TINV(2*$B$9,(T360-1)))^2/(2*(T360-1)))),0)</f>
        <v>0.999999986920738</v>
      </c>
    </row>
    <row r="361" customFormat="false" ht="15" hidden="false" customHeight="false" outlineLevel="0" collapsed="false">
      <c r="T361" s="0" t="n">
        <v>357</v>
      </c>
      <c r="U361" s="0" t="n">
        <f aca="false">IF(N($B$15)&gt;0,NORMSDIST(($B$15*SQRT(T361)-IF($B$11="Two-tailed",TINV($B$9,(T361-1)),TINV(2*$B$9,(T361-1))))/SQRT(1+IF($B$11="Two-tailed",TINV($B$9,(T361-1)),TINV(2*$B$9,(T361-1)))^2/(2*(T361-1)))),0)</f>
        <v>0.999999987694619</v>
      </c>
    </row>
    <row r="362" customFormat="false" ht="15" hidden="false" customHeight="false" outlineLevel="0" collapsed="false">
      <c r="T362" s="0" t="n">
        <v>358</v>
      </c>
      <c r="U362" s="0" t="n">
        <f aca="false">IF(N($B$15)&gt;0,NORMSDIST(($B$15*SQRT(T362)-IF($B$11="Two-tailed",TINV($B$9,(T362-1)),TINV(2*$B$9,(T362-1))))/SQRT(1+IF($B$11="Two-tailed",TINV($B$9,(T362-1)),TINV(2*$B$9,(T362-1)))^2/(2*(T362-1)))),0)</f>
        <v>0.999999988422985</v>
      </c>
    </row>
    <row r="363" customFormat="false" ht="15" hidden="false" customHeight="false" outlineLevel="0" collapsed="false">
      <c r="T363" s="0" t="n">
        <v>359</v>
      </c>
      <c r="U363" s="0" t="n">
        <f aca="false">IF(N($B$15)&gt;0,NORMSDIST(($B$15*SQRT(T363)-IF($B$11="Two-tailed",TINV($B$9,(T363-1)),TINV(2*$B$9,(T363-1))))/SQRT(1+IF($B$11="Two-tailed",TINV($B$9,(T363-1)),TINV(2*$B$9,(T363-1)))^2/(2*(T363-1)))),0)</f>
        <v>0.999999989108494</v>
      </c>
    </row>
    <row r="364" customFormat="false" ht="15" hidden="false" customHeight="false" outlineLevel="0" collapsed="false">
      <c r="T364" s="0" t="n">
        <v>360</v>
      </c>
      <c r="U364" s="0" t="n">
        <f aca="false">IF(N($B$15)&gt;0,NORMSDIST(($B$15*SQRT(T364)-IF($B$11="Two-tailed",TINV($B$9,(T364-1)),TINV(2*$B$9,(T364-1))))/SQRT(1+IF($B$11="Two-tailed",TINV($B$9,(T364-1)),TINV(2*$B$9,(T364-1)))^2/(2*(T364-1)))),0)</f>
        <v>0.999999989753654</v>
      </c>
    </row>
    <row r="365" customFormat="false" ht="15" hidden="false" customHeight="false" outlineLevel="0" collapsed="false">
      <c r="T365" s="0" t="n">
        <v>361</v>
      </c>
      <c r="U365" s="0" t="n">
        <f aca="false">IF(N($B$15)&gt;0,NORMSDIST(($B$15*SQRT(T365)-IF($B$11="Two-tailed",TINV($B$9,(T365-1)),TINV(2*$B$9,(T365-1))))/SQRT(1+IF($B$11="Two-tailed",TINV($B$9,(T365-1)),TINV(2*$B$9,(T365-1)))^2/(2*(T365-1)))),0)</f>
        <v>0.999999990360823</v>
      </c>
    </row>
    <row r="366" customFormat="false" ht="15" hidden="false" customHeight="false" outlineLevel="0" collapsed="false">
      <c r="T366" s="0" t="n">
        <v>362</v>
      </c>
      <c r="U366" s="0" t="n">
        <f aca="false">IF(N($B$15)&gt;0,NORMSDIST(($B$15*SQRT(T366)-IF($B$11="Two-tailed",TINV($B$9,(T366-1)),TINV(2*$B$9,(T366-1))))/SQRT(1+IF($B$11="Two-tailed",TINV($B$9,(T366-1)),TINV(2*$B$9,(T366-1)))^2/(2*(T366-1)))),0)</f>
        <v>0.999999990932224</v>
      </c>
    </row>
    <row r="367" customFormat="false" ht="15" hidden="false" customHeight="false" outlineLevel="0" collapsed="false">
      <c r="T367" s="0" t="n">
        <v>363</v>
      </c>
      <c r="U367" s="0" t="n">
        <f aca="false">IF(N($B$15)&gt;0,NORMSDIST(($B$15*SQRT(T367)-IF($B$11="Two-tailed",TINV($B$9,(T367-1)),TINV(2*$B$9,(T367-1))))/SQRT(1+IF($B$11="Two-tailed",TINV($B$9,(T367-1)),TINV(2*$B$9,(T367-1)))^2/(2*(T367-1)))),0)</f>
        <v>0.999999991469952</v>
      </c>
    </row>
    <row r="368" customFormat="false" ht="15" hidden="false" customHeight="false" outlineLevel="0" collapsed="false">
      <c r="T368" s="0" t="n">
        <v>364</v>
      </c>
      <c r="U368" s="0" t="n">
        <f aca="false">IF(N($B$15)&gt;0,NORMSDIST(($B$15*SQRT(T368)-IF($B$11="Two-tailed",TINV($B$9,(T368-1)),TINV(2*$B$9,(T368-1))))/SQRT(1+IF($B$11="Two-tailed",TINV($B$9,(T368-1)),TINV(2*$B$9,(T368-1)))^2/(2*(T368-1)))),0)</f>
        <v>0.999999991975977</v>
      </c>
    </row>
    <row r="369" customFormat="false" ht="15" hidden="false" customHeight="false" outlineLevel="0" collapsed="false">
      <c r="T369" s="0" t="n">
        <v>365</v>
      </c>
      <c r="U369" s="0" t="n">
        <f aca="false">IF(N($B$15)&gt;0,NORMSDIST(($B$15*SQRT(T369)-IF($B$11="Two-tailed",TINV($B$9,(T369-1)),TINV(2*$B$9,(T369-1))))/SQRT(1+IF($B$11="Two-tailed",TINV($B$9,(T369-1)),TINV(2*$B$9,(T369-1)))^2/(2*(T369-1)))),0)</f>
        <v>0.999999992452157</v>
      </c>
    </row>
    <row r="370" customFormat="false" ht="15" hidden="false" customHeight="false" outlineLevel="0" collapsed="false">
      <c r="T370" s="0" t="n">
        <v>366</v>
      </c>
      <c r="U370" s="0" t="n">
        <f aca="false">IF(N($B$15)&gt;0,NORMSDIST(($B$15*SQRT(T370)-IF($B$11="Two-tailed",TINV($B$9,(T370-1)),TINV(2*$B$9,(T370-1))))/SQRT(1+IF($B$11="Two-tailed",TINV($B$9,(T370-1)),TINV(2*$B$9,(T370-1)))^2/(2*(T370-1)))),0)</f>
        <v>0.999999992900242</v>
      </c>
    </row>
    <row r="371" customFormat="false" ht="15" hidden="false" customHeight="false" outlineLevel="0" collapsed="false">
      <c r="T371" s="0" t="n">
        <v>367</v>
      </c>
      <c r="U371" s="0" t="n">
        <f aca="false">IF(N($B$15)&gt;0,NORMSDIST(($B$15*SQRT(T371)-IF($B$11="Two-tailed",TINV($B$9,(T371-1)),TINV(2*$B$9,(T371-1))))/SQRT(1+IF($B$11="Two-tailed",TINV($B$9,(T371-1)),TINV(2*$B$9,(T371-1)))^2/(2*(T371-1)))),0)</f>
        <v>0.999999993321879</v>
      </c>
    </row>
    <row r="372" customFormat="false" ht="15" hidden="false" customHeight="false" outlineLevel="0" collapsed="false">
      <c r="T372" s="0" t="n">
        <v>368</v>
      </c>
      <c r="U372" s="0" t="n">
        <f aca="false">IF(N($B$15)&gt;0,NORMSDIST(($B$15*SQRT(T372)-IF($B$11="Two-tailed",TINV($B$9,(T372-1)),TINV(2*$B$9,(T372-1))))/SQRT(1+IF($B$11="Two-tailed",TINV($B$9,(T372-1)),TINV(2*$B$9,(T372-1)))^2/(2*(T372-1)))),0)</f>
        <v>0.999999993718619</v>
      </c>
    </row>
    <row r="373" customFormat="false" ht="15" hidden="false" customHeight="false" outlineLevel="0" collapsed="false">
      <c r="T373" s="0" t="n">
        <v>369</v>
      </c>
      <c r="U373" s="0" t="n">
        <f aca="false">IF(N($B$15)&gt;0,NORMSDIST(($B$15*SQRT(T373)-IF($B$11="Two-tailed",TINV($B$9,(T373-1)),TINV(2*$B$9,(T373-1))))/SQRT(1+IF($B$11="Two-tailed",TINV($B$9,(T373-1)),TINV(2*$B$9,(T373-1)))^2/(2*(T373-1)))),0)</f>
        <v>0.999999994091923</v>
      </c>
    </row>
    <row r="374" customFormat="false" ht="15" hidden="false" customHeight="false" outlineLevel="0" collapsed="false">
      <c r="T374" s="0" t="n">
        <v>370</v>
      </c>
      <c r="U374" s="0" t="n">
        <f aca="false">IF(N($B$15)&gt;0,NORMSDIST(($B$15*SQRT(T374)-IF($B$11="Two-tailed",TINV($B$9,(T374-1)),TINV(2*$B$9,(T374-1))))/SQRT(1+IF($B$11="Two-tailed",TINV($B$9,(T374-1)),TINV(2*$B$9,(T374-1)))^2/(2*(T374-1)))),0)</f>
        <v>0.999999994443168</v>
      </c>
    </row>
    <row r="375" customFormat="false" ht="15" hidden="false" customHeight="false" outlineLevel="0" collapsed="false">
      <c r="T375" s="0" t="n">
        <v>371</v>
      </c>
      <c r="U375" s="0" t="n">
        <f aca="false">IF(N($B$15)&gt;0,NORMSDIST(($B$15*SQRT(T375)-IF($B$11="Two-tailed",TINV($B$9,(T375-1)),TINV(2*$B$9,(T375-1))))/SQRT(1+IF($B$11="Two-tailed",TINV($B$9,(T375-1)),TINV(2*$B$9,(T375-1)))^2/(2*(T375-1)))),0)</f>
        <v>0.999999994773648</v>
      </c>
    </row>
    <row r="376" customFormat="false" ht="15" hidden="false" customHeight="false" outlineLevel="0" collapsed="false">
      <c r="T376" s="0" t="n">
        <v>372</v>
      </c>
      <c r="U376" s="0" t="n">
        <f aca="false">IF(N($B$15)&gt;0,NORMSDIST(($B$15*SQRT(T376)-IF($B$11="Two-tailed",TINV($B$9,(T376-1)),TINV(2*$B$9,(T376-1))))/SQRT(1+IF($B$11="Two-tailed",TINV($B$9,(T376-1)),TINV(2*$B$9,(T376-1)))^2/(2*(T376-1)))),0)</f>
        <v>0.999999995084584</v>
      </c>
    </row>
    <row r="377" customFormat="false" ht="15" hidden="false" customHeight="false" outlineLevel="0" collapsed="false">
      <c r="T377" s="0" t="n">
        <v>373</v>
      </c>
      <c r="U377" s="0" t="n">
        <f aca="false">IF(N($B$15)&gt;0,NORMSDIST(($B$15*SQRT(T377)-IF($B$11="Two-tailed",TINV($B$9,(T377-1)),TINV(2*$B$9,(T377-1))))/SQRT(1+IF($B$11="Two-tailed",TINV($B$9,(T377-1)),TINV(2*$B$9,(T377-1)))^2/(2*(T377-1)))),0)</f>
        <v>0.999999995377124</v>
      </c>
    </row>
    <row r="378" customFormat="false" ht="15" hidden="false" customHeight="false" outlineLevel="0" collapsed="false">
      <c r="T378" s="0" t="n">
        <v>374</v>
      </c>
      <c r="U378" s="0" t="n">
        <f aca="false">IF(N($B$15)&gt;0,NORMSDIST(($B$15*SQRT(T378)-IF($B$11="Two-tailed",TINV($B$9,(T378-1)),TINV(2*$B$9,(T378-1))))/SQRT(1+IF($B$11="Two-tailed",TINV($B$9,(T378-1)),TINV(2*$B$9,(T378-1)))^2/(2*(T378-1)))),0)</f>
        <v>0.999999995652351</v>
      </c>
    </row>
    <row r="379" customFormat="false" ht="15" hidden="false" customHeight="false" outlineLevel="0" collapsed="false">
      <c r="T379" s="0" t="n">
        <v>375</v>
      </c>
      <c r="U379" s="0" t="n">
        <f aca="false">IF(N($B$15)&gt;0,NORMSDIST(($B$15*SQRT(T379)-IF($B$11="Two-tailed",TINV($B$9,(T379-1)),TINV(2*$B$9,(T379-1))))/SQRT(1+IF($B$11="Two-tailed",TINV($B$9,(T379-1)),TINV(2*$B$9,(T379-1)))^2/(2*(T379-1)))),0)</f>
        <v>0.999999995911284</v>
      </c>
    </row>
    <row r="380" customFormat="false" ht="15" hidden="false" customHeight="false" outlineLevel="0" collapsed="false">
      <c r="T380" s="0" t="n">
        <v>376</v>
      </c>
      <c r="U380" s="0" t="n">
        <f aca="false">IF(N($B$15)&gt;0,NORMSDIST(($B$15*SQRT(T380)-IF($B$11="Two-tailed",TINV($B$9,(T380-1)),TINV(2*$B$9,(T380-1))))/SQRT(1+IF($B$11="Two-tailed",TINV($B$9,(T380-1)),TINV(2*$B$9,(T380-1)))^2/(2*(T380-1)))),0)</f>
        <v>0.999999996154879</v>
      </c>
    </row>
    <row r="381" customFormat="false" ht="15" hidden="false" customHeight="false" outlineLevel="0" collapsed="false">
      <c r="T381" s="0" t="n">
        <v>377</v>
      </c>
      <c r="U381" s="0" t="n">
        <f aca="false">IF(N($B$15)&gt;0,NORMSDIST(($B$15*SQRT(T381)-IF($B$11="Two-tailed",TINV($B$9,(T381-1)),TINV(2*$B$9,(T381-1))))/SQRT(1+IF($B$11="Two-tailed",TINV($B$9,(T381-1)),TINV(2*$B$9,(T381-1)))^2/(2*(T381-1)))),0)</f>
        <v>0.999999996384042</v>
      </c>
    </row>
    <row r="382" customFormat="false" ht="15" hidden="false" customHeight="false" outlineLevel="0" collapsed="false">
      <c r="T382" s="0" t="n">
        <v>378</v>
      </c>
      <c r="U382" s="0" t="n">
        <f aca="false">IF(N($B$15)&gt;0,NORMSDIST(($B$15*SQRT(T382)-IF($B$11="Two-tailed",TINV($B$9,(T382-1)),TINV(2*$B$9,(T382-1))))/SQRT(1+IF($B$11="Two-tailed",TINV($B$9,(T382-1)),TINV(2*$B$9,(T382-1)))^2/(2*(T382-1)))),0)</f>
        <v>0.999999996599622</v>
      </c>
    </row>
    <row r="383" customFormat="false" ht="15" hidden="false" customHeight="false" outlineLevel="0" collapsed="false">
      <c r="T383" s="0" t="n">
        <v>379</v>
      </c>
      <c r="U383" s="0" t="n">
        <f aca="false">IF(N($B$15)&gt;0,NORMSDIST(($B$15*SQRT(T383)-IF($B$11="Two-tailed",TINV($B$9,(T383-1)),TINV(2*$B$9,(T383-1))))/SQRT(1+IF($B$11="Two-tailed",TINV($B$9,(T383-1)),TINV(2*$B$9,(T383-1)))^2/(2*(T383-1)))),0)</f>
        <v>0.99999999680242</v>
      </c>
    </row>
    <row r="384" customFormat="false" ht="15" hidden="false" customHeight="false" outlineLevel="0" collapsed="false">
      <c r="T384" s="0" t="n">
        <v>380</v>
      </c>
      <c r="U384" s="0" t="n">
        <f aca="false">IF(N($B$15)&gt;0,NORMSDIST(($B$15*SQRT(T384)-IF($B$11="Two-tailed",TINV($B$9,(T384-1)),TINV(2*$B$9,(T384-1))))/SQRT(1+IF($B$11="Two-tailed",TINV($B$9,(T384-1)),TINV(2*$B$9,(T384-1)))^2/(2*(T384-1)))),0)</f>
        <v>0.999999996993188</v>
      </c>
    </row>
    <row r="385" customFormat="false" ht="15" hidden="false" customHeight="false" outlineLevel="0" collapsed="false">
      <c r="T385" s="0" t="n">
        <v>381</v>
      </c>
      <c r="U385" s="0" t="n">
        <f aca="false">IF(N($B$15)&gt;0,NORMSDIST(($B$15*SQRT(T385)-IF($B$11="Two-tailed",TINV($B$9,(T385-1)),TINV(2*$B$9,(T385-1))))/SQRT(1+IF($B$11="Two-tailed",TINV($B$9,(T385-1)),TINV(2*$B$9,(T385-1)))^2/(2*(T385-1)))),0)</f>
        <v>0.999999997172636</v>
      </c>
    </row>
    <row r="386" customFormat="false" ht="15" hidden="false" customHeight="false" outlineLevel="0" collapsed="false">
      <c r="T386" s="0" t="n">
        <v>382</v>
      </c>
      <c r="U386" s="0" t="n">
        <f aca="false">IF(N($B$15)&gt;0,NORMSDIST(($B$15*SQRT(T386)-IF($B$11="Two-tailed",TINV($B$9,(T386-1)),TINV(2*$B$9,(T386-1))))/SQRT(1+IF($B$11="Two-tailed",TINV($B$9,(T386-1)),TINV(2*$B$9,(T386-1)))^2/(2*(T386-1)))),0)</f>
        <v>0.999999997341432</v>
      </c>
    </row>
    <row r="387" customFormat="false" ht="15" hidden="false" customHeight="false" outlineLevel="0" collapsed="false">
      <c r="T387" s="0" t="n">
        <v>383</v>
      </c>
      <c r="U387" s="0" t="n">
        <f aca="false">IF(N($B$15)&gt;0,NORMSDIST(($B$15*SQRT(T387)-IF($B$11="Two-tailed",TINV($B$9,(T387-1)),TINV(2*$B$9,(T387-1))))/SQRT(1+IF($B$11="Two-tailed",TINV($B$9,(T387-1)),TINV(2*$B$9,(T387-1)))^2/(2*(T387-1)))),0)</f>
        <v>0.999999997500205</v>
      </c>
    </row>
    <row r="388" customFormat="false" ht="15" hidden="false" customHeight="false" outlineLevel="0" collapsed="false">
      <c r="T388" s="0" t="n">
        <v>384</v>
      </c>
      <c r="U388" s="0" t="n">
        <f aca="false">IF(N($B$15)&gt;0,NORMSDIST(($B$15*SQRT(T388)-IF($B$11="Two-tailed",TINV($B$9,(T388-1)),TINV(2*$B$9,(T388-1))))/SQRT(1+IF($B$11="Two-tailed",TINV($B$9,(T388-1)),TINV(2*$B$9,(T388-1)))^2/(2*(T388-1)))),0)</f>
        <v>0.999999997649547</v>
      </c>
    </row>
    <row r="389" customFormat="false" ht="15" hidden="false" customHeight="false" outlineLevel="0" collapsed="false">
      <c r="T389" s="0" t="n">
        <v>385</v>
      </c>
      <c r="U389" s="0" t="n">
        <f aca="false">IF(N($B$15)&gt;0,NORMSDIST(($B$15*SQRT(T389)-IF($B$11="Two-tailed",TINV($B$9,(T389-1)),TINV(2*$B$9,(T389-1))))/SQRT(1+IF($B$11="Two-tailed",TINV($B$9,(T389-1)),TINV(2*$B$9,(T389-1)))^2/(2*(T389-1)))),0)</f>
        <v>0.999999997790014</v>
      </c>
    </row>
    <row r="390" customFormat="false" ht="15" hidden="false" customHeight="false" outlineLevel="0" collapsed="false">
      <c r="T390" s="0" t="n">
        <v>386</v>
      </c>
      <c r="U390" s="0" t="n">
        <f aca="false">IF(N($B$15)&gt;0,NORMSDIST(($B$15*SQRT(T390)-IF($B$11="Two-tailed",TINV($B$9,(T390-1)),TINV(2*$B$9,(T390-1))))/SQRT(1+IF($B$11="Two-tailed",TINV($B$9,(T390-1)),TINV(2*$B$9,(T390-1)))^2/(2*(T390-1)))),0)</f>
        <v>0.99999999792213</v>
      </c>
    </row>
    <row r="391" customFormat="false" ht="15" hidden="false" customHeight="false" outlineLevel="0" collapsed="false">
      <c r="T391" s="0" t="n">
        <v>387</v>
      </c>
      <c r="U391" s="0" t="n">
        <f aca="false">IF(N($B$15)&gt;0,NORMSDIST(($B$15*SQRT(T391)-IF($B$11="Two-tailed",TINV($B$9,(T391-1)),TINV(2*$B$9,(T391-1))))/SQRT(1+IF($B$11="Two-tailed",TINV($B$9,(T391-1)),TINV(2*$B$9,(T391-1)))^2/(2*(T391-1)))),0)</f>
        <v>0.99999999804639</v>
      </c>
    </row>
    <row r="392" customFormat="false" ht="15" hidden="false" customHeight="false" outlineLevel="0" collapsed="false">
      <c r="T392" s="0" t="n">
        <v>388</v>
      </c>
      <c r="U392" s="0" t="n">
        <f aca="false">IF(N($B$15)&gt;0,NORMSDIST(($B$15*SQRT(T392)-IF($B$11="Two-tailed",TINV($B$9,(T392-1)),TINV(2*$B$9,(T392-1))))/SQRT(1+IF($B$11="Two-tailed",TINV($B$9,(T392-1)),TINV(2*$B$9,(T392-1)))^2/(2*(T392-1)))),0)</f>
        <v>0.999999998163259</v>
      </c>
    </row>
    <row r="393" customFormat="false" ht="15" hidden="false" customHeight="false" outlineLevel="0" collapsed="false">
      <c r="T393" s="0" t="n">
        <v>389</v>
      </c>
      <c r="U393" s="0" t="n">
        <f aca="false">IF(N($B$15)&gt;0,NORMSDIST(($B$15*SQRT(T393)-IF($B$11="Two-tailed",TINV($B$9,(T393-1)),TINV(2*$B$9,(T393-1))))/SQRT(1+IF($B$11="Two-tailed",TINV($B$9,(T393-1)),TINV(2*$B$9,(T393-1)))^2/(2*(T393-1)))),0)</f>
        <v>0.999999998273172</v>
      </c>
    </row>
    <row r="394" customFormat="false" ht="15" hidden="false" customHeight="false" outlineLevel="0" collapsed="false">
      <c r="T394" s="0" t="n">
        <v>390</v>
      </c>
      <c r="U394" s="0" t="n">
        <f aca="false">IF(N($B$15)&gt;0,NORMSDIST(($B$15*SQRT(T394)-IF($B$11="Two-tailed",TINV($B$9,(T394-1)),TINV(2*$B$9,(T394-1))))/SQRT(1+IF($B$11="Two-tailed",TINV($B$9,(T394-1)),TINV(2*$B$9,(T394-1)))^2/(2*(T394-1)))),0)</f>
        <v>0.999999998376542</v>
      </c>
    </row>
    <row r="395" customFormat="false" ht="15" hidden="false" customHeight="false" outlineLevel="0" collapsed="false">
      <c r="T395" s="0" t="n">
        <v>391</v>
      </c>
      <c r="U395" s="0" t="n">
        <f aca="false">IF(N($B$15)&gt;0,NORMSDIST(($B$15*SQRT(T395)-IF($B$11="Two-tailed",TINV($B$9,(T395-1)),TINV(2*$B$9,(T395-1))))/SQRT(1+IF($B$11="Two-tailed",TINV($B$9,(T395-1)),TINV(2*$B$9,(T395-1)))^2/(2*(T395-1)))),0)</f>
        <v>0.999999998473756</v>
      </c>
    </row>
    <row r="396" customFormat="false" ht="15" hidden="false" customHeight="false" outlineLevel="0" collapsed="false">
      <c r="T396" s="0" t="n">
        <v>392</v>
      </c>
      <c r="U396" s="0" t="n">
        <f aca="false">IF(N($B$15)&gt;0,NORMSDIST(($B$15*SQRT(T396)-IF($B$11="Two-tailed",TINV($B$9,(T396-1)),TINV(2*$B$9,(T396-1))))/SQRT(1+IF($B$11="Two-tailed",TINV($B$9,(T396-1)),TINV(2*$B$9,(T396-1)))^2/(2*(T396-1)))),0)</f>
        <v>0.999999998565179</v>
      </c>
    </row>
    <row r="397" customFormat="false" ht="15" hidden="false" customHeight="false" outlineLevel="0" collapsed="false">
      <c r="T397" s="0" t="n">
        <v>393</v>
      </c>
      <c r="U397" s="0" t="n">
        <f aca="false">IF(N($B$15)&gt;0,NORMSDIST(($B$15*SQRT(T397)-IF($B$11="Two-tailed",TINV($B$9,(T397-1)),TINV(2*$B$9,(T397-1))))/SQRT(1+IF($B$11="Two-tailed",TINV($B$9,(T397-1)),TINV(2*$B$9,(T397-1)))^2/(2*(T397-1)))),0)</f>
        <v>0.999999998651154</v>
      </c>
    </row>
    <row r="398" customFormat="false" ht="15" hidden="false" customHeight="false" outlineLevel="0" collapsed="false">
      <c r="T398" s="0" t="n">
        <v>394</v>
      </c>
      <c r="U398" s="0" t="n">
        <f aca="false">IF(N($B$15)&gt;0,NORMSDIST(($B$15*SQRT(T398)-IF($B$11="Two-tailed",TINV($B$9,(T398-1)),TINV(2*$B$9,(T398-1))))/SQRT(1+IF($B$11="Two-tailed",TINV($B$9,(T398-1)),TINV(2*$B$9,(T398-1)))^2/(2*(T398-1)))),0)</f>
        <v>0.999999998732004</v>
      </c>
    </row>
    <row r="399" customFormat="false" ht="15" hidden="false" customHeight="false" outlineLevel="0" collapsed="false">
      <c r="T399" s="0" t="n">
        <v>395</v>
      </c>
      <c r="U399" s="0" t="n">
        <f aca="false">IF(N($B$15)&gt;0,NORMSDIST(($B$15*SQRT(T399)-IF($B$11="Two-tailed",TINV($B$9,(T399-1)),TINV(2*$B$9,(T399-1))))/SQRT(1+IF($B$11="Two-tailed",TINV($B$9,(T399-1)),TINV(2*$B$9,(T399-1)))^2/(2*(T399-1)))),0)</f>
        <v>0.999999998808032</v>
      </c>
    </row>
    <row r="400" customFormat="false" ht="15" hidden="false" customHeight="false" outlineLevel="0" collapsed="false">
      <c r="T400" s="0" t="n">
        <v>396</v>
      </c>
      <c r="U400" s="0" t="n">
        <f aca="false">IF(N($B$15)&gt;0,NORMSDIST(($B$15*SQRT(T400)-IF($B$11="Two-tailed",TINV($B$9,(T400-1)),TINV(2*$B$9,(T400-1))))/SQRT(1+IF($B$11="Two-tailed",TINV($B$9,(T400-1)),TINV(2*$B$9,(T400-1)))^2/(2*(T400-1)))),0)</f>
        <v>0.999999998879525</v>
      </c>
    </row>
    <row r="401" customFormat="false" ht="15" hidden="false" customHeight="false" outlineLevel="0" collapsed="false">
      <c r="T401" s="0" t="n">
        <v>397</v>
      </c>
      <c r="U401" s="0" t="n">
        <f aca="false">IF(N($B$15)&gt;0,NORMSDIST(($B$15*SQRT(T401)-IF($B$11="Two-tailed",TINV($B$9,(T401-1)),TINV(2*$B$9,(T401-1))))/SQRT(1+IF($B$11="Two-tailed",TINV($B$9,(T401-1)),TINV(2*$B$9,(T401-1)))^2/(2*(T401-1)))),0)</f>
        <v>0.999999998946751</v>
      </c>
    </row>
    <row r="402" customFormat="false" ht="15" hidden="false" customHeight="false" outlineLevel="0" collapsed="false">
      <c r="T402" s="0" t="n">
        <v>398</v>
      </c>
      <c r="U402" s="0" t="n">
        <f aca="false">IF(N($B$15)&gt;0,NORMSDIST(($B$15*SQRT(T402)-IF($B$11="Two-tailed",TINV($B$9,(T402-1)),TINV(2*$B$9,(T402-1))))/SQRT(1+IF($B$11="Two-tailed",TINV($B$9,(T402-1)),TINV(2*$B$9,(T402-1)))^2/(2*(T402-1)))),0)</f>
        <v>0.999999999009964</v>
      </c>
    </row>
    <row r="403" customFormat="false" ht="15" hidden="false" customHeight="false" outlineLevel="0" collapsed="false">
      <c r="T403" s="0" t="n">
        <v>399</v>
      </c>
      <c r="U403" s="0" t="n">
        <f aca="false">IF(N($B$15)&gt;0,NORMSDIST(($B$15*SQRT(T403)-IF($B$11="Two-tailed",TINV($B$9,(T403-1)),TINV(2*$B$9,(T403-1))))/SQRT(1+IF($B$11="Two-tailed",TINV($B$9,(T403-1)),TINV(2*$B$9,(T403-1)))^2/(2*(T403-1)))),0)</f>
        <v>0.999999999069402</v>
      </c>
    </row>
    <row r="404" customFormat="false" ht="15" hidden="false" customHeight="false" outlineLevel="0" collapsed="false">
      <c r="T404" s="0" t="n">
        <v>400</v>
      </c>
      <c r="U404" s="0" t="n">
        <f aca="false">IF(N($B$15)&gt;0,NORMSDIST(($B$15*SQRT(T404)-IF($B$11="Two-tailed",TINV($B$9,(T404-1)),TINV(2*$B$9,(T404-1))))/SQRT(1+IF($B$11="Two-tailed",TINV($B$9,(T404-1)),TINV(2*$B$9,(T404-1)))^2/(2*(T404-1)))),0)</f>
        <v>0.99999999912529</v>
      </c>
    </row>
    <row r="405" customFormat="false" ht="15" hidden="false" customHeight="false" outlineLevel="0" collapsed="false">
      <c r="T405" s="0" t="n">
        <v>401</v>
      </c>
      <c r="U405" s="0" t="n">
        <f aca="false">IF(N($B$15)&gt;0,NORMSDIST(($B$15*SQRT(T405)-IF($B$11="Two-tailed",TINV($B$9,(T405-1)),TINV(2*$B$9,(T405-1))))/SQRT(1+IF($B$11="Two-tailed",TINV($B$9,(T405-1)),TINV(2*$B$9,(T405-1)))^2/(2*(T405-1)))),0)</f>
        <v>0.999999999177837</v>
      </c>
    </row>
    <row r="406" customFormat="false" ht="15" hidden="false" customHeight="false" outlineLevel="0" collapsed="false">
      <c r="T406" s="0" t="n">
        <v>402</v>
      </c>
      <c r="U406" s="0" t="n">
        <f aca="false">IF(N($B$15)&gt;0,NORMSDIST(($B$15*SQRT(T406)-IF($B$11="Two-tailed",TINV($B$9,(T406-1)),TINV(2*$B$9,(T406-1))))/SQRT(1+IF($B$11="Two-tailed",TINV($B$9,(T406-1)),TINV(2*$B$9,(T406-1)))^2/(2*(T406-1)))),0)</f>
        <v>0.999999999227244</v>
      </c>
    </row>
    <row r="407" customFormat="false" ht="15" hidden="false" customHeight="false" outlineLevel="0" collapsed="false">
      <c r="T407" s="0" t="n">
        <v>403</v>
      </c>
      <c r="U407" s="0" t="n">
        <f aca="false">IF(N($B$15)&gt;0,NORMSDIST(($B$15*SQRT(T407)-IF($B$11="Two-tailed",TINV($B$9,(T407-1)),TINV(2*$B$9,(T407-1))))/SQRT(1+IF($B$11="Two-tailed",TINV($B$9,(T407-1)),TINV(2*$B$9,(T407-1)))^2/(2*(T407-1)))),0)</f>
        <v>0.999999999273696</v>
      </c>
    </row>
    <row r="408" customFormat="false" ht="15" hidden="false" customHeight="false" outlineLevel="0" collapsed="false">
      <c r="T408" s="0" t="n">
        <v>404</v>
      </c>
      <c r="U408" s="0" t="n">
        <f aca="false">IF(N($B$15)&gt;0,NORMSDIST(($B$15*SQRT(T408)-IF($B$11="Two-tailed",TINV($B$9,(T408-1)),TINV(2*$B$9,(T408-1))))/SQRT(1+IF($B$11="Two-tailed",TINV($B$9,(T408-1)),TINV(2*$B$9,(T408-1)))^2/(2*(T408-1)))),0)</f>
        <v>0.99999999931737</v>
      </c>
    </row>
    <row r="409" customFormat="false" ht="15" hidden="false" customHeight="false" outlineLevel="0" collapsed="false">
      <c r="T409" s="0" t="n">
        <v>405</v>
      </c>
      <c r="U409" s="0" t="n">
        <f aca="false">IF(N($B$15)&gt;0,NORMSDIST(($B$15*SQRT(T409)-IF($B$11="Two-tailed",TINV($B$9,(T409-1)),TINV(2*$B$9,(T409-1))))/SQRT(1+IF($B$11="Two-tailed",TINV($B$9,(T409-1)),TINV(2*$B$9,(T409-1)))^2/(2*(T409-1)))),0)</f>
        <v>0.99999999935843</v>
      </c>
    </row>
    <row r="410" customFormat="false" ht="15" hidden="false" customHeight="false" outlineLevel="0" collapsed="false">
      <c r="T410" s="0" t="n">
        <v>406</v>
      </c>
      <c r="U410" s="0" t="n">
        <f aca="false">IF(N($B$15)&gt;0,NORMSDIST(($B$15*SQRT(T410)-IF($B$11="Two-tailed",TINV($B$9,(T410-1)),TINV(2*$B$9,(T410-1))))/SQRT(1+IF($B$11="Two-tailed",TINV($B$9,(T410-1)),TINV(2*$B$9,(T410-1)))^2/(2*(T410-1)))),0)</f>
        <v>0.999999999397033</v>
      </c>
    </row>
    <row r="411" customFormat="false" ht="15" hidden="false" customHeight="false" outlineLevel="0" collapsed="false">
      <c r="T411" s="0" t="n">
        <v>407</v>
      </c>
      <c r="U411" s="0" t="n">
        <f aca="false">IF(N($B$15)&gt;0,NORMSDIST(($B$15*SQRT(T411)-IF($B$11="Two-tailed",TINV($B$9,(T411-1)),TINV(2*$B$9,(T411-1))))/SQRT(1+IF($B$11="Two-tailed",TINV($B$9,(T411-1)),TINV(2*$B$9,(T411-1)))^2/(2*(T411-1)))),0)</f>
        <v>0.999999999433324</v>
      </c>
    </row>
    <row r="412" customFormat="false" ht="15" hidden="false" customHeight="false" outlineLevel="0" collapsed="false">
      <c r="T412" s="0" t="n">
        <v>408</v>
      </c>
      <c r="U412" s="0" t="n">
        <f aca="false">IF(N($B$15)&gt;0,NORMSDIST(($B$15*SQRT(T412)-IF($B$11="Two-tailed",TINV($B$9,(T412-1)),TINV(2*$B$9,(T412-1))))/SQRT(1+IF($B$11="Two-tailed",TINV($B$9,(T412-1)),TINV(2*$B$9,(T412-1)))^2/(2*(T412-1)))),0)</f>
        <v>0.999999999467441</v>
      </c>
    </row>
    <row r="413" customFormat="false" ht="15" hidden="false" customHeight="false" outlineLevel="0" collapsed="false">
      <c r="T413" s="0" t="n">
        <v>409</v>
      </c>
      <c r="U413" s="0" t="n">
        <f aca="false">IF(N($B$15)&gt;0,NORMSDIST(($B$15*SQRT(T413)-IF($B$11="Two-tailed",TINV($B$9,(T413-1)),TINV(2*$B$9,(T413-1))))/SQRT(1+IF($B$11="Two-tailed",TINV($B$9,(T413-1)),TINV(2*$B$9,(T413-1)))^2/(2*(T413-1)))),0)</f>
        <v>0.999999999499514</v>
      </c>
    </row>
    <row r="414" customFormat="false" ht="15" hidden="false" customHeight="false" outlineLevel="0" collapsed="false">
      <c r="T414" s="0" t="n">
        <v>410</v>
      </c>
      <c r="U414" s="0" t="n">
        <f aca="false">IF(N($B$15)&gt;0,NORMSDIST(($B$15*SQRT(T414)-IF($B$11="Two-tailed",TINV($B$9,(T414-1)),TINV(2*$B$9,(T414-1))))/SQRT(1+IF($B$11="Two-tailed",TINV($B$9,(T414-1)),TINV(2*$B$9,(T414-1)))^2/(2*(T414-1)))),0)</f>
        <v>0.999999999529665</v>
      </c>
    </row>
    <row r="415" customFormat="false" ht="15" hidden="false" customHeight="false" outlineLevel="0" collapsed="false">
      <c r="T415" s="0" t="n">
        <v>411</v>
      </c>
      <c r="U415" s="0" t="n">
        <f aca="false">IF(N($B$15)&gt;0,NORMSDIST(($B$15*SQRT(T415)-IF($B$11="Two-tailed",TINV($B$9,(T415-1)),TINV(2*$B$9,(T415-1))))/SQRT(1+IF($B$11="Two-tailed",TINV($B$9,(T415-1)),TINV(2*$B$9,(T415-1)))^2/(2*(T415-1)))),0)</f>
        <v>0.999999999558008</v>
      </c>
    </row>
    <row r="416" customFormat="false" ht="15" hidden="false" customHeight="false" outlineLevel="0" collapsed="false">
      <c r="T416" s="0" t="n">
        <v>412</v>
      </c>
      <c r="U416" s="0" t="n">
        <f aca="false">IF(N($B$15)&gt;0,NORMSDIST(($B$15*SQRT(T416)-IF($B$11="Two-tailed",TINV($B$9,(T416-1)),TINV(2*$B$9,(T416-1))))/SQRT(1+IF($B$11="Two-tailed",TINV($B$9,(T416-1)),TINV(2*$B$9,(T416-1)))^2/(2*(T416-1)))),0)</f>
        <v>0.999999999584651</v>
      </c>
    </row>
    <row r="417" customFormat="false" ht="15" hidden="false" customHeight="false" outlineLevel="0" collapsed="false">
      <c r="T417" s="0" t="n">
        <v>413</v>
      </c>
      <c r="U417" s="0" t="n">
        <f aca="false">IF(N($B$15)&gt;0,NORMSDIST(($B$15*SQRT(T417)-IF($B$11="Two-tailed",TINV($B$9,(T417-1)),TINV(2*$B$9,(T417-1))))/SQRT(1+IF($B$11="Two-tailed",TINV($B$9,(T417-1)),TINV(2*$B$9,(T417-1)))^2/(2*(T417-1)))),0)</f>
        <v>0.999999999609696</v>
      </c>
    </row>
    <row r="418" customFormat="false" ht="15" hidden="false" customHeight="false" outlineLevel="0" collapsed="false">
      <c r="T418" s="0" t="n">
        <v>414</v>
      </c>
      <c r="U418" s="0" t="n">
        <f aca="false">IF(N($B$15)&gt;0,NORMSDIST(($B$15*SQRT(T418)-IF($B$11="Two-tailed",TINV($B$9,(T418-1)),TINV(2*$B$9,(T418-1))))/SQRT(1+IF($B$11="Two-tailed",TINV($B$9,(T418-1)),TINV(2*$B$9,(T418-1)))^2/(2*(T418-1)))),0)</f>
        <v>0.999999999633238</v>
      </c>
    </row>
    <row r="419" customFormat="false" ht="15" hidden="false" customHeight="false" outlineLevel="0" collapsed="false">
      <c r="T419" s="0" t="n">
        <v>415</v>
      </c>
      <c r="U419" s="0" t="n">
        <f aca="false">IF(N($B$15)&gt;0,NORMSDIST(($B$15*SQRT(T419)-IF($B$11="Two-tailed",TINV($B$9,(T419-1)),TINV(2*$B$9,(T419-1))))/SQRT(1+IF($B$11="Two-tailed",TINV($B$9,(T419-1)),TINV(2*$B$9,(T419-1)))^2/(2*(T419-1)))),0)</f>
        <v>0.999999999655366</v>
      </c>
    </row>
    <row r="420" customFormat="false" ht="15" hidden="false" customHeight="false" outlineLevel="0" collapsed="false">
      <c r="T420" s="0" t="n">
        <v>416</v>
      </c>
      <c r="U420" s="0" t="n">
        <f aca="false">IF(N($B$15)&gt;0,NORMSDIST(($B$15*SQRT(T420)-IF($B$11="Two-tailed",TINV($B$9,(T420-1)),TINV(2*$B$9,(T420-1))))/SQRT(1+IF($B$11="Two-tailed",TINV($B$9,(T420-1)),TINV(2*$B$9,(T420-1)))^2/(2*(T420-1)))),0)</f>
        <v>0.999999999676166</v>
      </c>
    </row>
    <row r="421" customFormat="false" ht="15" hidden="false" customHeight="false" outlineLevel="0" collapsed="false">
      <c r="T421" s="0" t="n">
        <v>417</v>
      </c>
      <c r="U421" s="0" t="n">
        <f aca="false">IF(N($B$15)&gt;0,NORMSDIST(($B$15*SQRT(T421)-IF($B$11="Two-tailed",TINV($B$9,(T421-1)),TINV(2*$B$9,(T421-1))))/SQRT(1+IF($B$11="Two-tailed",TINV($B$9,(T421-1)),TINV(2*$B$9,(T421-1)))^2/(2*(T421-1)))),0)</f>
        <v>0.999999999695716</v>
      </c>
    </row>
    <row r="422" customFormat="false" ht="15" hidden="false" customHeight="false" outlineLevel="0" collapsed="false">
      <c r="T422" s="0" t="n">
        <v>418</v>
      </c>
      <c r="U422" s="0" t="n">
        <f aca="false">IF(N($B$15)&gt;0,NORMSDIST(($B$15*SQRT(T422)-IF($B$11="Two-tailed",TINV($B$9,(T422-1)),TINV(2*$B$9,(T422-1))))/SQRT(1+IF($B$11="Two-tailed",TINV($B$9,(T422-1)),TINV(2*$B$9,(T422-1)))^2/(2*(T422-1)))),0)</f>
        <v>0.999999999714091</v>
      </c>
    </row>
    <row r="423" customFormat="false" ht="15" hidden="false" customHeight="false" outlineLevel="0" collapsed="false">
      <c r="T423" s="0" t="n">
        <v>419</v>
      </c>
      <c r="U423" s="0" t="n">
        <f aca="false">IF(N($B$15)&gt;0,NORMSDIST(($B$15*SQRT(T423)-IF($B$11="Two-tailed",TINV($B$9,(T423-1)),TINV(2*$B$9,(T423-1))))/SQRT(1+IF($B$11="Two-tailed",TINV($B$9,(T423-1)),TINV(2*$B$9,(T423-1)))^2/(2*(T423-1)))),0)</f>
        <v>0.999999999731362</v>
      </c>
    </row>
    <row r="424" customFormat="false" ht="15" hidden="false" customHeight="false" outlineLevel="0" collapsed="false">
      <c r="T424" s="0" t="n">
        <v>420</v>
      </c>
      <c r="U424" s="0" t="n">
        <f aca="false">IF(N($B$15)&gt;0,NORMSDIST(($B$15*SQRT(T424)-IF($B$11="Two-tailed",TINV($B$9,(T424-1)),TINV(2*$B$9,(T424-1))))/SQRT(1+IF($B$11="Two-tailed",TINV($B$9,(T424-1)),TINV(2*$B$9,(T424-1)))^2/(2*(T424-1)))),0)</f>
        <v>0.999999999747594</v>
      </c>
    </row>
    <row r="425" customFormat="false" ht="15" hidden="false" customHeight="false" outlineLevel="0" collapsed="false">
      <c r="T425" s="0" t="n">
        <v>421</v>
      </c>
      <c r="U425" s="0" t="n">
        <f aca="false">IF(N($B$15)&gt;0,NORMSDIST(($B$15*SQRT(T425)-IF($B$11="Two-tailed",TINV($B$9,(T425-1)),TINV(2*$B$9,(T425-1))))/SQRT(1+IF($B$11="Two-tailed",TINV($B$9,(T425-1)),TINV(2*$B$9,(T425-1)))^2/(2*(T425-1)))),0)</f>
        <v>0.99999999976285</v>
      </c>
    </row>
    <row r="426" customFormat="false" ht="15" hidden="false" customHeight="false" outlineLevel="0" collapsed="false">
      <c r="T426" s="0" t="n">
        <v>422</v>
      </c>
      <c r="U426" s="0" t="n">
        <f aca="false">IF(N($B$15)&gt;0,NORMSDIST(($B$15*SQRT(T426)-IF($B$11="Two-tailed",TINV($B$9,(T426-1)),TINV(2*$B$9,(T426-1))))/SQRT(1+IF($B$11="Two-tailed",TINV($B$9,(T426-1)),TINV(2*$B$9,(T426-1)))^2/(2*(T426-1)))),0)</f>
        <v>0.999999999777188</v>
      </c>
    </row>
    <row r="427" customFormat="false" ht="15" hidden="false" customHeight="false" outlineLevel="0" collapsed="false">
      <c r="T427" s="0" t="n">
        <v>423</v>
      </c>
      <c r="U427" s="0" t="n">
        <f aca="false">IF(N($B$15)&gt;0,NORMSDIST(($B$15*SQRT(T427)-IF($B$11="Two-tailed",TINV($B$9,(T427-1)),TINV(2*$B$9,(T427-1))))/SQRT(1+IF($B$11="Two-tailed",TINV($B$9,(T427-1)),TINV(2*$B$9,(T427-1)))^2/(2*(T427-1)))),0)</f>
        <v>0.999999999790664</v>
      </c>
    </row>
    <row r="428" customFormat="false" ht="15" hidden="false" customHeight="false" outlineLevel="0" collapsed="false">
      <c r="T428" s="0" t="n">
        <v>424</v>
      </c>
      <c r="U428" s="0" t="n">
        <f aca="false">IF(N($B$15)&gt;0,NORMSDIST(($B$15*SQRT(T428)-IF($B$11="Two-tailed",TINV($B$9,(T428-1)),TINV(2*$B$9,(T428-1))))/SQRT(1+IF($B$11="Two-tailed",TINV($B$9,(T428-1)),TINV(2*$B$9,(T428-1)))^2/(2*(T428-1)))),0)</f>
        <v>0.999999999803327</v>
      </c>
    </row>
    <row r="429" customFormat="false" ht="15" hidden="false" customHeight="false" outlineLevel="0" collapsed="false">
      <c r="T429" s="0" t="n">
        <v>425</v>
      </c>
      <c r="U429" s="0" t="n">
        <f aca="false">IF(N($B$15)&gt;0,NORMSDIST(($B$15*SQRT(T429)-IF($B$11="Two-tailed",TINV($B$9,(T429-1)),TINV(2*$B$9,(T429-1))))/SQRT(1+IF($B$11="Two-tailed",TINV($B$9,(T429-1)),TINV(2*$B$9,(T429-1)))^2/(2*(T429-1)))),0)</f>
        <v>0.999999999815229</v>
      </c>
    </row>
    <row r="430" customFormat="false" ht="15" hidden="false" customHeight="false" outlineLevel="0" collapsed="false">
      <c r="T430" s="0" t="n">
        <v>426</v>
      </c>
      <c r="U430" s="0" t="n">
        <f aca="false">IF(N($B$15)&gt;0,NORMSDIST(($B$15*SQRT(T430)-IF($B$11="Two-tailed",TINV($B$9,(T430-1)),TINV(2*$B$9,(T430-1))))/SQRT(1+IF($B$11="Two-tailed",TINV($B$9,(T430-1)),TINV(2*$B$9,(T430-1)))^2/(2*(T430-1)))),0)</f>
        <v>0.999999999826413</v>
      </c>
    </row>
    <row r="431" customFormat="false" ht="15" hidden="false" customHeight="false" outlineLevel="0" collapsed="false">
      <c r="T431" s="0" t="n">
        <v>427</v>
      </c>
      <c r="U431" s="0" t="n">
        <f aca="false">IF(N($B$15)&gt;0,NORMSDIST(($B$15*SQRT(T431)-IF($B$11="Two-tailed",TINV($B$9,(T431-1)),TINV(2*$B$9,(T431-1))))/SQRT(1+IF($B$11="Two-tailed",TINV($B$9,(T431-1)),TINV(2*$B$9,(T431-1)))^2/(2*(T431-1)))),0)</f>
        <v>0.999999999836923</v>
      </c>
    </row>
    <row r="432" customFormat="false" ht="15" hidden="false" customHeight="false" outlineLevel="0" collapsed="false">
      <c r="T432" s="0" t="n">
        <v>428</v>
      </c>
      <c r="U432" s="0" t="n">
        <f aca="false">IF(N($B$15)&gt;0,NORMSDIST(($B$15*SQRT(T432)-IF($B$11="Two-tailed",TINV($B$9,(T432-1)),TINV(2*$B$9,(T432-1))))/SQRT(1+IF($B$11="Two-tailed",TINV($B$9,(T432-1)),TINV(2*$B$9,(T432-1)))^2/(2*(T432-1)))),0)</f>
        <v>0.9999999998468</v>
      </c>
    </row>
    <row r="433" customFormat="false" ht="15" hidden="false" customHeight="false" outlineLevel="0" collapsed="false">
      <c r="T433" s="0" t="n">
        <v>429</v>
      </c>
      <c r="U433" s="0" t="n">
        <f aca="false">IF(N($B$15)&gt;0,NORMSDIST(($B$15*SQRT(T433)-IF($B$11="Two-tailed",TINV($B$9,(T433-1)),TINV(2*$B$9,(T433-1))))/SQRT(1+IF($B$11="Two-tailed",TINV($B$9,(T433-1)),TINV(2*$B$9,(T433-1)))^2/(2*(T433-1)))),0)</f>
        <v>0.999999999856081</v>
      </c>
    </row>
    <row r="434" customFormat="false" ht="15" hidden="false" customHeight="false" outlineLevel="0" collapsed="false">
      <c r="T434" s="0" t="n">
        <v>430</v>
      </c>
      <c r="U434" s="0" t="n">
        <f aca="false">IF(N($B$15)&gt;0,NORMSDIST(($B$15*SQRT(T434)-IF($B$11="Two-tailed",TINV($B$9,(T434-1)),TINV(2*$B$9,(T434-1))))/SQRT(1+IF($B$11="Two-tailed",TINV($B$9,(T434-1)),TINV(2*$B$9,(T434-1)))^2/(2*(T434-1)))),0)</f>
        <v>0.999999999864803</v>
      </c>
    </row>
    <row r="435" customFormat="false" ht="15" hidden="false" customHeight="false" outlineLevel="0" collapsed="false">
      <c r="T435" s="0" t="n">
        <v>431</v>
      </c>
      <c r="U435" s="0" t="n">
        <f aca="false">IF(N($B$15)&gt;0,NORMSDIST(($B$15*SQRT(T435)-IF($B$11="Two-tailed",TINV($B$9,(T435-1)),TINV(2*$B$9,(T435-1))))/SQRT(1+IF($B$11="Two-tailed",TINV($B$9,(T435-1)),TINV(2*$B$9,(T435-1)))^2/(2*(T435-1)))),0)</f>
        <v>0.999999999872998</v>
      </c>
    </row>
    <row r="436" customFormat="false" ht="15" hidden="false" customHeight="false" outlineLevel="0" collapsed="false">
      <c r="T436" s="0" t="n">
        <v>432</v>
      </c>
      <c r="U436" s="0" t="n">
        <f aca="false">IF(N($B$15)&gt;0,NORMSDIST(($B$15*SQRT(T436)-IF($B$11="Two-tailed",TINV($B$9,(T436-1)),TINV(2*$B$9,(T436-1))))/SQRT(1+IF($B$11="Two-tailed",TINV($B$9,(T436-1)),TINV(2*$B$9,(T436-1)))^2/(2*(T436-1)))),0)</f>
        <v>0.999999999880699</v>
      </c>
    </row>
    <row r="437" customFormat="false" ht="15" hidden="false" customHeight="false" outlineLevel="0" collapsed="false">
      <c r="T437" s="0" t="n">
        <v>433</v>
      </c>
      <c r="U437" s="0" t="n">
        <f aca="false">IF(N($B$15)&gt;0,NORMSDIST(($B$15*SQRT(T437)-IF($B$11="Two-tailed",TINV($B$9,(T437-1)),TINV(2*$B$9,(T437-1))))/SQRT(1+IF($B$11="Two-tailed",TINV($B$9,(T437-1)),TINV(2*$B$9,(T437-1)))^2/(2*(T437-1)))),0)</f>
        <v>0.999999999887935</v>
      </c>
    </row>
    <row r="438" customFormat="false" ht="15" hidden="false" customHeight="false" outlineLevel="0" collapsed="false">
      <c r="T438" s="0" t="n">
        <v>434</v>
      </c>
      <c r="U438" s="0" t="n">
        <f aca="false">IF(N($B$15)&gt;0,NORMSDIST(($B$15*SQRT(T438)-IF($B$11="Two-tailed",TINV($B$9,(T438-1)),TINV(2*$B$9,(T438-1))))/SQRT(1+IF($B$11="Two-tailed",TINV($B$9,(T438-1)),TINV(2*$B$9,(T438-1)))^2/(2*(T438-1)))),0)</f>
        <v>0.999999999894733</v>
      </c>
    </row>
    <row r="439" customFormat="false" ht="15" hidden="false" customHeight="false" outlineLevel="0" collapsed="false">
      <c r="T439" s="0" t="n">
        <v>435</v>
      </c>
      <c r="U439" s="0" t="n">
        <f aca="false">IF(N($B$15)&gt;0,NORMSDIST(($B$15*SQRT(T439)-IF($B$11="Two-tailed",TINV($B$9,(T439-1)),TINV(2*$B$9,(T439-1))))/SQRT(1+IF($B$11="Two-tailed",TINV($B$9,(T439-1)),TINV(2*$B$9,(T439-1)))^2/(2*(T439-1)))),0)</f>
        <v>0.999999999901122</v>
      </c>
    </row>
    <row r="440" customFormat="false" ht="15" hidden="false" customHeight="false" outlineLevel="0" collapsed="false">
      <c r="T440" s="0" t="n">
        <v>436</v>
      </c>
      <c r="U440" s="0" t="n">
        <f aca="false">IF(N($B$15)&gt;0,NORMSDIST(($B$15*SQRT(T440)-IF($B$11="Two-tailed",TINV($B$9,(T440-1)),TINV(2*$B$9,(T440-1))))/SQRT(1+IF($B$11="Two-tailed",TINV($B$9,(T440-1)),TINV(2*$B$9,(T440-1)))^2/(2*(T440-1)))),0)</f>
        <v>0.999999999907124</v>
      </c>
    </row>
    <row r="441" customFormat="false" ht="15" hidden="false" customHeight="false" outlineLevel="0" collapsed="false">
      <c r="T441" s="0" t="n">
        <v>437</v>
      </c>
      <c r="U441" s="0" t="n">
        <f aca="false">IF(N($B$15)&gt;0,NORMSDIST(($B$15*SQRT(T441)-IF($B$11="Two-tailed",TINV($B$9,(T441-1)),TINV(2*$B$9,(T441-1))))/SQRT(1+IF($B$11="Two-tailed",TINV($B$9,(T441-1)),TINV(2*$B$9,(T441-1)))^2/(2*(T441-1)))),0)</f>
        <v>0.999999999912763</v>
      </c>
    </row>
    <row r="442" customFormat="false" ht="15" hidden="false" customHeight="false" outlineLevel="0" collapsed="false">
      <c r="T442" s="0" t="n">
        <v>438</v>
      </c>
      <c r="U442" s="0" t="n">
        <f aca="false">IF(N($B$15)&gt;0,NORMSDIST(($B$15*SQRT(T442)-IF($B$11="Two-tailed",TINV($B$9,(T442-1)),TINV(2*$B$9,(T442-1))))/SQRT(1+IF($B$11="Two-tailed",TINV($B$9,(T442-1)),TINV(2*$B$9,(T442-1)))^2/(2*(T442-1)))),0)</f>
        <v>0.999999999918062</v>
      </c>
    </row>
    <row r="443" customFormat="false" ht="15" hidden="false" customHeight="false" outlineLevel="0" collapsed="false">
      <c r="T443" s="0" t="n">
        <v>439</v>
      </c>
      <c r="U443" s="0" t="n">
        <f aca="false">IF(N($B$15)&gt;0,NORMSDIST(($B$15*SQRT(T443)-IF($B$11="Two-tailed",TINV($B$9,(T443-1)),TINV(2*$B$9,(T443-1))))/SQRT(1+IF($B$11="Two-tailed",TINV($B$9,(T443-1)),TINV(2*$B$9,(T443-1)))^2/(2*(T443-1)))),0)</f>
        <v>0.99999999992304</v>
      </c>
    </row>
    <row r="444" customFormat="false" ht="15" hidden="false" customHeight="false" outlineLevel="0" collapsed="false">
      <c r="T444" s="0" t="n">
        <v>440</v>
      </c>
      <c r="U444" s="0" t="n">
        <f aca="false">IF(N($B$15)&gt;0,NORMSDIST(($B$15*SQRT(T444)-IF($B$11="Two-tailed",TINV($B$9,(T444-1)),TINV(2*$B$9,(T444-1))))/SQRT(1+IF($B$11="Two-tailed",TINV($B$9,(T444-1)),TINV(2*$B$9,(T444-1)))^2/(2*(T444-1)))),0)</f>
        <v>0.999999999927717</v>
      </c>
    </row>
    <row r="445" customFormat="false" ht="15" hidden="false" customHeight="false" outlineLevel="0" collapsed="false">
      <c r="T445" s="0" t="n">
        <v>441</v>
      </c>
      <c r="U445" s="0" t="n">
        <f aca="false">IF(N($B$15)&gt;0,NORMSDIST(($B$15*SQRT(T445)-IF($B$11="Two-tailed",TINV($B$9,(T445-1)),TINV(2*$B$9,(T445-1))))/SQRT(1+IF($B$11="Two-tailed",TINV($B$9,(T445-1)),TINV(2*$B$9,(T445-1)))^2/(2*(T445-1)))),0)</f>
        <v>0.99999999993211</v>
      </c>
    </row>
    <row r="446" customFormat="false" ht="15" hidden="false" customHeight="false" outlineLevel="0" collapsed="false">
      <c r="T446" s="0" t="n">
        <v>442</v>
      </c>
      <c r="U446" s="0" t="n">
        <f aca="false">IF(N($B$15)&gt;0,NORMSDIST(($B$15*SQRT(T446)-IF($B$11="Two-tailed",TINV($B$9,(T446-1)),TINV(2*$B$9,(T446-1))))/SQRT(1+IF($B$11="Two-tailed",TINV($B$9,(T446-1)),TINV(2*$B$9,(T446-1)))^2/(2*(T446-1)))),0)</f>
        <v>0.999999999936238</v>
      </c>
    </row>
    <row r="447" customFormat="false" ht="15" hidden="false" customHeight="false" outlineLevel="0" collapsed="false">
      <c r="T447" s="0" t="n">
        <v>443</v>
      </c>
      <c r="U447" s="0" t="n">
        <f aca="false">IF(N($B$15)&gt;0,NORMSDIST(($B$15*SQRT(T447)-IF($B$11="Two-tailed",TINV($B$9,(T447-1)),TINV(2*$B$9,(T447-1))))/SQRT(1+IF($B$11="Two-tailed",TINV($B$9,(T447-1)),TINV(2*$B$9,(T447-1)))^2/(2*(T447-1)))),0)</f>
        <v>0.999999999940116</v>
      </c>
    </row>
    <row r="448" customFormat="false" ht="15" hidden="false" customHeight="false" outlineLevel="0" collapsed="false">
      <c r="T448" s="0" t="n">
        <v>444</v>
      </c>
      <c r="U448" s="0" t="n">
        <f aca="false">IF(N($B$15)&gt;0,NORMSDIST(($B$15*SQRT(T448)-IF($B$11="Two-tailed",TINV($B$9,(T448-1)),TINV(2*$B$9,(T448-1))))/SQRT(1+IF($B$11="Two-tailed",TINV($B$9,(T448-1)),TINV(2*$B$9,(T448-1)))^2/(2*(T448-1)))),0)</f>
        <v>0.999999999943759</v>
      </c>
    </row>
    <row r="449" customFormat="false" ht="15" hidden="false" customHeight="false" outlineLevel="0" collapsed="false">
      <c r="T449" s="0" t="n">
        <v>445</v>
      </c>
      <c r="U449" s="0" t="n">
        <f aca="false">IF(N($B$15)&gt;0,NORMSDIST(($B$15*SQRT(T449)-IF($B$11="Two-tailed",TINV($B$9,(T449-1)),TINV(2*$B$9,(T449-1))))/SQRT(1+IF($B$11="Two-tailed",TINV($B$9,(T449-1)),TINV(2*$B$9,(T449-1)))^2/(2*(T449-1)))),0)</f>
        <v>0.999999999947182</v>
      </c>
    </row>
    <row r="450" customFormat="false" ht="15" hidden="false" customHeight="false" outlineLevel="0" collapsed="false">
      <c r="T450" s="0" t="n">
        <v>446</v>
      </c>
      <c r="U450" s="0" t="n">
        <f aca="false">IF(N($B$15)&gt;0,NORMSDIST(($B$15*SQRT(T450)-IF($B$11="Two-tailed",TINV($B$9,(T450-1)),TINV(2*$B$9,(T450-1))))/SQRT(1+IF($B$11="Two-tailed",TINV($B$9,(T450-1)),TINV(2*$B$9,(T450-1)))^2/(2*(T450-1)))),0)</f>
        <v>0.999999999950397</v>
      </c>
    </row>
    <row r="451" customFormat="false" ht="15" hidden="false" customHeight="false" outlineLevel="0" collapsed="false">
      <c r="T451" s="0" t="n">
        <v>447</v>
      </c>
      <c r="U451" s="0" t="n">
        <f aca="false">IF(N($B$15)&gt;0,NORMSDIST(($B$15*SQRT(T451)-IF($B$11="Two-tailed",TINV($B$9,(T451-1)),TINV(2*$B$9,(T451-1))))/SQRT(1+IF($B$11="Two-tailed",TINV($B$9,(T451-1)),TINV(2*$B$9,(T451-1)))^2/(2*(T451-1)))),0)</f>
        <v>0.999999999953417</v>
      </c>
    </row>
    <row r="452" customFormat="false" ht="15" hidden="false" customHeight="false" outlineLevel="0" collapsed="false">
      <c r="T452" s="0" t="n">
        <v>448</v>
      </c>
      <c r="U452" s="0" t="n">
        <f aca="false">IF(N($B$15)&gt;0,NORMSDIST(($B$15*SQRT(T452)-IF($B$11="Two-tailed",TINV($B$9,(T452-1)),TINV(2*$B$9,(T452-1))))/SQRT(1+IF($B$11="Two-tailed",TINV($B$9,(T452-1)),TINV(2*$B$9,(T452-1)))^2/(2*(T452-1)))),0)</f>
        <v>0.999999999956254</v>
      </c>
    </row>
    <row r="453" customFormat="false" ht="15" hidden="false" customHeight="false" outlineLevel="0" collapsed="false">
      <c r="T453" s="0" t="n">
        <v>449</v>
      </c>
      <c r="U453" s="0" t="n">
        <f aca="false">IF(N($B$15)&gt;0,NORMSDIST(($B$15*SQRT(T453)-IF($B$11="Two-tailed",TINV($B$9,(T453-1)),TINV(2*$B$9,(T453-1))))/SQRT(1+IF($B$11="Two-tailed",TINV($B$9,(T453-1)),TINV(2*$B$9,(T453-1)))^2/(2*(T453-1)))),0)</f>
        <v>0.999999999958919</v>
      </c>
    </row>
    <row r="454" customFormat="false" ht="15" hidden="false" customHeight="false" outlineLevel="0" collapsed="false">
      <c r="T454" s="0" t="n">
        <v>450</v>
      </c>
      <c r="U454" s="0" t="n">
        <f aca="false">IF(N($B$15)&gt;0,NORMSDIST(($B$15*SQRT(T454)-IF($B$11="Two-tailed",TINV($B$9,(T454-1)),TINV(2*$B$9,(T454-1))))/SQRT(1+IF($B$11="Two-tailed",TINV($B$9,(T454-1)),TINV(2*$B$9,(T454-1)))^2/(2*(T454-1)))),0)</f>
        <v>0.999999999961422</v>
      </c>
    </row>
    <row r="455" customFormat="false" ht="15" hidden="false" customHeight="false" outlineLevel="0" collapsed="false">
      <c r="T455" s="0" t="n">
        <v>451</v>
      </c>
      <c r="U455" s="0" t="n">
        <f aca="false">IF(N($B$15)&gt;0,NORMSDIST(($B$15*SQRT(T455)-IF($B$11="Two-tailed",TINV($B$9,(T455-1)),TINV(2*$B$9,(T455-1))))/SQRT(1+IF($B$11="Two-tailed",TINV($B$9,(T455-1)),TINV(2*$B$9,(T455-1)))^2/(2*(T455-1)))),0)</f>
        <v>0.999999999963774</v>
      </c>
    </row>
    <row r="456" customFormat="false" ht="15" hidden="false" customHeight="false" outlineLevel="0" collapsed="false">
      <c r="T456" s="0" t="n">
        <v>452</v>
      </c>
      <c r="U456" s="0" t="n">
        <f aca="false">IF(N($B$15)&gt;0,NORMSDIST(($B$15*SQRT(T456)-IF($B$11="Two-tailed",TINV($B$9,(T456-1)),TINV(2*$B$9,(T456-1))))/SQRT(1+IF($B$11="Two-tailed",TINV($B$9,(T456-1)),TINV(2*$B$9,(T456-1)))^2/(2*(T456-1)))),0)</f>
        <v>0.999999999965982</v>
      </c>
    </row>
    <row r="457" customFormat="false" ht="15" hidden="false" customHeight="false" outlineLevel="0" collapsed="false">
      <c r="T457" s="0" t="n">
        <v>453</v>
      </c>
      <c r="U457" s="0" t="n">
        <f aca="false">IF(N($B$15)&gt;0,NORMSDIST(($B$15*SQRT(T457)-IF($B$11="Two-tailed",TINV($B$9,(T457-1)),TINV(2*$B$9,(T457-1))))/SQRT(1+IF($B$11="Two-tailed",TINV($B$9,(T457-1)),TINV(2*$B$9,(T457-1)))^2/(2*(T457-1)))),0)</f>
        <v>0.999999999968057</v>
      </c>
    </row>
    <row r="458" customFormat="false" ht="15" hidden="false" customHeight="false" outlineLevel="0" collapsed="false">
      <c r="T458" s="0" t="n">
        <v>454</v>
      </c>
      <c r="U458" s="0" t="n">
        <f aca="false">IF(N($B$15)&gt;0,NORMSDIST(($B$15*SQRT(T458)-IF($B$11="Two-tailed",TINV($B$9,(T458-1)),TINV(2*$B$9,(T458-1))))/SQRT(1+IF($B$11="Two-tailed",TINV($B$9,(T458-1)),TINV(2*$B$9,(T458-1)))^2/(2*(T458-1)))),0)</f>
        <v>0.999999999970005</v>
      </c>
    </row>
    <row r="459" customFormat="false" ht="15" hidden="false" customHeight="false" outlineLevel="0" collapsed="false">
      <c r="T459" s="0" t="n">
        <v>455</v>
      </c>
      <c r="U459" s="0" t="n">
        <f aca="false">IF(N($B$15)&gt;0,NORMSDIST(($B$15*SQRT(T459)-IF($B$11="Two-tailed",TINV($B$9,(T459-1)),TINV(2*$B$9,(T459-1))))/SQRT(1+IF($B$11="Two-tailed",TINV($B$9,(T459-1)),TINV(2*$B$9,(T459-1)))^2/(2*(T459-1)))),0)</f>
        <v>0.999999999971835</v>
      </c>
    </row>
    <row r="460" customFormat="false" ht="15" hidden="false" customHeight="false" outlineLevel="0" collapsed="false">
      <c r="T460" s="0" t="n">
        <v>456</v>
      </c>
      <c r="U460" s="0" t="n">
        <f aca="false">IF(N($B$15)&gt;0,NORMSDIST(($B$15*SQRT(T460)-IF($B$11="Two-tailed",TINV($B$9,(T460-1)),TINV(2*$B$9,(T460-1))))/SQRT(1+IF($B$11="Two-tailed",TINV($B$9,(T460-1)),TINV(2*$B$9,(T460-1)))^2/(2*(T460-1)))),0)</f>
        <v>0.999999999973554</v>
      </c>
    </row>
    <row r="461" customFormat="false" ht="15" hidden="false" customHeight="false" outlineLevel="0" collapsed="false">
      <c r="T461" s="0" t="n">
        <v>457</v>
      </c>
      <c r="U461" s="0" t="n">
        <f aca="false">IF(N($B$15)&gt;0,NORMSDIST(($B$15*SQRT(T461)-IF($B$11="Two-tailed",TINV($B$9,(T461-1)),TINV(2*$B$9,(T461-1))))/SQRT(1+IF($B$11="Two-tailed",TINV($B$9,(T461-1)),TINV(2*$B$9,(T461-1)))^2/(2*(T461-1)))),0)</f>
        <v>0.999999999975169</v>
      </c>
    </row>
    <row r="462" customFormat="false" ht="15" hidden="false" customHeight="false" outlineLevel="0" collapsed="false">
      <c r="T462" s="0" t="n">
        <v>458</v>
      </c>
      <c r="U462" s="0" t="n">
        <f aca="false">IF(N($B$15)&gt;0,NORMSDIST(($B$15*SQRT(T462)-IF($B$11="Two-tailed",TINV($B$9,(T462-1)),TINV(2*$B$9,(T462-1))))/SQRT(1+IF($B$11="Two-tailed",TINV($B$9,(T462-1)),TINV(2*$B$9,(T462-1)))^2/(2*(T462-1)))),0)</f>
        <v>0.999999999976685</v>
      </c>
    </row>
    <row r="463" customFormat="false" ht="15" hidden="false" customHeight="false" outlineLevel="0" collapsed="false">
      <c r="T463" s="0" t="n">
        <v>459</v>
      </c>
      <c r="U463" s="0" t="n">
        <f aca="false">IF(N($B$15)&gt;0,NORMSDIST(($B$15*SQRT(T463)-IF($B$11="Two-tailed",TINV($B$9,(T463-1)),TINV(2*$B$9,(T463-1))))/SQRT(1+IF($B$11="Two-tailed",TINV($B$9,(T463-1)),TINV(2*$B$9,(T463-1)))^2/(2*(T463-1)))),0)</f>
        <v>0.999999999978109</v>
      </c>
    </row>
    <row r="464" customFormat="false" ht="15" hidden="false" customHeight="false" outlineLevel="0" collapsed="false">
      <c r="T464" s="0" t="n">
        <v>460</v>
      </c>
      <c r="U464" s="0" t="n">
        <f aca="false">IF(N($B$15)&gt;0,NORMSDIST(($B$15*SQRT(T464)-IF($B$11="Two-tailed",TINV($B$9,(T464-1)),TINV(2*$B$9,(T464-1))))/SQRT(1+IF($B$11="Two-tailed",TINV($B$9,(T464-1)),TINV(2*$B$9,(T464-1)))^2/(2*(T464-1)))),0)</f>
        <v>0.999999999979446</v>
      </c>
    </row>
    <row r="465" customFormat="false" ht="15" hidden="false" customHeight="false" outlineLevel="0" collapsed="false">
      <c r="T465" s="0" t="n">
        <v>461</v>
      </c>
      <c r="U465" s="0" t="n">
        <f aca="false">IF(N($B$15)&gt;0,NORMSDIST(($B$15*SQRT(T465)-IF($B$11="Two-tailed",TINV($B$9,(T465-1)),TINV(2*$B$9,(T465-1))))/SQRT(1+IF($B$11="Two-tailed",TINV($B$9,(T465-1)),TINV(2*$B$9,(T465-1)))^2/(2*(T465-1)))),0)</f>
        <v>0.999999999980702</v>
      </c>
    </row>
    <row r="466" customFormat="false" ht="15" hidden="false" customHeight="false" outlineLevel="0" collapsed="false">
      <c r="T466" s="0" t="n">
        <v>462</v>
      </c>
      <c r="U466" s="0" t="n">
        <f aca="false">IF(N($B$15)&gt;0,NORMSDIST(($B$15*SQRT(T466)-IF($B$11="Two-tailed",TINV($B$9,(T466-1)),TINV(2*$B$9,(T466-1))))/SQRT(1+IF($B$11="Two-tailed",TINV($B$9,(T466-1)),TINV(2*$B$9,(T466-1)))^2/(2*(T466-1)))),0)</f>
        <v>0.999999999981882</v>
      </c>
    </row>
    <row r="467" customFormat="false" ht="15" hidden="false" customHeight="false" outlineLevel="0" collapsed="false">
      <c r="T467" s="0" t="n">
        <v>463</v>
      </c>
      <c r="U467" s="0" t="n">
        <f aca="false">IF(N($B$15)&gt;0,NORMSDIST(($B$15*SQRT(T467)-IF($B$11="Two-tailed",TINV($B$9,(T467-1)),TINV(2*$B$9,(T467-1))))/SQRT(1+IF($B$11="Two-tailed",TINV($B$9,(T467-1)),TINV(2*$B$9,(T467-1)))^2/(2*(T467-1)))),0)</f>
        <v>0.99999999998299</v>
      </c>
    </row>
    <row r="468" customFormat="false" ht="15" hidden="false" customHeight="false" outlineLevel="0" collapsed="false">
      <c r="T468" s="0" t="n">
        <v>464</v>
      </c>
      <c r="U468" s="0" t="n">
        <f aca="false">IF(N($B$15)&gt;0,NORMSDIST(($B$15*SQRT(T468)-IF($B$11="Two-tailed",TINV($B$9,(T468-1)),TINV(2*$B$9,(T468-1))))/SQRT(1+IF($B$11="Two-tailed",TINV($B$9,(T468-1)),TINV(2*$B$9,(T468-1)))^2/(2*(T468-1)))),0)</f>
        <v>0.99999999998403</v>
      </c>
    </row>
    <row r="469" customFormat="false" ht="15" hidden="false" customHeight="false" outlineLevel="0" collapsed="false">
      <c r="T469" s="0" t="n">
        <v>465</v>
      </c>
      <c r="U469" s="0" t="n">
        <f aca="false">IF(N($B$15)&gt;0,NORMSDIST(($B$15*SQRT(T469)-IF($B$11="Two-tailed",TINV($B$9,(T469-1)),TINV(2*$B$9,(T469-1))))/SQRT(1+IF($B$11="Two-tailed",TINV($B$9,(T469-1)),TINV(2*$B$9,(T469-1)))^2/(2*(T469-1)))),0)</f>
        <v>0.999999999985007</v>
      </c>
    </row>
    <row r="470" customFormat="false" ht="15" hidden="false" customHeight="false" outlineLevel="0" collapsed="false">
      <c r="T470" s="0" t="n">
        <v>466</v>
      </c>
      <c r="U470" s="0" t="n">
        <f aca="false">IF(N($B$15)&gt;0,NORMSDIST(($B$15*SQRT(T470)-IF($B$11="Two-tailed",TINV($B$9,(T470-1)),TINV(2*$B$9,(T470-1))))/SQRT(1+IF($B$11="Two-tailed",TINV($B$9,(T470-1)),TINV(2*$B$9,(T470-1)))^2/(2*(T470-1)))),0)</f>
        <v>0.999999999985924</v>
      </c>
    </row>
    <row r="471" customFormat="false" ht="15" hidden="false" customHeight="false" outlineLevel="0" collapsed="false">
      <c r="T471" s="0" t="n">
        <v>467</v>
      </c>
      <c r="U471" s="0" t="n">
        <f aca="false">IF(N($B$15)&gt;0,NORMSDIST(($B$15*SQRT(T471)-IF($B$11="Two-tailed",TINV($B$9,(T471-1)),TINV(2*$B$9,(T471-1))))/SQRT(1+IF($B$11="Two-tailed",TINV($B$9,(T471-1)),TINV(2*$B$9,(T471-1)))^2/(2*(T471-1)))),0)</f>
        <v>0.999999999986786</v>
      </c>
    </row>
    <row r="472" customFormat="false" ht="15" hidden="false" customHeight="false" outlineLevel="0" collapsed="false">
      <c r="T472" s="0" t="n">
        <v>468</v>
      </c>
      <c r="U472" s="0" t="n">
        <f aca="false">IF(N($B$15)&gt;0,NORMSDIST(($B$15*SQRT(T472)-IF($B$11="Two-tailed",TINV($B$9,(T472-1)),TINV(2*$B$9,(T472-1))))/SQRT(1+IF($B$11="Two-tailed",TINV($B$9,(T472-1)),TINV(2*$B$9,(T472-1)))^2/(2*(T472-1)))),0)</f>
        <v>0.999999999987595</v>
      </c>
    </row>
    <row r="473" customFormat="false" ht="15" hidden="false" customHeight="false" outlineLevel="0" collapsed="false">
      <c r="T473" s="0" t="n">
        <v>469</v>
      </c>
      <c r="U473" s="0" t="n">
        <f aca="false">IF(N($B$15)&gt;0,NORMSDIST(($B$15*SQRT(T473)-IF($B$11="Two-tailed",TINV($B$9,(T473-1)),TINV(2*$B$9,(T473-1))))/SQRT(1+IF($B$11="Two-tailed",TINV($B$9,(T473-1)),TINV(2*$B$9,(T473-1)))^2/(2*(T473-1)))),0)</f>
        <v>0.999999999988354</v>
      </c>
    </row>
    <row r="474" customFormat="false" ht="15" hidden="false" customHeight="false" outlineLevel="0" collapsed="false">
      <c r="T474" s="0" t="n">
        <v>470</v>
      </c>
      <c r="U474" s="0" t="n">
        <f aca="false">IF(N($B$15)&gt;0,NORMSDIST(($B$15*SQRT(T474)-IF($B$11="Two-tailed",TINV($B$9,(T474-1)),TINV(2*$B$9,(T474-1))))/SQRT(1+IF($B$11="Two-tailed",TINV($B$9,(T474-1)),TINV(2*$B$9,(T474-1)))^2/(2*(T474-1)))),0)</f>
        <v>0.999999999989068</v>
      </c>
    </row>
    <row r="475" customFormat="false" ht="15" hidden="false" customHeight="false" outlineLevel="0" collapsed="false">
      <c r="T475" s="0" t="n">
        <v>471</v>
      </c>
      <c r="U475" s="0" t="n">
        <f aca="false">IF(N($B$15)&gt;0,NORMSDIST(($B$15*SQRT(T475)-IF($B$11="Two-tailed",TINV($B$9,(T475-1)),TINV(2*$B$9,(T475-1))))/SQRT(1+IF($B$11="Two-tailed",TINV($B$9,(T475-1)),TINV(2*$B$9,(T475-1)))^2/(2*(T475-1)))),0)</f>
        <v>0.999999999989737</v>
      </c>
    </row>
    <row r="476" customFormat="false" ht="15" hidden="false" customHeight="false" outlineLevel="0" collapsed="false">
      <c r="T476" s="0" t="n">
        <v>472</v>
      </c>
      <c r="U476" s="0" t="n">
        <f aca="false">IF(N($B$15)&gt;0,NORMSDIST(($B$15*SQRT(T476)-IF($B$11="Two-tailed",TINV($B$9,(T476-1)),TINV(2*$B$9,(T476-1))))/SQRT(1+IF($B$11="Two-tailed",TINV($B$9,(T476-1)),TINV(2*$B$9,(T476-1)))^2/(2*(T476-1)))),0)</f>
        <v>0.999999999990366</v>
      </c>
    </row>
    <row r="477" customFormat="false" ht="15" hidden="false" customHeight="false" outlineLevel="0" collapsed="false">
      <c r="T477" s="0" t="n">
        <v>473</v>
      </c>
      <c r="U477" s="0" t="n">
        <f aca="false">IF(N($B$15)&gt;0,NORMSDIST(($B$15*SQRT(T477)-IF($B$11="Two-tailed",TINV($B$9,(T477-1)),TINV(2*$B$9,(T477-1))))/SQRT(1+IF($B$11="Two-tailed",TINV($B$9,(T477-1)),TINV(2*$B$9,(T477-1)))^2/(2*(T477-1)))),0)</f>
        <v>0.999999999990957</v>
      </c>
    </row>
    <row r="478" customFormat="false" ht="15" hidden="false" customHeight="false" outlineLevel="0" collapsed="false">
      <c r="T478" s="0" t="n">
        <v>474</v>
      </c>
      <c r="U478" s="0" t="n">
        <f aca="false">IF(N($B$15)&gt;0,NORMSDIST(($B$15*SQRT(T478)-IF($B$11="Two-tailed",TINV($B$9,(T478-1)),TINV(2*$B$9,(T478-1))))/SQRT(1+IF($B$11="Two-tailed",TINV($B$9,(T478-1)),TINV(2*$B$9,(T478-1)))^2/(2*(T478-1)))),0)</f>
        <v>0.999999999991511</v>
      </c>
    </row>
    <row r="479" customFormat="false" ht="15" hidden="false" customHeight="false" outlineLevel="0" collapsed="false">
      <c r="T479" s="0" t="n">
        <v>475</v>
      </c>
      <c r="U479" s="0" t="n">
        <f aca="false">IF(N($B$15)&gt;0,NORMSDIST(($B$15*SQRT(T479)-IF($B$11="Two-tailed",TINV($B$9,(T479-1)),TINV(2*$B$9,(T479-1))))/SQRT(1+IF($B$11="Two-tailed",TINV($B$9,(T479-1)),TINV(2*$B$9,(T479-1)))^2/(2*(T479-1)))),0)</f>
        <v>0.999999999992032</v>
      </c>
    </row>
    <row r="480" customFormat="false" ht="15" hidden="false" customHeight="false" outlineLevel="0" collapsed="false">
      <c r="T480" s="0" t="n">
        <v>476</v>
      </c>
      <c r="U480" s="0" t="n">
        <f aca="false">IF(N($B$15)&gt;0,NORMSDIST(($B$15*SQRT(T480)-IF($B$11="Two-tailed",TINV($B$9,(T480-1)),TINV(2*$B$9,(T480-1))))/SQRT(1+IF($B$11="Two-tailed",TINV($B$9,(T480-1)),TINV(2*$B$9,(T480-1)))^2/(2*(T480-1)))),0)</f>
        <v>0.999999999992521</v>
      </c>
    </row>
    <row r="481" customFormat="false" ht="15" hidden="false" customHeight="false" outlineLevel="0" collapsed="false">
      <c r="T481" s="0" t="n">
        <v>477</v>
      </c>
      <c r="U481" s="0" t="n">
        <f aca="false">IF(N($B$15)&gt;0,NORMSDIST(($B$15*SQRT(T481)-IF($B$11="Two-tailed",TINV($B$9,(T481-1)),TINV(2*$B$9,(T481-1))))/SQRT(1+IF($B$11="Two-tailed",TINV($B$9,(T481-1)),TINV(2*$B$9,(T481-1)))^2/(2*(T481-1)))),0)</f>
        <v>0.99999999999298</v>
      </c>
    </row>
    <row r="482" customFormat="false" ht="15" hidden="false" customHeight="false" outlineLevel="0" collapsed="false">
      <c r="T482" s="0" t="n">
        <v>478</v>
      </c>
      <c r="U482" s="0" t="n">
        <f aca="false">IF(N($B$15)&gt;0,NORMSDIST(($B$15*SQRT(T482)-IF($B$11="Two-tailed",TINV($B$9,(T482-1)),TINV(2*$B$9,(T482-1))))/SQRT(1+IF($B$11="Two-tailed",TINV($B$9,(T482-1)),TINV(2*$B$9,(T482-1)))^2/(2*(T482-1)))),0)</f>
        <v>0.99999999999341</v>
      </c>
    </row>
    <row r="483" customFormat="false" ht="15" hidden="false" customHeight="false" outlineLevel="0" collapsed="false">
      <c r="T483" s="0" t="n">
        <v>479</v>
      </c>
      <c r="U483" s="0" t="n">
        <f aca="false">IF(N($B$15)&gt;0,NORMSDIST(($B$15*SQRT(T483)-IF($B$11="Two-tailed",TINV($B$9,(T483-1)),TINV(2*$B$9,(T483-1))))/SQRT(1+IF($B$11="Two-tailed",TINV($B$9,(T483-1)),TINV(2*$B$9,(T483-1)))^2/(2*(T483-1)))),0)</f>
        <v>0.999999999993815</v>
      </c>
    </row>
    <row r="484" customFormat="false" ht="15" hidden="false" customHeight="false" outlineLevel="0" collapsed="false">
      <c r="T484" s="0" t="n">
        <v>480</v>
      </c>
      <c r="U484" s="0" t="n">
        <f aca="false">IF(N($B$15)&gt;0,NORMSDIST(($B$15*SQRT(T484)-IF($B$11="Two-tailed",TINV($B$9,(T484-1)),TINV(2*$B$9,(T484-1))))/SQRT(1+IF($B$11="Two-tailed",TINV($B$9,(T484-1)),TINV(2*$B$9,(T484-1)))^2/(2*(T484-1)))),0)</f>
        <v>0.999999999994195</v>
      </c>
    </row>
    <row r="485" customFormat="false" ht="15" hidden="false" customHeight="false" outlineLevel="0" collapsed="false">
      <c r="T485" s="0" t="n">
        <v>481</v>
      </c>
      <c r="U485" s="0" t="n">
        <f aca="false">IF(N($B$15)&gt;0,NORMSDIST(($B$15*SQRT(T485)-IF($B$11="Two-tailed",TINV($B$9,(T485-1)),TINV(2*$B$9,(T485-1))))/SQRT(1+IF($B$11="Two-tailed",TINV($B$9,(T485-1)),TINV(2*$B$9,(T485-1)))^2/(2*(T485-1)))),0)</f>
        <v>0.999999999994551</v>
      </c>
    </row>
    <row r="486" customFormat="false" ht="15" hidden="false" customHeight="false" outlineLevel="0" collapsed="false">
      <c r="T486" s="0" t="n">
        <v>482</v>
      </c>
      <c r="U486" s="0" t="n">
        <f aca="false">IF(N($B$15)&gt;0,NORMSDIST(($B$15*SQRT(T486)-IF($B$11="Two-tailed",TINV($B$9,(T486-1)),TINV(2*$B$9,(T486-1))))/SQRT(1+IF($B$11="Two-tailed",TINV($B$9,(T486-1)),TINV(2*$B$9,(T486-1)))^2/(2*(T486-1)))),0)</f>
        <v>0.999999999994886</v>
      </c>
    </row>
    <row r="487" customFormat="false" ht="15" hidden="false" customHeight="false" outlineLevel="0" collapsed="false">
      <c r="T487" s="0" t="n">
        <v>483</v>
      </c>
      <c r="U487" s="0" t="n">
        <f aca="false">IF(N($B$15)&gt;0,NORMSDIST(($B$15*SQRT(T487)-IF($B$11="Two-tailed",TINV($B$9,(T487-1)),TINV(2*$B$9,(T487-1))))/SQRT(1+IF($B$11="Two-tailed",TINV($B$9,(T487-1)),TINV(2*$B$9,(T487-1)))^2/(2*(T487-1)))),0)</f>
        <v>0.9999999999952</v>
      </c>
    </row>
    <row r="488" customFormat="false" ht="15" hidden="false" customHeight="false" outlineLevel="0" collapsed="false">
      <c r="T488" s="0" t="n">
        <v>484</v>
      </c>
      <c r="U488" s="0" t="n">
        <f aca="false">IF(N($B$15)&gt;0,NORMSDIST(($B$15*SQRT(T488)-IF($B$11="Two-tailed",TINV($B$9,(T488-1)),TINV(2*$B$9,(T488-1))))/SQRT(1+IF($B$11="Two-tailed",TINV($B$9,(T488-1)),TINV(2*$B$9,(T488-1)))^2/(2*(T488-1)))),0)</f>
        <v>0.999999999995495</v>
      </c>
    </row>
    <row r="489" customFormat="false" ht="15" hidden="false" customHeight="false" outlineLevel="0" collapsed="false">
      <c r="T489" s="0" t="n">
        <v>485</v>
      </c>
      <c r="U489" s="0" t="n">
        <f aca="false">IF(N($B$15)&gt;0,NORMSDIST(($B$15*SQRT(T489)-IF($B$11="Two-tailed",TINV($B$9,(T489-1)),TINV(2*$B$9,(T489-1))))/SQRT(1+IF($B$11="Two-tailed",TINV($B$9,(T489-1)),TINV(2*$B$9,(T489-1)))^2/(2*(T489-1)))),0)</f>
        <v>0.999999999995772</v>
      </c>
    </row>
    <row r="490" customFormat="false" ht="15" hidden="false" customHeight="false" outlineLevel="0" collapsed="false">
      <c r="T490" s="0" t="n">
        <v>486</v>
      </c>
      <c r="U490" s="0" t="n">
        <f aca="false">IF(N($B$15)&gt;0,NORMSDIST(($B$15*SQRT(T490)-IF($B$11="Two-tailed",TINV($B$9,(T490-1)),TINV(2*$B$9,(T490-1))))/SQRT(1+IF($B$11="Two-tailed",TINV($B$9,(T490-1)),TINV(2*$B$9,(T490-1)))^2/(2*(T490-1)))),0)</f>
        <v>0.999999999996032</v>
      </c>
    </row>
    <row r="491" customFormat="false" ht="15" hidden="false" customHeight="false" outlineLevel="0" collapsed="false">
      <c r="T491" s="0" t="n">
        <v>487</v>
      </c>
      <c r="U491" s="0" t="n">
        <f aca="false">IF(N($B$15)&gt;0,NORMSDIST(($B$15*SQRT(T491)-IF($B$11="Two-tailed",TINV($B$9,(T491-1)),TINV(2*$B$9,(T491-1))))/SQRT(1+IF($B$11="Two-tailed",TINV($B$9,(T491-1)),TINV(2*$B$9,(T491-1)))^2/(2*(T491-1)))),0)</f>
        <v>0.999999999996276</v>
      </c>
    </row>
    <row r="492" customFormat="false" ht="15" hidden="false" customHeight="false" outlineLevel="0" collapsed="false">
      <c r="T492" s="0" t="n">
        <v>488</v>
      </c>
      <c r="U492" s="0" t="n">
        <f aca="false">IF(N($B$15)&gt;0,NORMSDIST(($B$15*SQRT(T492)-IF($B$11="Two-tailed",TINV($B$9,(T492-1)),TINV(2*$B$9,(T492-1))))/SQRT(1+IF($B$11="Two-tailed",TINV($B$9,(T492-1)),TINV(2*$B$9,(T492-1)))^2/(2*(T492-1)))),0)</f>
        <v>0.999999999996505</v>
      </c>
    </row>
    <row r="493" customFormat="false" ht="15" hidden="false" customHeight="false" outlineLevel="0" collapsed="false">
      <c r="T493" s="0" t="n">
        <v>489</v>
      </c>
      <c r="U493" s="0" t="n">
        <f aca="false">IF(N($B$15)&gt;0,NORMSDIST(($B$15*SQRT(T493)-IF($B$11="Two-tailed",TINV($B$9,(T493-1)),TINV(2*$B$9,(T493-1))))/SQRT(1+IF($B$11="Two-tailed",TINV($B$9,(T493-1)),TINV(2*$B$9,(T493-1)))^2/(2*(T493-1)))),0)</f>
        <v>0.99999999999672</v>
      </c>
    </row>
    <row r="494" customFormat="false" ht="15" hidden="false" customHeight="false" outlineLevel="0" collapsed="false">
      <c r="T494" s="0" t="n">
        <v>490</v>
      </c>
      <c r="U494" s="0" t="n">
        <f aca="false">IF(N($B$15)&gt;0,NORMSDIST(($B$15*SQRT(T494)-IF($B$11="Two-tailed",TINV($B$9,(T494-1)),TINV(2*$B$9,(T494-1))))/SQRT(1+IF($B$11="Two-tailed",TINV($B$9,(T494-1)),TINV(2*$B$9,(T494-1)))^2/(2*(T494-1)))),0)</f>
        <v>0.999999999996922</v>
      </c>
    </row>
    <row r="495" customFormat="false" ht="15" hidden="false" customHeight="false" outlineLevel="0" collapsed="false">
      <c r="T495" s="0" t="n">
        <v>491</v>
      </c>
      <c r="U495" s="0" t="n">
        <f aca="false">IF(N($B$15)&gt;0,NORMSDIST(($B$15*SQRT(T495)-IF($B$11="Two-tailed",TINV($B$9,(T495-1)),TINV(2*$B$9,(T495-1))))/SQRT(1+IF($B$11="Two-tailed",TINV($B$9,(T495-1)),TINV(2*$B$9,(T495-1)))^2/(2*(T495-1)))),0)</f>
        <v>0.999999999997112</v>
      </c>
    </row>
    <row r="496" customFormat="false" ht="15" hidden="false" customHeight="false" outlineLevel="0" collapsed="false">
      <c r="T496" s="0" t="n">
        <v>492</v>
      </c>
      <c r="U496" s="0" t="n">
        <f aca="false">IF(N($B$15)&gt;0,NORMSDIST(($B$15*SQRT(T496)-IF($B$11="Two-tailed",TINV($B$9,(T496-1)),TINV(2*$B$9,(T496-1))))/SQRT(1+IF($B$11="Two-tailed",TINV($B$9,(T496-1)),TINV(2*$B$9,(T496-1)))^2/(2*(T496-1)))),0)</f>
        <v>0.999999999997289</v>
      </c>
    </row>
    <row r="497" customFormat="false" ht="15" hidden="false" customHeight="false" outlineLevel="0" collapsed="false">
      <c r="T497" s="0" t="n">
        <v>493</v>
      </c>
      <c r="U497" s="0" t="n">
        <f aca="false">IF(N($B$15)&gt;0,NORMSDIST(($B$15*SQRT(T497)-IF($B$11="Two-tailed",TINV($B$9,(T497-1)),TINV(2*$B$9,(T497-1))))/SQRT(1+IF($B$11="Two-tailed",TINV($B$9,(T497-1)),TINV(2*$B$9,(T497-1)))^2/(2*(T497-1)))),0)</f>
        <v>0.999999999997456</v>
      </c>
    </row>
    <row r="498" customFormat="false" ht="15" hidden="false" customHeight="false" outlineLevel="0" collapsed="false">
      <c r="T498" s="0" t="n">
        <v>494</v>
      </c>
      <c r="U498" s="0" t="n">
        <f aca="false">IF(N($B$15)&gt;0,NORMSDIST(($B$15*SQRT(T498)-IF($B$11="Two-tailed",TINV($B$9,(T498-1)),TINV(2*$B$9,(T498-1))))/SQRT(1+IF($B$11="Two-tailed",TINV($B$9,(T498-1)),TINV(2*$B$9,(T498-1)))^2/(2*(T498-1)))),0)</f>
        <v>0.999999999997613</v>
      </c>
    </row>
    <row r="499" customFormat="false" ht="15" hidden="false" customHeight="false" outlineLevel="0" collapsed="false">
      <c r="T499" s="0" t="n">
        <v>495</v>
      </c>
      <c r="U499" s="0" t="n">
        <f aca="false">IF(N($B$15)&gt;0,NORMSDIST(($B$15*SQRT(T499)-IF($B$11="Two-tailed",TINV($B$9,(T499-1)),TINV(2*$B$9,(T499-1))))/SQRT(1+IF($B$11="Two-tailed",TINV($B$9,(T499-1)),TINV(2*$B$9,(T499-1)))^2/(2*(T499-1)))),0)</f>
        <v>0.99999999999776</v>
      </c>
    </row>
    <row r="500" customFormat="false" ht="15" hidden="false" customHeight="false" outlineLevel="0" collapsed="false">
      <c r="T500" s="0" t="n">
        <v>496</v>
      </c>
      <c r="U500" s="0" t="n">
        <f aca="false">IF(N($B$15)&gt;0,NORMSDIST(($B$15*SQRT(T500)-IF($B$11="Two-tailed",TINV($B$9,(T500-1)),TINV(2*$B$9,(T500-1))))/SQRT(1+IF($B$11="Two-tailed",TINV($B$9,(T500-1)),TINV(2*$B$9,(T500-1)))^2/(2*(T500-1)))),0)</f>
        <v>0.999999999997898</v>
      </c>
    </row>
    <row r="501" customFormat="false" ht="15" hidden="false" customHeight="false" outlineLevel="0" collapsed="false">
      <c r="T501" s="0" t="n">
        <v>497</v>
      </c>
      <c r="U501" s="0" t="n">
        <f aca="false">IF(N($B$15)&gt;0,NORMSDIST(($B$15*SQRT(T501)-IF($B$11="Two-tailed",TINV($B$9,(T501-1)),TINV(2*$B$9,(T501-1))))/SQRT(1+IF($B$11="Two-tailed",TINV($B$9,(T501-1)),TINV(2*$B$9,(T501-1)))^2/(2*(T501-1)))),0)</f>
        <v>0.999999999998028</v>
      </c>
    </row>
    <row r="502" customFormat="false" ht="15" hidden="false" customHeight="false" outlineLevel="0" collapsed="false">
      <c r="T502" s="0" t="n">
        <v>498</v>
      </c>
      <c r="U502" s="0" t="n">
        <f aca="false">IF(N($B$15)&gt;0,NORMSDIST(($B$15*SQRT(T502)-IF($B$11="Two-tailed",TINV($B$9,(T502-1)),TINV(2*$B$9,(T502-1))))/SQRT(1+IF($B$11="Two-tailed",TINV($B$9,(T502-1)),TINV(2*$B$9,(T502-1)))^2/(2*(T502-1)))),0)</f>
        <v>0.999999999998149</v>
      </c>
    </row>
    <row r="503" customFormat="false" ht="15" hidden="false" customHeight="false" outlineLevel="0" collapsed="false">
      <c r="T503" s="0" t="n">
        <v>499</v>
      </c>
      <c r="U503" s="0" t="n">
        <f aca="false">IF(N($B$15)&gt;0,NORMSDIST(($B$15*SQRT(T503)-IF($B$11="Two-tailed",TINV($B$9,(T503-1)),TINV(2*$B$9,(T503-1))))/SQRT(1+IF($B$11="Two-tailed",TINV($B$9,(T503-1)),TINV(2*$B$9,(T503-1)))^2/(2*(T503-1)))),0)</f>
        <v>0.999999999998264</v>
      </c>
    </row>
    <row r="504" customFormat="false" ht="15" hidden="false" customHeight="false" outlineLevel="0" collapsed="false">
      <c r="T504" s="0" t="n">
        <v>500</v>
      </c>
      <c r="U504" s="0" t="n">
        <f aca="false">IF(N($B$15)&gt;0,NORMSDIST(($B$15*SQRT(T504)-IF($B$11="Two-tailed",TINV($B$9,(T504-1)),TINV(2*$B$9,(T504-1))))/SQRT(1+IF($B$11="Two-tailed",TINV($B$9,(T504-1)),TINV(2*$B$9,(T504-1)))^2/(2*(T504-1)))),0)</f>
        <v>0.999999999998371</v>
      </c>
    </row>
    <row r="505" customFormat="false" ht="15" hidden="false" customHeight="false" outlineLevel="0" collapsed="false">
      <c r="T505" s="0" t="n">
        <v>501</v>
      </c>
      <c r="U505" s="0" t="n">
        <f aca="false">IF(N($B$15)&gt;0,NORMSDIST(($B$15*SQRT(T505)-IF($B$11="Two-tailed",TINV($B$9,(T505-1)),TINV(2*$B$9,(T505-1))))/SQRT(1+IF($B$11="Two-tailed",TINV($B$9,(T505-1)),TINV(2*$B$9,(T505-1)))^2/(2*(T505-1)))),0)</f>
        <v>0.999999999998471</v>
      </c>
    </row>
    <row r="506" customFormat="false" ht="15" hidden="false" customHeight="false" outlineLevel="0" collapsed="false">
      <c r="T506" s="0" t="n">
        <v>502</v>
      </c>
      <c r="U506" s="0" t="n">
        <f aca="false">IF(N($B$15)&gt;0,NORMSDIST(($B$15*SQRT(T506)-IF($B$11="Two-tailed",TINV($B$9,(T506-1)),TINV(2*$B$9,(T506-1))))/SQRT(1+IF($B$11="Two-tailed",TINV($B$9,(T506-1)),TINV(2*$B$9,(T506-1)))^2/(2*(T506-1)))),0)</f>
        <v>0.999999999998566</v>
      </c>
    </row>
    <row r="507" customFormat="false" ht="15" hidden="false" customHeight="false" outlineLevel="0" collapsed="false">
      <c r="T507" s="0" t="n">
        <v>503</v>
      </c>
      <c r="U507" s="0" t="n">
        <f aca="false">IF(N($B$15)&gt;0,NORMSDIST(($B$15*SQRT(T507)-IF($B$11="Two-tailed",TINV($B$9,(T507-1)),TINV(2*$B$9,(T507-1))))/SQRT(1+IF($B$11="Two-tailed",TINV($B$9,(T507-1)),TINV(2*$B$9,(T507-1)))^2/(2*(T507-1)))),0)</f>
        <v>0.999999999998654</v>
      </c>
    </row>
    <row r="508" customFormat="false" ht="15" hidden="false" customHeight="false" outlineLevel="0" collapsed="false">
      <c r="T508" s="0" t="n">
        <v>504</v>
      </c>
      <c r="U508" s="0" t="n">
        <f aca="false">IF(N($B$15)&gt;0,NORMSDIST(($B$15*SQRT(T508)-IF($B$11="Two-tailed",TINV($B$9,(T508-1)),TINV(2*$B$9,(T508-1))))/SQRT(1+IF($B$11="Two-tailed",TINV($B$9,(T508-1)),TINV(2*$B$9,(T508-1)))^2/(2*(T508-1)))),0)</f>
        <v>0.999999999998737</v>
      </c>
    </row>
    <row r="509" customFormat="false" ht="15" hidden="false" customHeight="false" outlineLevel="0" collapsed="false">
      <c r="T509" s="0" t="n">
        <v>505</v>
      </c>
      <c r="U509" s="0" t="n">
        <f aca="false">IF(N($B$15)&gt;0,NORMSDIST(($B$15*SQRT(T509)-IF($B$11="Two-tailed",TINV($B$9,(T509-1)),TINV(2*$B$9,(T509-1))))/SQRT(1+IF($B$11="Two-tailed",TINV($B$9,(T509-1)),TINV(2*$B$9,(T509-1)))^2/(2*(T509-1)))),0)</f>
        <v>0.999999999998815</v>
      </c>
    </row>
    <row r="510" customFormat="false" ht="15" hidden="false" customHeight="false" outlineLevel="0" collapsed="false">
      <c r="T510" s="0" t="n">
        <v>506</v>
      </c>
      <c r="U510" s="0" t="n">
        <f aca="false">IF(N($B$15)&gt;0,NORMSDIST(($B$15*SQRT(T510)-IF($B$11="Two-tailed",TINV($B$9,(T510-1)),TINV(2*$B$9,(T510-1))))/SQRT(1+IF($B$11="Two-tailed",TINV($B$9,(T510-1)),TINV(2*$B$9,(T510-1)))^2/(2*(T510-1)))),0)</f>
        <v>0.999999999998888</v>
      </c>
    </row>
    <row r="511" customFormat="false" ht="15" hidden="false" customHeight="false" outlineLevel="0" collapsed="false">
      <c r="T511" s="0" t="n">
        <v>507</v>
      </c>
      <c r="U511" s="0" t="n">
        <f aca="false">IF(N($B$15)&gt;0,NORMSDIST(($B$15*SQRT(T511)-IF($B$11="Two-tailed",TINV($B$9,(T511-1)),TINV(2*$B$9,(T511-1))))/SQRT(1+IF($B$11="Two-tailed",TINV($B$9,(T511-1)),TINV(2*$B$9,(T511-1)))^2/(2*(T511-1)))),0)</f>
        <v>0.999999999998957</v>
      </c>
    </row>
    <row r="512" customFormat="false" ht="15" hidden="false" customHeight="false" outlineLevel="0" collapsed="false">
      <c r="T512" s="0" t="n">
        <v>508</v>
      </c>
      <c r="U512" s="0" t="n">
        <f aca="false">IF(N($B$15)&gt;0,NORMSDIST(($B$15*SQRT(T512)-IF($B$11="Two-tailed",TINV($B$9,(T512-1)),TINV(2*$B$9,(T512-1))))/SQRT(1+IF($B$11="Two-tailed",TINV($B$9,(T512-1)),TINV(2*$B$9,(T512-1)))^2/(2*(T512-1)))),0)</f>
        <v>0.999999999999021</v>
      </c>
    </row>
    <row r="513" customFormat="false" ht="15" hidden="false" customHeight="false" outlineLevel="0" collapsed="false">
      <c r="T513" s="0" t="n">
        <v>509</v>
      </c>
      <c r="U513" s="0" t="n">
        <f aca="false">IF(N($B$15)&gt;0,NORMSDIST(($B$15*SQRT(T513)-IF($B$11="Two-tailed",TINV($B$9,(T513-1)),TINV(2*$B$9,(T513-1))))/SQRT(1+IF($B$11="Two-tailed",TINV($B$9,(T513-1)),TINV(2*$B$9,(T513-1)))^2/(2*(T513-1)))),0)</f>
        <v>0.999999999999082</v>
      </c>
    </row>
    <row r="514" customFormat="false" ht="15" hidden="false" customHeight="false" outlineLevel="0" collapsed="false">
      <c r="T514" s="0" t="n">
        <v>510</v>
      </c>
      <c r="U514" s="0" t="n">
        <f aca="false">IF(N($B$15)&gt;0,NORMSDIST(($B$15*SQRT(T514)-IF($B$11="Two-tailed",TINV($B$9,(T514-1)),TINV(2*$B$9,(T514-1))))/SQRT(1+IF($B$11="Two-tailed",TINV($B$9,(T514-1)),TINV(2*$B$9,(T514-1)))^2/(2*(T514-1)))),0)</f>
        <v>0.999999999999139</v>
      </c>
    </row>
    <row r="515" customFormat="false" ht="15" hidden="false" customHeight="false" outlineLevel="0" collapsed="false">
      <c r="T515" s="0" t="n">
        <v>511</v>
      </c>
      <c r="U515" s="0" t="n">
        <f aca="false">IF(N($B$15)&gt;0,NORMSDIST(($B$15*SQRT(T515)-IF($B$11="Two-tailed",TINV($B$9,(T515-1)),TINV(2*$B$9,(T515-1))))/SQRT(1+IF($B$11="Two-tailed",TINV($B$9,(T515-1)),TINV(2*$B$9,(T515-1)))^2/(2*(T515-1)))),0)</f>
        <v>0.999999999999192</v>
      </c>
    </row>
    <row r="516" customFormat="false" ht="15" hidden="false" customHeight="false" outlineLevel="0" collapsed="false">
      <c r="T516" s="0" t="n">
        <v>512</v>
      </c>
      <c r="U516" s="0" t="n">
        <f aca="false">IF(N($B$15)&gt;0,NORMSDIST(($B$15*SQRT(T516)-IF($B$11="Two-tailed",TINV($B$9,(T516-1)),TINV(2*$B$9,(T516-1))))/SQRT(1+IF($B$11="Two-tailed",TINV($B$9,(T516-1)),TINV(2*$B$9,(T516-1)))^2/(2*(T516-1)))),0)</f>
        <v>0.999999999999242</v>
      </c>
    </row>
    <row r="517" customFormat="false" ht="15" hidden="false" customHeight="false" outlineLevel="0" collapsed="false">
      <c r="T517" s="0" t="n">
        <v>513</v>
      </c>
      <c r="U517" s="0" t="n">
        <f aca="false">IF(N($B$15)&gt;0,NORMSDIST(($B$15*SQRT(T517)-IF($B$11="Two-tailed",TINV($B$9,(T517-1)),TINV(2*$B$9,(T517-1))))/SQRT(1+IF($B$11="Two-tailed",TINV($B$9,(T517-1)),TINV(2*$B$9,(T517-1)))^2/(2*(T517-1)))),0)</f>
        <v>0.999999999999289</v>
      </c>
    </row>
    <row r="518" customFormat="false" ht="15" hidden="false" customHeight="false" outlineLevel="0" collapsed="false">
      <c r="T518" s="0" t="n">
        <v>514</v>
      </c>
      <c r="U518" s="0" t="n">
        <f aca="false">IF(N($B$15)&gt;0,NORMSDIST(($B$15*SQRT(T518)-IF($B$11="Two-tailed",TINV($B$9,(T518-1)),TINV(2*$B$9,(T518-1))))/SQRT(1+IF($B$11="Two-tailed",TINV($B$9,(T518-1)),TINV(2*$B$9,(T518-1)))^2/(2*(T518-1)))),0)</f>
        <v>0.999999999999333</v>
      </c>
    </row>
    <row r="519" customFormat="false" ht="15" hidden="false" customHeight="false" outlineLevel="0" collapsed="false">
      <c r="T519" s="0" t="n">
        <v>515</v>
      </c>
      <c r="U519" s="0" t="n">
        <f aca="false">IF(N($B$15)&gt;0,NORMSDIST(($B$15*SQRT(T519)-IF($B$11="Two-tailed",TINV($B$9,(T519-1)),TINV(2*$B$9,(T519-1))))/SQRT(1+IF($B$11="Two-tailed",TINV($B$9,(T519-1)),TINV(2*$B$9,(T519-1)))^2/(2*(T519-1)))),0)</f>
        <v>0.999999999999374</v>
      </c>
    </row>
    <row r="520" customFormat="false" ht="15" hidden="false" customHeight="false" outlineLevel="0" collapsed="false">
      <c r="T520" s="0" t="n">
        <v>516</v>
      </c>
      <c r="U520" s="0" t="n">
        <f aca="false">IF(N($B$15)&gt;0,NORMSDIST(($B$15*SQRT(T520)-IF($B$11="Two-tailed",TINV($B$9,(T520-1)),TINV(2*$B$9,(T520-1))))/SQRT(1+IF($B$11="Two-tailed",TINV($B$9,(T520-1)),TINV(2*$B$9,(T520-1)))^2/(2*(T520-1)))),0)</f>
        <v>0.999999999999413</v>
      </c>
    </row>
    <row r="521" customFormat="false" ht="15" hidden="false" customHeight="false" outlineLevel="0" collapsed="false">
      <c r="T521" s="0" t="n">
        <v>517</v>
      </c>
      <c r="U521" s="0" t="n">
        <f aca="false">IF(N($B$15)&gt;0,NORMSDIST(($B$15*SQRT(T521)-IF($B$11="Two-tailed",TINV($B$9,(T521-1)),TINV(2*$B$9,(T521-1))))/SQRT(1+IF($B$11="Two-tailed",TINV($B$9,(T521-1)),TINV(2*$B$9,(T521-1)))^2/(2*(T521-1)))),0)</f>
        <v>0.999999999999449</v>
      </c>
    </row>
    <row r="522" customFormat="false" ht="15" hidden="false" customHeight="false" outlineLevel="0" collapsed="false">
      <c r="T522" s="0" t="n">
        <v>518</v>
      </c>
      <c r="U522" s="0" t="n">
        <f aca="false">IF(N($B$15)&gt;0,NORMSDIST(($B$15*SQRT(T522)-IF($B$11="Two-tailed",TINV($B$9,(T522-1)),TINV(2*$B$9,(T522-1))))/SQRT(1+IF($B$11="Two-tailed",TINV($B$9,(T522-1)),TINV(2*$B$9,(T522-1)))^2/(2*(T522-1)))),0)</f>
        <v>0.999999999999483</v>
      </c>
    </row>
    <row r="523" customFormat="false" ht="15" hidden="false" customHeight="false" outlineLevel="0" collapsed="false">
      <c r="T523" s="0" t="n">
        <v>519</v>
      </c>
      <c r="U523" s="0" t="n">
        <f aca="false">IF(N($B$15)&gt;0,NORMSDIST(($B$15*SQRT(T523)-IF($B$11="Two-tailed",TINV($B$9,(T523-1)),TINV(2*$B$9,(T523-1))))/SQRT(1+IF($B$11="Two-tailed",TINV($B$9,(T523-1)),TINV(2*$B$9,(T523-1)))^2/(2*(T523-1)))),0)</f>
        <v>0.999999999999515</v>
      </c>
    </row>
    <row r="524" customFormat="false" ht="15" hidden="false" customHeight="false" outlineLevel="0" collapsed="false">
      <c r="T524" s="0" t="n">
        <v>520</v>
      </c>
      <c r="U524" s="0" t="n">
        <f aca="false">IF(N($B$15)&gt;0,NORMSDIST(($B$15*SQRT(T524)-IF($B$11="Two-tailed",TINV($B$9,(T524-1)),TINV(2*$B$9,(T524-1))))/SQRT(1+IF($B$11="Two-tailed",TINV($B$9,(T524-1)),TINV(2*$B$9,(T524-1)))^2/(2*(T524-1)))),0)</f>
        <v>0.999999999999545</v>
      </c>
    </row>
    <row r="525" customFormat="false" ht="15" hidden="false" customHeight="false" outlineLevel="0" collapsed="false">
      <c r="T525" s="0" t="n">
        <v>521</v>
      </c>
      <c r="U525" s="0" t="n">
        <f aca="false">IF(N($B$15)&gt;0,NORMSDIST(($B$15*SQRT(T525)-IF($B$11="Two-tailed",TINV($B$9,(T525-1)),TINV(2*$B$9,(T525-1))))/SQRT(1+IF($B$11="Two-tailed",TINV($B$9,(T525-1)),TINV(2*$B$9,(T525-1)))^2/(2*(T525-1)))),0)</f>
        <v>0.999999999999574</v>
      </c>
    </row>
    <row r="526" customFormat="false" ht="15" hidden="false" customHeight="false" outlineLevel="0" collapsed="false">
      <c r="T526" s="0" t="n">
        <v>522</v>
      </c>
      <c r="U526" s="0" t="n">
        <f aca="false">IF(N($B$15)&gt;0,NORMSDIST(($B$15*SQRT(T526)-IF($B$11="Two-tailed",TINV($B$9,(T526-1)),TINV(2*$B$9,(T526-1))))/SQRT(1+IF($B$11="Two-tailed",TINV($B$9,(T526-1)),TINV(2*$B$9,(T526-1)))^2/(2*(T526-1)))),0)</f>
        <v>0.9999999999996</v>
      </c>
    </row>
    <row r="527" customFormat="false" ht="15" hidden="false" customHeight="false" outlineLevel="0" collapsed="false">
      <c r="T527" s="0" t="n">
        <v>523</v>
      </c>
      <c r="U527" s="0" t="n">
        <f aca="false">IF(N($B$15)&gt;0,NORMSDIST(($B$15*SQRT(T527)-IF($B$11="Two-tailed",TINV($B$9,(T527-1)),TINV(2*$B$9,(T527-1))))/SQRT(1+IF($B$11="Two-tailed",TINV($B$9,(T527-1)),TINV(2*$B$9,(T527-1)))^2/(2*(T527-1)))),0)</f>
        <v>0.999999999999625</v>
      </c>
    </row>
    <row r="528" customFormat="false" ht="15" hidden="false" customHeight="false" outlineLevel="0" collapsed="false">
      <c r="T528" s="0" t="n">
        <v>524</v>
      </c>
      <c r="U528" s="0" t="n">
        <f aca="false">IF(N($B$15)&gt;0,NORMSDIST(($B$15*SQRT(T528)-IF($B$11="Two-tailed",TINV($B$9,(T528-1)),TINV(2*$B$9,(T528-1))))/SQRT(1+IF($B$11="Two-tailed",TINV($B$9,(T528-1)),TINV(2*$B$9,(T528-1)))^2/(2*(T528-1)))),0)</f>
        <v>0.999999999999648</v>
      </c>
    </row>
    <row r="529" customFormat="false" ht="15" hidden="false" customHeight="false" outlineLevel="0" collapsed="false">
      <c r="T529" s="0" t="n">
        <v>525</v>
      </c>
      <c r="U529" s="0" t="n">
        <f aca="false">IF(N($B$15)&gt;0,NORMSDIST(($B$15*SQRT(T529)-IF($B$11="Two-tailed",TINV($B$9,(T529-1)),TINV(2*$B$9,(T529-1))))/SQRT(1+IF($B$11="Two-tailed",TINV($B$9,(T529-1)),TINV(2*$B$9,(T529-1)))^2/(2*(T529-1)))),0)</f>
        <v>0.99999999999967</v>
      </c>
    </row>
    <row r="530" customFormat="false" ht="15" hidden="false" customHeight="false" outlineLevel="0" collapsed="false">
      <c r="T530" s="0" t="n">
        <v>526</v>
      </c>
      <c r="U530" s="0" t="n">
        <f aca="false">IF(N($B$15)&gt;0,NORMSDIST(($B$15*SQRT(T530)-IF($B$11="Two-tailed",TINV($B$9,(T530-1)),TINV(2*$B$9,(T530-1))))/SQRT(1+IF($B$11="Two-tailed",TINV($B$9,(T530-1)),TINV(2*$B$9,(T530-1)))^2/(2*(T530-1)))),0)</f>
        <v>0.99999999999969</v>
      </c>
    </row>
    <row r="531" customFormat="false" ht="15" hidden="false" customHeight="false" outlineLevel="0" collapsed="false">
      <c r="T531" s="0" t="n">
        <v>527</v>
      </c>
      <c r="U531" s="0" t="n">
        <f aca="false">IF(N($B$15)&gt;0,NORMSDIST(($B$15*SQRT(T531)-IF($B$11="Two-tailed",TINV($B$9,(T531-1)),TINV(2*$B$9,(T531-1))))/SQRT(1+IF($B$11="Two-tailed",TINV($B$9,(T531-1)),TINV(2*$B$9,(T531-1)))^2/(2*(T531-1)))),0)</f>
        <v>0.99999999999971</v>
      </c>
    </row>
    <row r="532" customFormat="false" ht="15" hidden="false" customHeight="false" outlineLevel="0" collapsed="false">
      <c r="T532" s="0" t="n">
        <v>528</v>
      </c>
      <c r="U532" s="0" t="n">
        <f aca="false">IF(N($B$15)&gt;0,NORMSDIST(($B$15*SQRT(T532)-IF($B$11="Two-tailed",TINV($B$9,(T532-1)),TINV(2*$B$9,(T532-1))))/SQRT(1+IF($B$11="Two-tailed",TINV($B$9,(T532-1)),TINV(2*$B$9,(T532-1)))^2/(2*(T532-1)))),0)</f>
        <v>0.999999999999728</v>
      </c>
    </row>
    <row r="533" customFormat="false" ht="15" hidden="false" customHeight="false" outlineLevel="0" collapsed="false">
      <c r="T533" s="0" t="n">
        <v>529</v>
      </c>
      <c r="U533" s="0" t="n">
        <f aca="false">IF(N($B$15)&gt;0,NORMSDIST(($B$15*SQRT(T533)-IF($B$11="Two-tailed",TINV($B$9,(T533-1)),TINV(2*$B$9,(T533-1))))/SQRT(1+IF($B$11="Two-tailed",TINV($B$9,(T533-1)),TINV(2*$B$9,(T533-1)))^2/(2*(T533-1)))),0)</f>
        <v>0.999999999999745</v>
      </c>
    </row>
    <row r="534" customFormat="false" ht="15" hidden="false" customHeight="false" outlineLevel="0" collapsed="false">
      <c r="T534" s="0" t="n">
        <v>530</v>
      </c>
      <c r="U534" s="0" t="n">
        <f aca="false">IF(N($B$15)&gt;0,NORMSDIST(($B$15*SQRT(T534)-IF($B$11="Two-tailed",TINV($B$9,(T534-1)),TINV(2*$B$9,(T534-1))))/SQRT(1+IF($B$11="Two-tailed",TINV($B$9,(T534-1)),TINV(2*$B$9,(T534-1)))^2/(2*(T534-1)))),0)</f>
        <v>0.99999999999976</v>
      </c>
    </row>
    <row r="535" customFormat="false" ht="15" hidden="false" customHeight="false" outlineLevel="0" collapsed="false">
      <c r="T535" s="0" t="n">
        <v>531</v>
      </c>
      <c r="U535" s="0" t="n">
        <f aca="false">IF(N($B$15)&gt;0,NORMSDIST(($B$15*SQRT(T535)-IF($B$11="Two-tailed",TINV($B$9,(T535-1)),TINV(2*$B$9,(T535-1))))/SQRT(1+IF($B$11="Two-tailed",TINV($B$9,(T535-1)),TINV(2*$B$9,(T535-1)))^2/(2*(T535-1)))),0)</f>
        <v>0.999999999999775</v>
      </c>
    </row>
    <row r="536" customFormat="false" ht="15" hidden="false" customHeight="false" outlineLevel="0" collapsed="false">
      <c r="T536" s="0" t="n">
        <v>532</v>
      </c>
      <c r="U536" s="0" t="n">
        <f aca="false">IF(N($B$15)&gt;0,NORMSDIST(($B$15*SQRT(T536)-IF($B$11="Two-tailed",TINV($B$9,(T536-1)),TINV(2*$B$9,(T536-1))))/SQRT(1+IF($B$11="Two-tailed",TINV($B$9,(T536-1)),TINV(2*$B$9,(T536-1)))^2/(2*(T536-1)))),0)</f>
        <v>0.999999999999789</v>
      </c>
    </row>
    <row r="537" customFormat="false" ht="15" hidden="false" customHeight="false" outlineLevel="0" collapsed="false">
      <c r="T537" s="0" t="n">
        <v>533</v>
      </c>
      <c r="U537" s="0" t="n">
        <f aca="false">IF(N($B$15)&gt;0,NORMSDIST(($B$15*SQRT(T537)-IF($B$11="Two-tailed",TINV($B$9,(T537-1)),TINV(2*$B$9,(T537-1))))/SQRT(1+IF($B$11="Two-tailed",TINV($B$9,(T537-1)),TINV(2*$B$9,(T537-1)))^2/(2*(T537-1)))),0)</f>
        <v>0.999999999999802</v>
      </c>
    </row>
    <row r="538" customFormat="false" ht="15" hidden="false" customHeight="false" outlineLevel="0" collapsed="false">
      <c r="T538" s="0" t="n">
        <v>534</v>
      </c>
      <c r="U538" s="0" t="n">
        <f aca="false">IF(N($B$15)&gt;0,NORMSDIST(($B$15*SQRT(T538)-IF($B$11="Two-tailed",TINV($B$9,(T538-1)),TINV(2*$B$9,(T538-1))))/SQRT(1+IF($B$11="Two-tailed",TINV($B$9,(T538-1)),TINV(2*$B$9,(T538-1)))^2/(2*(T538-1)))),0)</f>
        <v>0.999999999999815</v>
      </c>
    </row>
    <row r="539" customFormat="false" ht="15" hidden="false" customHeight="false" outlineLevel="0" collapsed="false">
      <c r="T539" s="0" t="n">
        <v>535</v>
      </c>
      <c r="U539" s="0" t="n">
        <f aca="false">IF(N($B$15)&gt;0,NORMSDIST(($B$15*SQRT(T539)-IF($B$11="Two-tailed",TINV($B$9,(T539-1)),TINV(2*$B$9,(T539-1))))/SQRT(1+IF($B$11="Two-tailed",TINV($B$9,(T539-1)),TINV(2*$B$9,(T539-1)))^2/(2*(T539-1)))),0)</f>
        <v>0.999999999999826</v>
      </c>
    </row>
    <row r="540" customFormat="false" ht="15" hidden="false" customHeight="false" outlineLevel="0" collapsed="false">
      <c r="T540" s="0" t="n">
        <v>536</v>
      </c>
      <c r="U540" s="0" t="n">
        <f aca="false">IF(N($B$15)&gt;0,NORMSDIST(($B$15*SQRT(T540)-IF($B$11="Two-tailed",TINV($B$9,(T540-1)),TINV(2*$B$9,(T540-1))))/SQRT(1+IF($B$11="Two-tailed",TINV($B$9,(T540-1)),TINV(2*$B$9,(T540-1)))^2/(2*(T540-1)))),0)</f>
        <v>0.999999999999837</v>
      </c>
    </row>
    <row r="541" customFormat="false" ht="15" hidden="false" customHeight="false" outlineLevel="0" collapsed="false">
      <c r="T541" s="0" t="n">
        <v>537</v>
      </c>
      <c r="U541" s="0" t="n">
        <f aca="false">IF(N($B$15)&gt;0,NORMSDIST(($B$15*SQRT(T541)-IF($B$11="Two-tailed",TINV($B$9,(T541-1)),TINV(2*$B$9,(T541-1))))/SQRT(1+IF($B$11="Two-tailed",TINV($B$9,(T541-1)),TINV(2*$B$9,(T541-1)))^2/(2*(T541-1)))),0)</f>
        <v>0.999999999999847</v>
      </c>
    </row>
    <row r="542" customFormat="false" ht="15" hidden="false" customHeight="false" outlineLevel="0" collapsed="false">
      <c r="T542" s="0" t="n">
        <v>538</v>
      </c>
      <c r="U542" s="0" t="n">
        <f aca="false">IF(N($B$15)&gt;0,NORMSDIST(($B$15*SQRT(T542)-IF($B$11="Two-tailed",TINV($B$9,(T542-1)),TINV(2*$B$9,(T542-1))))/SQRT(1+IF($B$11="Two-tailed",TINV($B$9,(T542-1)),TINV(2*$B$9,(T542-1)))^2/(2*(T542-1)))),0)</f>
        <v>0.999999999999857</v>
      </c>
    </row>
    <row r="543" customFormat="false" ht="15" hidden="false" customHeight="false" outlineLevel="0" collapsed="false">
      <c r="T543" s="0" t="n">
        <v>539</v>
      </c>
      <c r="U543" s="0" t="n">
        <f aca="false">IF(N($B$15)&gt;0,NORMSDIST(($B$15*SQRT(T543)-IF($B$11="Two-tailed",TINV($B$9,(T543-1)),TINV(2*$B$9,(T543-1))))/SQRT(1+IF($B$11="Two-tailed",TINV($B$9,(T543-1)),TINV(2*$B$9,(T543-1)))^2/(2*(T543-1)))),0)</f>
        <v>0.999999999999866</v>
      </c>
    </row>
    <row r="544" customFormat="false" ht="15" hidden="false" customHeight="false" outlineLevel="0" collapsed="false">
      <c r="T544" s="0" t="n">
        <v>540</v>
      </c>
      <c r="U544" s="0" t="n">
        <f aca="false">IF(N($B$15)&gt;0,NORMSDIST(($B$15*SQRT(T544)-IF($B$11="Two-tailed",TINV($B$9,(T544-1)),TINV(2*$B$9,(T544-1))))/SQRT(1+IF($B$11="Two-tailed",TINV($B$9,(T544-1)),TINV(2*$B$9,(T544-1)))^2/(2*(T544-1)))),0)</f>
        <v>0.999999999999874</v>
      </c>
    </row>
    <row r="545" customFormat="false" ht="15" hidden="false" customHeight="false" outlineLevel="0" collapsed="false">
      <c r="T545" s="0" t="n">
        <v>541</v>
      </c>
      <c r="U545" s="0" t="n">
        <f aca="false">IF(N($B$15)&gt;0,NORMSDIST(($B$15*SQRT(T545)-IF($B$11="Two-tailed",TINV($B$9,(T545-1)),TINV(2*$B$9,(T545-1))))/SQRT(1+IF($B$11="Two-tailed",TINV($B$9,(T545-1)),TINV(2*$B$9,(T545-1)))^2/(2*(T545-1)))),0)</f>
        <v>0.999999999999882</v>
      </c>
    </row>
    <row r="546" customFormat="false" ht="15" hidden="false" customHeight="false" outlineLevel="0" collapsed="false">
      <c r="T546" s="0" t="n">
        <v>542</v>
      </c>
      <c r="U546" s="0" t="n">
        <f aca="false">IF(N($B$15)&gt;0,NORMSDIST(($B$15*SQRT(T546)-IF($B$11="Two-tailed",TINV($B$9,(T546-1)),TINV(2*$B$9,(T546-1))))/SQRT(1+IF($B$11="Two-tailed",TINV($B$9,(T546-1)),TINV(2*$B$9,(T546-1)))^2/(2*(T546-1)))),0)</f>
        <v>0.999999999999889</v>
      </c>
    </row>
    <row r="547" customFormat="false" ht="15" hidden="false" customHeight="false" outlineLevel="0" collapsed="false">
      <c r="T547" s="0" t="n">
        <v>543</v>
      </c>
      <c r="U547" s="0" t="n">
        <f aca="false">IF(N($B$15)&gt;0,NORMSDIST(($B$15*SQRT(T547)-IF($B$11="Two-tailed",TINV($B$9,(T547-1)),TINV(2*$B$9,(T547-1))))/SQRT(1+IF($B$11="Two-tailed",TINV($B$9,(T547-1)),TINV(2*$B$9,(T547-1)))^2/(2*(T547-1)))),0)</f>
        <v>0.999999999999896</v>
      </c>
    </row>
    <row r="548" customFormat="false" ht="15" hidden="false" customHeight="false" outlineLevel="0" collapsed="false">
      <c r="T548" s="0" t="n">
        <v>544</v>
      </c>
      <c r="U548" s="0" t="n">
        <f aca="false">IF(N($B$15)&gt;0,NORMSDIST(($B$15*SQRT(T548)-IF($B$11="Two-tailed",TINV($B$9,(T548-1)),TINV(2*$B$9,(T548-1))))/SQRT(1+IF($B$11="Two-tailed",TINV($B$9,(T548-1)),TINV(2*$B$9,(T548-1)))^2/(2*(T548-1)))),0)</f>
        <v>0.999999999999902</v>
      </c>
    </row>
    <row r="549" customFormat="false" ht="15" hidden="false" customHeight="false" outlineLevel="0" collapsed="false">
      <c r="T549" s="0" t="n">
        <v>545</v>
      </c>
      <c r="U549" s="0" t="n">
        <f aca="false">IF(N($B$15)&gt;0,NORMSDIST(($B$15*SQRT(T549)-IF($B$11="Two-tailed",TINV($B$9,(T549-1)),TINV(2*$B$9,(T549-1))))/SQRT(1+IF($B$11="Two-tailed",TINV($B$9,(T549-1)),TINV(2*$B$9,(T549-1)))^2/(2*(T549-1)))),0)</f>
        <v>0.999999999999909</v>
      </c>
    </row>
    <row r="550" customFormat="false" ht="15" hidden="false" customHeight="false" outlineLevel="0" collapsed="false">
      <c r="T550" s="0" t="n">
        <v>546</v>
      </c>
      <c r="U550" s="0" t="n">
        <f aca="false">IF(N($B$15)&gt;0,NORMSDIST(($B$15*SQRT(T550)-IF($B$11="Two-tailed",TINV($B$9,(T550-1)),TINV(2*$B$9,(T550-1))))/SQRT(1+IF($B$11="Two-tailed",TINV($B$9,(T550-1)),TINV(2*$B$9,(T550-1)))^2/(2*(T550-1)))),0)</f>
        <v>0.999999999999914</v>
      </c>
    </row>
    <row r="551" customFormat="false" ht="15" hidden="false" customHeight="false" outlineLevel="0" collapsed="false">
      <c r="T551" s="0" t="n">
        <v>547</v>
      </c>
      <c r="U551" s="0" t="n">
        <f aca="false">IF(N($B$15)&gt;0,NORMSDIST(($B$15*SQRT(T551)-IF($B$11="Two-tailed",TINV($B$9,(T551-1)),TINV(2*$B$9,(T551-1))))/SQRT(1+IF($B$11="Two-tailed",TINV($B$9,(T551-1)),TINV(2*$B$9,(T551-1)))^2/(2*(T551-1)))),0)</f>
        <v>0.99999999999992</v>
      </c>
    </row>
    <row r="552" customFormat="false" ht="15" hidden="false" customHeight="false" outlineLevel="0" collapsed="false">
      <c r="T552" s="0" t="n">
        <v>548</v>
      </c>
      <c r="U552" s="0" t="n">
        <f aca="false">IF(N($B$15)&gt;0,NORMSDIST(($B$15*SQRT(T552)-IF($B$11="Two-tailed",TINV($B$9,(T552-1)),TINV(2*$B$9,(T552-1))))/SQRT(1+IF($B$11="Two-tailed",TINV($B$9,(T552-1)),TINV(2*$B$9,(T552-1)))^2/(2*(T552-1)))),0)</f>
        <v>0.999999999999925</v>
      </c>
    </row>
    <row r="553" customFormat="false" ht="15" hidden="false" customHeight="false" outlineLevel="0" collapsed="false">
      <c r="T553" s="0" t="n">
        <v>549</v>
      </c>
      <c r="U553" s="0" t="n">
        <f aca="false">IF(N($B$15)&gt;0,NORMSDIST(($B$15*SQRT(T553)-IF($B$11="Two-tailed",TINV($B$9,(T553-1)),TINV(2*$B$9,(T553-1))))/SQRT(1+IF($B$11="Two-tailed",TINV($B$9,(T553-1)),TINV(2*$B$9,(T553-1)))^2/(2*(T553-1)))),0)</f>
        <v>0.999999999999929</v>
      </c>
    </row>
    <row r="554" customFormat="false" ht="15" hidden="false" customHeight="false" outlineLevel="0" collapsed="false">
      <c r="T554" s="0" t="n">
        <v>550</v>
      </c>
      <c r="U554" s="0" t="n">
        <f aca="false">IF(N($B$15)&gt;0,NORMSDIST(($B$15*SQRT(T554)-IF($B$11="Two-tailed",TINV($B$9,(T554-1)),TINV(2*$B$9,(T554-1))))/SQRT(1+IF($B$11="Two-tailed",TINV($B$9,(T554-1)),TINV(2*$B$9,(T554-1)))^2/(2*(T554-1)))),0)</f>
        <v>0.999999999999934</v>
      </c>
    </row>
    <row r="555" customFormat="false" ht="15" hidden="false" customHeight="false" outlineLevel="0" collapsed="false">
      <c r="T555" s="0" t="n">
        <v>551</v>
      </c>
      <c r="U555" s="0" t="n">
        <f aca="false">IF(N($B$15)&gt;0,NORMSDIST(($B$15*SQRT(T555)-IF($B$11="Two-tailed",TINV($B$9,(T555-1)),TINV(2*$B$9,(T555-1))))/SQRT(1+IF($B$11="Two-tailed",TINV($B$9,(T555-1)),TINV(2*$B$9,(T555-1)))^2/(2*(T555-1)))),0)</f>
        <v>0.999999999999938</v>
      </c>
    </row>
    <row r="556" customFormat="false" ht="15" hidden="false" customHeight="false" outlineLevel="0" collapsed="false">
      <c r="T556" s="0" t="n">
        <v>552</v>
      </c>
      <c r="U556" s="0" t="n">
        <f aca="false">IF(N($B$15)&gt;0,NORMSDIST(($B$15*SQRT(T556)-IF($B$11="Two-tailed",TINV($B$9,(T556-1)),TINV(2*$B$9,(T556-1))))/SQRT(1+IF($B$11="Two-tailed",TINV($B$9,(T556-1)),TINV(2*$B$9,(T556-1)))^2/(2*(T556-1)))),0)</f>
        <v>0.999999999999942</v>
      </c>
    </row>
    <row r="557" customFormat="false" ht="15" hidden="false" customHeight="false" outlineLevel="0" collapsed="false">
      <c r="T557" s="0" t="n">
        <v>553</v>
      </c>
      <c r="U557" s="0" t="n">
        <f aca="false">IF(N($B$15)&gt;0,NORMSDIST(($B$15*SQRT(T557)-IF($B$11="Two-tailed",TINV($B$9,(T557-1)),TINV(2*$B$9,(T557-1))))/SQRT(1+IF($B$11="Two-tailed",TINV($B$9,(T557-1)),TINV(2*$B$9,(T557-1)))^2/(2*(T557-1)))),0)</f>
        <v>0.999999999999945</v>
      </c>
    </row>
    <row r="558" customFormat="false" ht="15" hidden="false" customHeight="false" outlineLevel="0" collapsed="false">
      <c r="T558" s="0" t="n">
        <v>554</v>
      </c>
      <c r="U558" s="0" t="n">
        <f aca="false">IF(N($B$15)&gt;0,NORMSDIST(($B$15*SQRT(T558)-IF($B$11="Two-tailed",TINV($B$9,(T558-1)),TINV(2*$B$9,(T558-1))))/SQRT(1+IF($B$11="Two-tailed",TINV($B$9,(T558-1)),TINV(2*$B$9,(T558-1)))^2/(2*(T558-1)))),0)</f>
        <v>0.999999999999949</v>
      </c>
    </row>
    <row r="559" customFormat="false" ht="15" hidden="false" customHeight="false" outlineLevel="0" collapsed="false">
      <c r="T559" s="0" t="n">
        <v>555</v>
      </c>
      <c r="U559" s="0" t="n">
        <f aca="false">IF(N($B$15)&gt;0,NORMSDIST(($B$15*SQRT(T559)-IF($B$11="Two-tailed",TINV($B$9,(T559-1)),TINV(2*$B$9,(T559-1))))/SQRT(1+IF($B$11="Two-tailed",TINV($B$9,(T559-1)),TINV(2*$B$9,(T559-1)))^2/(2*(T559-1)))),0)</f>
        <v>0.999999999999952</v>
      </c>
    </row>
    <row r="560" customFormat="false" ht="15" hidden="false" customHeight="false" outlineLevel="0" collapsed="false">
      <c r="T560" s="0" t="n">
        <v>556</v>
      </c>
      <c r="U560" s="0" t="n">
        <f aca="false">IF(N($B$15)&gt;0,NORMSDIST(($B$15*SQRT(T560)-IF($B$11="Two-tailed",TINV($B$9,(T560-1)),TINV(2*$B$9,(T560-1))))/SQRT(1+IF($B$11="Two-tailed",TINV($B$9,(T560-1)),TINV(2*$B$9,(T560-1)))^2/(2*(T560-1)))),0)</f>
        <v>0.999999999999955</v>
      </c>
    </row>
    <row r="561" customFormat="false" ht="15" hidden="false" customHeight="false" outlineLevel="0" collapsed="false">
      <c r="T561" s="0" t="n">
        <v>557</v>
      </c>
      <c r="U561" s="0" t="n">
        <f aca="false">IF(N($B$15)&gt;0,NORMSDIST(($B$15*SQRT(T561)-IF($B$11="Two-tailed",TINV($B$9,(T561-1)),TINV(2*$B$9,(T561-1))))/SQRT(1+IF($B$11="Two-tailed",TINV($B$9,(T561-1)),TINV(2*$B$9,(T561-1)))^2/(2*(T561-1)))),0)</f>
        <v>0.999999999999958</v>
      </c>
    </row>
    <row r="562" customFormat="false" ht="15" hidden="false" customHeight="false" outlineLevel="0" collapsed="false">
      <c r="T562" s="0" t="n">
        <v>558</v>
      </c>
      <c r="U562" s="0" t="n">
        <f aca="false">IF(N($B$15)&gt;0,NORMSDIST(($B$15*SQRT(T562)-IF($B$11="Two-tailed",TINV($B$9,(T562-1)),TINV(2*$B$9,(T562-1))))/SQRT(1+IF($B$11="Two-tailed",TINV($B$9,(T562-1)),TINV(2*$B$9,(T562-1)))^2/(2*(T562-1)))),0)</f>
        <v>0.99999999999996</v>
      </c>
    </row>
    <row r="563" customFormat="false" ht="15" hidden="false" customHeight="false" outlineLevel="0" collapsed="false">
      <c r="T563" s="0" t="n">
        <v>559</v>
      </c>
      <c r="U563" s="0" t="n">
        <f aca="false">IF(N($B$15)&gt;0,NORMSDIST(($B$15*SQRT(T563)-IF($B$11="Two-tailed",TINV($B$9,(T563-1)),TINV(2*$B$9,(T563-1))))/SQRT(1+IF($B$11="Two-tailed",TINV($B$9,(T563-1)),TINV(2*$B$9,(T563-1)))^2/(2*(T563-1)))),0)</f>
        <v>0.999999999999963</v>
      </c>
    </row>
    <row r="564" customFormat="false" ht="15" hidden="false" customHeight="false" outlineLevel="0" collapsed="false">
      <c r="T564" s="0" t="n">
        <v>560</v>
      </c>
      <c r="U564" s="0" t="n">
        <f aca="false">IF(N($B$15)&gt;0,NORMSDIST(($B$15*SQRT(T564)-IF($B$11="Two-tailed",TINV($B$9,(T564-1)),TINV(2*$B$9,(T564-1))))/SQRT(1+IF($B$11="Two-tailed",TINV($B$9,(T564-1)),TINV(2*$B$9,(T564-1)))^2/(2*(T564-1)))),0)</f>
        <v>0.999999999999965</v>
      </c>
    </row>
    <row r="565" customFormat="false" ht="15" hidden="false" customHeight="false" outlineLevel="0" collapsed="false">
      <c r="T565" s="0" t="n">
        <v>561</v>
      </c>
      <c r="U565" s="0" t="n">
        <f aca="false">IF(N($B$15)&gt;0,NORMSDIST(($B$15*SQRT(T565)-IF($B$11="Two-tailed",TINV($B$9,(T565-1)),TINV(2*$B$9,(T565-1))))/SQRT(1+IF($B$11="Two-tailed",TINV($B$9,(T565-1)),TINV(2*$B$9,(T565-1)))^2/(2*(T565-1)))),0)</f>
        <v>0.999999999999967</v>
      </c>
    </row>
    <row r="566" customFormat="false" ht="15" hidden="false" customHeight="false" outlineLevel="0" collapsed="false">
      <c r="T566" s="0" t="n">
        <v>562</v>
      </c>
      <c r="U566" s="0" t="n">
        <f aca="false">IF(N($B$15)&gt;0,NORMSDIST(($B$15*SQRT(T566)-IF($B$11="Two-tailed",TINV($B$9,(T566-1)),TINV(2*$B$9,(T566-1))))/SQRT(1+IF($B$11="Two-tailed",TINV($B$9,(T566-1)),TINV(2*$B$9,(T566-1)))^2/(2*(T566-1)))),0)</f>
        <v>0.999999999999969</v>
      </c>
    </row>
    <row r="567" customFormat="false" ht="15" hidden="false" customHeight="false" outlineLevel="0" collapsed="false">
      <c r="T567" s="0" t="n">
        <v>563</v>
      </c>
      <c r="U567" s="0" t="n">
        <f aca="false">IF(N($B$15)&gt;0,NORMSDIST(($B$15*SQRT(T567)-IF($B$11="Two-tailed",TINV($B$9,(T567-1)),TINV(2*$B$9,(T567-1))))/SQRT(1+IF($B$11="Two-tailed",TINV($B$9,(T567-1)),TINV(2*$B$9,(T567-1)))^2/(2*(T567-1)))),0)</f>
        <v>0.999999999999971</v>
      </c>
    </row>
    <row r="568" customFormat="false" ht="15" hidden="false" customHeight="false" outlineLevel="0" collapsed="false">
      <c r="T568" s="0" t="n">
        <v>564</v>
      </c>
      <c r="U568" s="0" t="n">
        <f aca="false">IF(N($B$15)&gt;0,NORMSDIST(($B$15*SQRT(T568)-IF($B$11="Two-tailed",TINV($B$9,(T568-1)),TINV(2*$B$9,(T568-1))))/SQRT(1+IF($B$11="Two-tailed",TINV($B$9,(T568-1)),TINV(2*$B$9,(T568-1)))^2/(2*(T568-1)))),0)</f>
        <v>0.999999999999973</v>
      </c>
    </row>
    <row r="569" customFormat="false" ht="15" hidden="false" customHeight="false" outlineLevel="0" collapsed="false">
      <c r="T569" s="0" t="n">
        <v>565</v>
      </c>
      <c r="U569" s="0" t="n">
        <f aca="false">IF(N($B$15)&gt;0,NORMSDIST(($B$15*SQRT(T569)-IF($B$11="Two-tailed",TINV($B$9,(T569-1)),TINV(2*$B$9,(T569-1))))/SQRT(1+IF($B$11="Two-tailed",TINV($B$9,(T569-1)),TINV(2*$B$9,(T569-1)))^2/(2*(T569-1)))),0)</f>
        <v>0.999999999999975</v>
      </c>
    </row>
    <row r="570" customFormat="false" ht="15" hidden="false" customHeight="false" outlineLevel="0" collapsed="false">
      <c r="T570" s="0" t="n">
        <v>566</v>
      </c>
      <c r="U570" s="0" t="n">
        <f aca="false">IF(N($B$15)&gt;0,NORMSDIST(($B$15*SQRT(T570)-IF($B$11="Two-tailed",TINV($B$9,(T570-1)),TINV(2*$B$9,(T570-1))))/SQRT(1+IF($B$11="Two-tailed",TINV($B$9,(T570-1)),TINV(2*$B$9,(T570-1)))^2/(2*(T570-1)))),0)</f>
        <v>0.999999999999976</v>
      </c>
    </row>
    <row r="571" customFormat="false" ht="15" hidden="false" customHeight="false" outlineLevel="0" collapsed="false">
      <c r="T571" s="0" t="n">
        <v>567</v>
      </c>
      <c r="U571" s="0" t="n">
        <f aca="false">IF(N($B$15)&gt;0,NORMSDIST(($B$15*SQRT(T571)-IF($B$11="Two-tailed",TINV($B$9,(T571-1)),TINV(2*$B$9,(T571-1))))/SQRT(1+IF($B$11="Two-tailed",TINV($B$9,(T571-1)),TINV(2*$B$9,(T571-1)))^2/(2*(T571-1)))),0)</f>
        <v>0.999999999999978</v>
      </c>
    </row>
    <row r="572" customFormat="false" ht="15" hidden="false" customHeight="false" outlineLevel="0" collapsed="false">
      <c r="T572" s="0" t="n">
        <v>568</v>
      </c>
      <c r="U572" s="0" t="n">
        <f aca="false">IF(N($B$15)&gt;0,NORMSDIST(($B$15*SQRT(T572)-IF($B$11="Two-tailed",TINV($B$9,(T572-1)),TINV(2*$B$9,(T572-1))))/SQRT(1+IF($B$11="Two-tailed",TINV($B$9,(T572-1)),TINV(2*$B$9,(T572-1)))^2/(2*(T572-1)))),0)</f>
        <v>0.999999999999979</v>
      </c>
    </row>
    <row r="573" customFormat="false" ht="15" hidden="false" customHeight="false" outlineLevel="0" collapsed="false">
      <c r="T573" s="0" t="n">
        <v>569</v>
      </c>
      <c r="U573" s="0" t="n">
        <f aca="false">IF(N($B$15)&gt;0,NORMSDIST(($B$15*SQRT(T573)-IF($B$11="Two-tailed",TINV($B$9,(T573-1)),TINV(2*$B$9,(T573-1))))/SQRT(1+IF($B$11="Two-tailed",TINV($B$9,(T573-1)),TINV(2*$B$9,(T573-1)))^2/(2*(T573-1)))),0)</f>
        <v>0.999999999999981</v>
      </c>
    </row>
    <row r="574" customFormat="false" ht="15" hidden="false" customHeight="false" outlineLevel="0" collapsed="false">
      <c r="T574" s="0" t="n">
        <v>570</v>
      </c>
      <c r="U574" s="0" t="n">
        <f aca="false">IF(N($B$15)&gt;0,NORMSDIST(($B$15*SQRT(T574)-IF($B$11="Two-tailed",TINV($B$9,(T574-1)),TINV(2*$B$9,(T574-1))))/SQRT(1+IF($B$11="Two-tailed",TINV($B$9,(T574-1)),TINV(2*$B$9,(T574-1)))^2/(2*(T574-1)))),0)</f>
        <v>0.999999999999982</v>
      </c>
    </row>
    <row r="575" customFormat="false" ht="15" hidden="false" customHeight="false" outlineLevel="0" collapsed="false">
      <c r="T575" s="0" t="n">
        <v>571</v>
      </c>
      <c r="U575" s="0" t="n">
        <f aca="false">IF(N($B$15)&gt;0,NORMSDIST(($B$15*SQRT(T575)-IF($B$11="Two-tailed",TINV($B$9,(T575-1)),TINV(2*$B$9,(T575-1))))/SQRT(1+IF($B$11="Two-tailed",TINV($B$9,(T575-1)),TINV(2*$B$9,(T575-1)))^2/(2*(T575-1)))),0)</f>
        <v>0.999999999999983</v>
      </c>
    </row>
    <row r="576" customFormat="false" ht="15" hidden="false" customHeight="false" outlineLevel="0" collapsed="false">
      <c r="T576" s="0" t="n">
        <v>572</v>
      </c>
      <c r="U576" s="0" t="n">
        <f aca="false">IF(N($B$15)&gt;0,NORMSDIST(($B$15*SQRT(T576)-IF($B$11="Two-tailed",TINV($B$9,(T576-1)),TINV(2*$B$9,(T576-1))))/SQRT(1+IF($B$11="Two-tailed",TINV($B$9,(T576-1)),TINV(2*$B$9,(T576-1)))^2/(2*(T576-1)))),0)</f>
        <v>0.999999999999984</v>
      </c>
    </row>
    <row r="577" customFormat="false" ht="15" hidden="false" customHeight="false" outlineLevel="0" collapsed="false">
      <c r="T577" s="0" t="n">
        <v>573</v>
      </c>
      <c r="U577" s="0" t="n">
        <f aca="false">IF(N($B$15)&gt;0,NORMSDIST(($B$15*SQRT(T577)-IF($B$11="Two-tailed",TINV($B$9,(T577-1)),TINV(2*$B$9,(T577-1))))/SQRT(1+IF($B$11="Two-tailed",TINV($B$9,(T577-1)),TINV(2*$B$9,(T577-1)))^2/(2*(T577-1)))),0)</f>
        <v>0.999999999999985</v>
      </c>
    </row>
    <row r="578" customFormat="false" ht="15" hidden="false" customHeight="false" outlineLevel="0" collapsed="false">
      <c r="T578" s="0" t="n">
        <v>574</v>
      </c>
      <c r="U578" s="0" t="n">
        <f aca="false">IF(N($B$15)&gt;0,NORMSDIST(($B$15*SQRT(T578)-IF($B$11="Two-tailed",TINV($B$9,(T578-1)),TINV(2*$B$9,(T578-1))))/SQRT(1+IF($B$11="Two-tailed",TINV($B$9,(T578-1)),TINV(2*$B$9,(T578-1)))^2/(2*(T578-1)))),0)</f>
        <v>0.999999999999986</v>
      </c>
    </row>
    <row r="579" customFormat="false" ht="15" hidden="false" customHeight="false" outlineLevel="0" collapsed="false">
      <c r="T579" s="0" t="n">
        <v>575</v>
      </c>
      <c r="U579" s="0" t="n">
        <f aca="false">IF(N($B$15)&gt;0,NORMSDIST(($B$15*SQRT(T579)-IF($B$11="Two-tailed",TINV($B$9,(T579-1)),TINV(2*$B$9,(T579-1))))/SQRT(1+IF($B$11="Two-tailed",TINV($B$9,(T579-1)),TINV(2*$B$9,(T579-1)))^2/(2*(T579-1)))),0)</f>
        <v>0.999999999999987</v>
      </c>
    </row>
    <row r="580" customFormat="false" ht="15" hidden="false" customHeight="false" outlineLevel="0" collapsed="false">
      <c r="T580" s="0" t="n">
        <v>576</v>
      </c>
      <c r="U580" s="0" t="n">
        <f aca="false">IF(N($B$15)&gt;0,NORMSDIST(($B$15*SQRT(T580)-IF($B$11="Two-tailed",TINV($B$9,(T580-1)),TINV(2*$B$9,(T580-1))))/SQRT(1+IF($B$11="Two-tailed",TINV($B$9,(T580-1)),TINV(2*$B$9,(T580-1)))^2/(2*(T580-1)))),0)</f>
        <v>0.999999999999988</v>
      </c>
    </row>
    <row r="581" customFormat="false" ht="15" hidden="false" customHeight="false" outlineLevel="0" collapsed="false">
      <c r="T581" s="0" t="n">
        <v>577</v>
      </c>
      <c r="U581" s="0" t="n">
        <f aca="false">IF(N($B$15)&gt;0,NORMSDIST(($B$15*SQRT(T581)-IF($B$11="Two-tailed",TINV($B$9,(T581-1)),TINV(2*$B$9,(T581-1))))/SQRT(1+IF($B$11="Two-tailed",TINV($B$9,(T581-1)),TINV(2*$B$9,(T581-1)))^2/(2*(T581-1)))),0)</f>
        <v>0.999999999999988</v>
      </c>
    </row>
    <row r="582" customFormat="false" ht="15" hidden="false" customHeight="false" outlineLevel="0" collapsed="false">
      <c r="T582" s="0" t="n">
        <v>578</v>
      </c>
      <c r="U582" s="0" t="n">
        <f aca="false">IF(N($B$15)&gt;0,NORMSDIST(($B$15*SQRT(T582)-IF($B$11="Two-tailed",TINV($B$9,(T582-1)),TINV(2*$B$9,(T582-1))))/SQRT(1+IF($B$11="Two-tailed",TINV($B$9,(T582-1)),TINV(2*$B$9,(T582-1)))^2/(2*(T582-1)))),0)</f>
        <v>0.999999999999989</v>
      </c>
    </row>
    <row r="583" customFormat="false" ht="15" hidden="false" customHeight="false" outlineLevel="0" collapsed="false">
      <c r="T583" s="0" t="n">
        <v>579</v>
      </c>
      <c r="U583" s="0" t="n">
        <f aca="false">IF(N($B$15)&gt;0,NORMSDIST(($B$15*SQRT(T583)-IF($B$11="Two-tailed",TINV($B$9,(T583-1)),TINV(2*$B$9,(T583-1))))/SQRT(1+IF($B$11="Two-tailed",TINV($B$9,(T583-1)),TINV(2*$B$9,(T583-1)))^2/(2*(T583-1)))),0)</f>
        <v>0.99999999999999</v>
      </c>
    </row>
    <row r="584" customFormat="false" ht="15" hidden="false" customHeight="false" outlineLevel="0" collapsed="false">
      <c r="T584" s="0" t="n">
        <v>580</v>
      </c>
      <c r="U584" s="0" t="n">
        <f aca="false">IF(N($B$15)&gt;0,NORMSDIST(($B$15*SQRT(T584)-IF($B$11="Two-tailed",TINV($B$9,(T584-1)),TINV(2*$B$9,(T584-1))))/SQRT(1+IF($B$11="Two-tailed",TINV($B$9,(T584-1)),TINV(2*$B$9,(T584-1)))^2/(2*(T584-1)))),0)</f>
        <v>0.999999999999991</v>
      </c>
    </row>
    <row r="585" customFormat="false" ht="15" hidden="false" customHeight="false" outlineLevel="0" collapsed="false">
      <c r="T585" s="0" t="n">
        <v>581</v>
      </c>
      <c r="U585" s="0" t="n">
        <f aca="false">IF(N($B$15)&gt;0,NORMSDIST(($B$15*SQRT(T585)-IF($B$11="Two-tailed",TINV($B$9,(T585-1)),TINV(2*$B$9,(T585-1))))/SQRT(1+IF($B$11="Two-tailed",TINV($B$9,(T585-1)),TINV(2*$B$9,(T585-1)))^2/(2*(T585-1)))),0)</f>
        <v>0.999999999999991</v>
      </c>
    </row>
    <row r="586" customFormat="false" ht="15" hidden="false" customHeight="false" outlineLevel="0" collapsed="false">
      <c r="T586" s="0" t="n">
        <v>582</v>
      </c>
      <c r="U586" s="0" t="n">
        <f aca="false">IF(N($B$15)&gt;0,NORMSDIST(($B$15*SQRT(T586)-IF($B$11="Two-tailed",TINV($B$9,(T586-1)),TINV(2*$B$9,(T586-1))))/SQRT(1+IF($B$11="Two-tailed",TINV($B$9,(T586-1)),TINV(2*$B$9,(T586-1)))^2/(2*(T586-1)))),0)</f>
        <v>0.999999999999992</v>
      </c>
    </row>
    <row r="587" customFormat="false" ht="15" hidden="false" customHeight="false" outlineLevel="0" collapsed="false">
      <c r="T587" s="0" t="n">
        <v>583</v>
      </c>
      <c r="U587" s="0" t="n">
        <f aca="false">IF(N($B$15)&gt;0,NORMSDIST(($B$15*SQRT(T587)-IF($B$11="Two-tailed",TINV($B$9,(T587-1)),TINV(2*$B$9,(T587-1))))/SQRT(1+IF($B$11="Two-tailed",TINV($B$9,(T587-1)),TINV(2*$B$9,(T587-1)))^2/(2*(T587-1)))),0)</f>
        <v>0.999999999999992</v>
      </c>
    </row>
    <row r="588" customFormat="false" ht="15" hidden="false" customHeight="false" outlineLevel="0" collapsed="false">
      <c r="T588" s="0" t="n">
        <v>584</v>
      </c>
      <c r="U588" s="0" t="n">
        <f aca="false">IF(N($B$15)&gt;0,NORMSDIST(($B$15*SQRT(T588)-IF($B$11="Two-tailed",TINV($B$9,(T588-1)),TINV(2*$B$9,(T588-1))))/SQRT(1+IF($B$11="Two-tailed",TINV($B$9,(T588-1)),TINV(2*$B$9,(T588-1)))^2/(2*(T588-1)))),0)</f>
        <v>0.999999999999993</v>
      </c>
    </row>
    <row r="589" customFormat="false" ht="15" hidden="false" customHeight="false" outlineLevel="0" collapsed="false">
      <c r="T589" s="0" t="n">
        <v>585</v>
      </c>
      <c r="U589" s="0" t="n">
        <f aca="false">IF(N($B$15)&gt;0,NORMSDIST(($B$15*SQRT(T589)-IF($B$11="Two-tailed",TINV($B$9,(T589-1)),TINV(2*$B$9,(T589-1))))/SQRT(1+IF($B$11="Two-tailed",TINV($B$9,(T589-1)),TINV(2*$B$9,(T589-1)))^2/(2*(T589-1)))),0)</f>
        <v>0.999999999999993</v>
      </c>
    </row>
    <row r="590" customFormat="false" ht="15" hidden="false" customHeight="false" outlineLevel="0" collapsed="false">
      <c r="T590" s="0" t="n">
        <v>586</v>
      </c>
      <c r="U590" s="0" t="n">
        <f aca="false">IF(N($B$15)&gt;0,NORMSDIST(($B$15*SQRT(T590)-IF($B$11="Two-tailed",TINV($B$9,(T590-1)),TINV(2*$B$9,(T590-1))))/SQRT(1+IF($B$11="Two-tailed",TINV($B$9,(T590-1)),TINV(2*$B$9,(T590-1)))^2/(2*(T590-1)))),0)</f>
        <v>0.999999999999994</v>
      </c>
    </row>
    <row r="591" customFormat="false" ht="15" hidden="false" customHeight="false" outlineLevel="0" collapsed="false">
      <c r="T591" s="0" t="n">
        <v>587</v>
      </c>
      <c r="U591" s="0" t="n">
        <f aca="false">IF(N($B$15)&gt;0,NORMSDIST(($B$15*SQRT(T591)-IF($B$11="Two-tailed",TINV($B$9,(T591-1)),TINV(2*$B$9,(T591-1))))/SQRT(1+IF($B$11="Two-tailed",TINV($B$9,(T591-1)),TINV(2*$B$9,(T591-1)))^2/(2*(T591-1)))),0)</f>
        <v>0.999999999999994</v>
      </c>
    </row>
    <row r="592" customFormat="false" ht="15" hidden="false" customHeight="false" outlineLevel="0" collapsed="false">
      <c r="T592" s="0" t="n">
        <v>588</v>
      </c>
      <c r="U592" s="0" t="n">
        <f aca="false">IF(N($B$15)&gt;0,NORMSDIST(($B$15*SQRT(T592)-IF($B$11="Two-tailed",TINV($B$9,(T592-1)),TINV(2*$B$9,(T592-1))))/SQRT(1+IF($B$11="Two-tailed",TINV($B$9,(T592-1)),TINV(2*$B$9,(T592-1)))^2/(2*(T592-1)))),0)</f>
        <v>0.999999999999994</v>
      </c>
    </row>
    <row r="593" customFormat="false" ht="15" hidden="false" customHeight="false" outlineLevel="0" collapsed="false">
      <c r="T593" s="0" t="n">
        <v>589</v>
      </c>
      <c r="U593" s="0" t="n">
        <f aca="false">IF(N($B$15)&gt;0,NORMSDIST(($B$15*SQRT(T593)-IF($B$11="Two-tailed",TINV($B$9,(T593-1)),TINV(2*$B$9,(T593-1))))/SQRT(1+IF($B$11="Two-tailed",TINV($B$9,(T593-1)),TINV(2*$B$9,(T593-1)))^2/(2*(T593-1)))),0)</f>
        <v>0.999999999999995</v>
      </c>
    </row>
    <row r="594" customFormat="false" ht="15" hidden="false" customHeight="false" outlineLevel="0" collapsed="false">
      <c r="T594" s="0" t="n">
        <v>590</v>
      </c>
      <c r="U594" s="0" t="n">
        <f aca="false">IF(N($B$15)&gt;0,NORMSDIST(($B$15*SQRT(T594)-IF($B$11="Two-tailed",TINV($B$9,(T594-1)),TINV(2*$B$9,(T594-1))))/SQRT(1+IF($B$11="Two-tailed",TINV($B$9,(T594-1)),TINV(2*$B$9,(T594-1)))^2/(2*(T594-1)))),0)</f>
        <v>0.999999999999995</v>
      </c>
    </row>
    <row r="595" customFormat="false" ht="15" hidden="false" customHeight="false" outlineLevel="0" collapsed="false">
      <c r="T595" s="0" t="n">
        <v>591</v>
      </c>
      <c r="U595" s="0" t="n">
        <f aca="false">IF(N($B$15)&gt;0,NORMSDIST(($B$15*SQRT(T595)-IF($B$11="Two-tailed",TINV($B$9,(T595-1)),TINV(2*$B$9,(T595-1))))/SQRT(1+IF($B$11="Two-tailed",TINV($B$9,(T595-1)),TINV(2*$B$9,(T595-1)))^2/(2*(T595-1)))),0)</f>
        <v>0.999999999999995</v>
      </c>
    </row>
    <row r="596" customFormat="false" ht="15" hidden="false" customHeight="false" outlineLevel="0" collapsed="false">
      <c r="T596" s="0" t="n">
        <v>592</v>
      </c>
      <c r="U596" s="0" t="n">
        <f aca="false">IF(N($B$15)&gt;0,NORMSDIST(($B$15*SQRT(T596)-IF($B$11="Two-tailed",TINV($B$9,(T596-1)),TINV(2*$B$9,(T596-1))))/SQRT(1+IF($B$11="Two-tailed",TINV($B$9,(T596-1)),TINV(2*$B$9,(T596-1)))^2/(2*(T596-1)))),0)</f>
        <v>0.999999999999996</v>
      </c>
    </row>
    <row r="597" customFormat="false" ht="15" hidden="false" customHeight="false" outlineLevel="0" collapsed="false">
      <c r="T597" s="0" t="n">
        <v>593</v>
      </c>
      <c r="U597" s="0" t="n">
        <f aca="false">IF(N($B$15)&gt;0,NORMSDIST(($B$15*SQRT(T597)-IF($B$11="Two-tailed",TINV($B$9,(T597-1)),TINV(2*$B$9,(T597-1))))/SQRT(1+IF($B$11="Two-tailed",TINV($B$9,(T597-1)),TINV(2*$B$9,(T597-1)))^2/(2*(T597-1)))),0)</f>
        <v>0.999999999999996</v>
      </c>
    </row>
    <row r="598" customFormat="false" ht="15" hidden="false" customHeight="false" outlineLevel="0" collapsed="false">
      <c r="T598" s="0" t="n">
        <v>594</v>
      </c>
      <c r="U598" s="0" t="n">
        <f aca="false">IF(N($B$15)&gt;0,NORMSDIST(($B$15*SQRT(T598)-IF($B$11="Two-tailed",TINV($B$9,(T598-1)),TINV(2*$B$9,(T598-1))))/SQRT(1+IF($B$11="Two-tailed",TINV($B$9,(T598-1)),TINV(2*$B$9,(T598-1)))^2/(2*(T598-1)))),0)</f>
        <v>0.999999999999996</v>
      </c>
    </row>
    <row r="599" customFormat="false" ht="15" hidden="false" customHeight="false" outlineLevel="0" collapsed="false">
      <c r="T599" s="0" t="n">
        <v>595</v>
      </c>
      <c r="U599" s="0" t="n">
        <f aca="false">IF(N($B$15)&gt;0,NORMSDIST(($B$15*SQRT(T599)-IF($B$11="Two-tailed",TINV($B$9,(T599-1)),TINV(2*$B$9,(T599-1))))/SQRT(1+IF($B$11="Two-tailed",TINV($B$9,(T599-1)),TINV(2*$B$9,(T599-1)))^2/(2*(T599-1)))),0)</f>
        <v>0.999999999999996</v>
      </c>
    </row>
    <row r="600" customFormat="false" ht="15" hidden="false" customHeight="false" outlineLevel="0" collapsed="false">
      <c r="T600" s="0" t="n">
        <v>596</v>
      </c>
      <c r="U600" s="0" t="n">
        <f aca="false">IF(N($B$15)&gt;0,NORMSDIST(($B$15*SQRT(T600)-IF($B$11="Two-tailed",TINV($B$9,(T600-1)),TINV(2*$B$9,(T600-1))))/SQRT(1+IF($B$11="Two-tailed",TINV($B$9,(T600-1)),TINV(2*$B$9,(T600-1)))^2/(2*(T600-1)))),0)</f>
        <v>0.999999999999997</v>
      </c>
    </row>
    <row r="601" customFormat="false" ht="15" hidden="false" customHeight="false" outlineLevel="0" collapsed="false">
      <c r="T601" s="0" t="n">
        <v>597</v>
      </c>
      <c r="U601" s="0" t="n">
        <f aca="false">IF(N($B$15)&gt;0,NORMSDIST(($B$15*SQRT(T601)-IF($B$11="Two-tailed",TINV($B$9,(T601-1)),TINV(2*$B$9,(T601-1))))/SQRT(1+IF($B$11="Two-tailed",TINV($B$9,(T601-1)),TINV(2*$B$9,(T601-1)))^2/(2*(T601-1)))),0)</f>
        <v>0.999999999999997</v>
      </c>
    </row>
    <row r="602" customFormat="false" ht="15" hidden="false" customHeight="false" outlineLevel="0" collapsed="false">
      <c r="T602" s="0" t="n">
        <v>598</v>
      </c>
      <c r="U602" s="0" t="n">
        <f aca="false">IF(N($B$15)&gt;0,NORMSDIST(($B$15*SQRT(T602)-IF($B$11="Two-tailed",TINV($B$9,(T602-1)),TINV(2*$B$9,(T602-1))))/SQRT(1+IF($B$11="Two-tailed",TINV($B$9,(T602-1)),TINV(2*$B$9,(T602-1)))^2/(2*(T602-1)))),0)</f>
        <v>0.999999999999997</v>
      </c>
    </row>
    <row r="603" customFormat="false" ht="15" hidden="false" customHeight="false" outlineLevel="0" collapsed="false">
      <c r="T603" s="0" t="n">
        <v>599</v>
      </c>
      <c r="U603" s="0" t="n">
        <f aca="false">IF(N($B$15)&gt;0,NORMSDIST(($B$15*SQRT(T603)-IF($B$11="Two-tailed",TINV($B$9,(T603-1)),TINV(2*$B$9,(T603-1))))/SQRT(1+IF($B$11="Two-tailed",TINV($B$9,(T603-1)),TINV(2*$B$9,(T603-1)))^2/(2*(T603-1)))),0)</f>
        <v>0.999999999999997</v>
      </c>
    </row>
    <row r="604" customFormat="false" ht="15" hidden="false" customHeight="false" outlineLevel="0" collapsed="false">
      <c r="T604" s="0" t="n">
        <v>600</v>
      </c>
      <c r="U604" s="0" t="n">
        <f aca="false">IF(N($B$15)&gt;0,NORMSDIST(($B$15*SQRT(T604)-IF($B$11="Two-tailed",TINV($B$9,(T604-1)),TINV(2*$B$9,(T604-1))))/SQRT(1+IF($B$11="Two-tailed",TINV($B$9,(T604-1)),TINV(2*$B$9,(T604-1)))^2/(2*(T604-1)))),0)</f>
        <v>0.999999999999997</v>
      </c>
    </row>
    <row r="605" customFormat="false" ht="15" hidden="false" customHeight="false" outlineLevel="0" collapsed="false">
      <c r="T605" s="0" t="n">
        <v>601</v>
      </c>
      <c r="U605" s="0" t="n">
        <f aca="false">IF(N($B$15)&gt;0,NORMSDIST(($B$15*SQRT(T605)-IF($B$11="Two-tailed",TINV($B$9,(T605-1)),TINV(2*$B$9,(T605-1))))/SQRT(1+IF($B$11="Two-tailed",TINV($B$9,(T605-1)),TINV(2*$B$9,(T605-1)))^2/(2*(T605-1)))),0)</f>
        <v>0.999999999999998</v>
      </c>
    </row>
    <row r="606" customFormat="false" ht="15" hidden="false" customHeight="false" outlineLevel="0" collapsed="false">
      <c r="T606" s="0" t="n">
        <v>602</v>
      </c>
      <c r="U606" s="0" t="n">
        <f aca="false">IF(N($B$15)&gt;0,NORMSDIST(($B$15*SQRT(T606)-IF($B$11="Two-tailed",TINV($B$9,(T606-1)),TINV(2*$B$9,(T606-1))))/SQRT(1+IF($B$11="Two-tailed",TINV($B$9,(T606-1)),TINV(2*$B$9,(T606-1)))^2/(2*(T606-1)))),0)</f>
        <v>0.999999999999998</v>
      </c>
    </row>
    <row r="607" customFormat="false" ht="15" hidden="false" customHeight="false" outlineLevel="0" collapsed="false">
      <c r="T607" s="0" t="n">
        <v>603</v>
      </c>
      <c r="U607" s="0" t="n">
        <f aca="false">IF(N($B$15)&gt;0,NORMSDIST(($B$15*SQRT(T607)-IF($B$11="Two-tailed",TINV($B$9,(T607-1)),TINV(2*$B$9,(T607-1))))/SQRT(1+IF($B$11="Two-tailed",TINV($B$9,(T607-1)),TINV(2*$B$9,(T607-1)))^2/(2*(T607-1)))),0)</f>
        <v>0.999999999999998</v>
      </c>
    </row>
    <row r="608" customFormat="false" ht="15" hidden="false" customHeight="false" outlineLevel="0" collapsed="false">
      <c r="T608" s="0" t="n">
        <v>604</v>
      </c>
      <c r="U608" s="0" t="n">
        <f aca="false">IF(N($B$15)&gt;0,NORMSDIST(($B$15*SQRT(T608)-IF($B$11="Two-tailed",TINV($B$9,(T608-1)),TINV(2*$B$9,(T608-1))))/SQRT(1+IF($B$11="Two-tailed",TINV($B$9,(T608-1)),TINV(2*$B$9,(T608-1)))^2/(2*(T608-1)))),0)</f>
        <v>0.999999999999998</v>
      </c>
    </row>
    <row r="609" customFormat="false" ht="15" hidden="false" customHeight="false" outlineLevel="0" collapsed="false">
      <c r="T609" s="0" t="n">
        <v>605</v>
      </c>
      <c r="U609" s="0" t="n">
        <f aca="false">IF(N($B$15)&gt;0,NORMSDIST(($B$15*SQRT(T609)-IF($B$11="Two-tailed",TINV($B$9,(T609-1)),TINV(2*$B$9,(T609-1))))/SQRT(1+IF($B$11="Two-tailed",TINV($B$9,(T609-1)),TINV(2*$B$9,(T609-1)))^2/(2*(T609-1)))),0)</f>
        <v>0.999999999999998</v>
      </c>
    </row>
    <row r="610" customFormat="false" ht="15" hidden="false" customHeight="false" outlineLevel="0" collapsed="false">
      <c r="T610" s="0" t="n">
        <v>606</v>
      </c>
      <c r="U610" s="0" t="n">
        <f aca="false">IF(N($B$15)&gt;0,NORMSDIST(($B$15*SQRT(T610)-IF($B$11="Two-tailed",TINV($B$9,(T610-1)),TINV(2*$B$9,(T610-1))))/SQRT(1+IF($B$11="Two-tailed",TINV($B$9,(T610-1)),TINV(2*$B$9,(T610-1)))^2/(2*(T610-1)))),0)</f>
        <v>0.999999999999998</v>
      </c>
    </row>
    <row r="611" customFormat="false" ht="15" hidden="false" customHeight="false" outlineLevel="0" collapsed="false">
      <c r="T611" s="0" t="n">
        <v>607</v>
      </c>
      <c r="U611" s="0" t="n">
        <f aca="false">IF(N($B$15)&gt;0,NORMSDIST(($B$15*SQRT(T611)-IF($B$11="Two-tailed",TINV($B$9,(T611-1)),TINV(2*$B$9,(T611-1))))/SQRT(1+IF($B$11="Two-tailed",TINV($B$9,(T611-1)),TINV(2*$B$9,(T611-1)))^2/(2*(T611-1)))),0)</f>
        <v>0.999999999999998</v>
      </c>
    </row>
    <row r="612" customFormat="false" ht="15" hidden="false" customHeight="false" outlineLevel="0" collapsed="false">
      <c r="T612" s="0" t="n">
        <v>608</v>
      </c>
      <c r="U612" s="0" t="n">
        <f aca="false">IF(N($B$15)&gt;0,NORMSDIST(($B$15*SQRT(T612)-IF($B$11="Two-tailed",TINV($B$9,(T612-1)),TINV(2*$B$9,(T612-1))))/SQRT(1+IF($B$11="Two-tailed",TINV($B$9,(T612-1)),TINV(2*$B$9,(T612-1)))^2/(2*(T612-1)))),0)</f>
        <v>0.999999999999998</v>
      </c>
    </row>
    <row r="613" customFormat="false" ht="15" hidden="false" customHeight="false" outlineLevel="0" collapsed="false">
      <c r="T613" s="0" t="n">
        <v>609</v>
      </c>
      <c r="U613" s="0" t="n">
        <f aca="false">IF(N($B$15)&gt;0,NORMSDIST(($B$15*SQRT(T613)-IF($B$11="Two-tailed",TINV($B$9,(T613-1)),TINV(2*$B$9,(T613-1))))/SQRT(1+IF($B$11="Two-tailed",TINV($B$9,(T613-1)),TINV(2*$B$9,(T613-1)))^2/(2*(T613-1)))),0)</f>
        <v>0.999999999999999</v>
      </c>
    </row>
    <row r="614" customFormat="false" ht="15" hidden="false" customHeight="false" outlineLevel="0" collapsed="false">
      <c r="T614" s="0" t="n">
        <v>610</v>
      </c>
      <c r="U614" s="0" t="n">
        <f aca="false">IF(N($B$15)&gt;0,NORMSDIST(($B$15*SQRT(T614)-IF($B$11="Two-tailed",TINV($B$9,(T614-1)),TINV(2*$B$9,(T614-1))))/SQRT(1+IF($B$11="Two-tailed",TINV($B$9,(T614-1)),TINV(2*$B$9,(T614-1)))^2/(2*(T614-1)))),0)</f>
        <v>0.999999999999999</v>
      </c>
    </row>
    <row r="615" customFormat="false" ht="15" hidden="false" customHeight="false" outlineLevel="0" collapsed="false">
      <c r="T615" s="0" t="n">
        <v>611</v>
      </c>
      <c r="U615" s="0" t="n">
        <f aca="false">IF(N($B$15)&gt;0,NORMSDIST(($B$15*SQRT(T615)-IF($B$11="Two-tailed",TINV($B$9,(T615-1)),TINV(2*$B$9,(T615-1))))/SQRT(1+IF($B$11="Two-tailed",TINV($B$9,(T615-1)),TINV(2*$B$9,(T615-1)))^2/(2*(T615-1)))),0)</f>
        <v>0.999999999999999</v>
      </c>
    </row>
    <row r="616" customFormat="false" ht="15" hidden="false" customHeight="false" outlineLevel="0" collapsed="false">
      <c r="T616" s="0" t="n">
        <v>612</v>
      </c>
      <c r="U616" s="0" t="n">
        <f aca="false">IF(N($B$15)&gt;0,NORMSDIST(($B$15*SQRT(T616)-IF($B$11="Two-tailed",TINV($B$9,(T616-1)),TINV(2*$B$9,(T616-1))))/SQRT(1+IF($B$11="Two-tailed",TINV($B$9,(T616-1)),TINV(2*$B$9,(T616-1)))^2/(2*(T616-1)))),0)</f>
        <v>0.999999999999999</v>
      </c>
    </row>
    <row r="617" customFormat="false" ht="15" hidden="false" customHeight="false" outlineLevel="0" collapsed="false">
      <c r="T617" s="0" t="n">
        <v>613</v>
      </c>
      <c r="U617" s="0" t="n">
        <f aca="false">IF(N($B$15)&gt;0,NORMSDIST(($B$15*SQRT(T617)-IF($B$11="Two-tailed",TINV($B$9,(T617-1)),TINV(2*$B$9,(T617-1))))/SQRT(1+IF($B$11="Two-tailed",TINV($B$9,(T617-1)),TINV(2*$B$9,(T617-1)))^2/(2*(T617-1)))),0)</f>
        <v>0.999999999999999</v>
      </c>
    </row>
    <row r="618" customFormat="false" ht="15" hidden="false" customHeight="false" outlineLevel="0" collapsed="false">
      <c r="T618" s="0" t="n">
        <v>614</v>
      </c>
      <c r="U618" s="0" t="n">
        <f aca="false">IF(N($B$15)&gt;0,NORMSDIST(($B$15*SQRT(T618)-IF($B$11="Two-tailed",TINV($B$9,(T618-1)),TINV(2*$B$9,(T618-1))))/SQRT(1+IF($B$11="Two-tailed",TINV($B$9,(T618-1)),TINV(2*$B$9,(T618-1)))^2/(2*(T618-1)))),0)</f>
        <v>0.999999999999999</v>
      </c>
    </row>
    <row r="619" customFormat="false" ht="15" hidden="false" customHeight="false" outlineLevel="0" collapsed="false">
      <c r="T619" s="0" t="n">
        <v>615</v>
      </c>
      <c r="U619" s="0" t="n">
        <f aca="false">IF(N($B$15)&gt;0,NORMSDIST(($B$15*SQRT(T619)-IF($B$11="Two-tailed",TINV($B$9,(T619-1)),TINV(2*$B$9,(T619-1))))/SQRT(1+IF($B$11="Two-tailed",TINV($B$9,(T619-1)),TINV(2*$B$9,(T619-1)))^2/(2*(T619-1)))),0)</f>
        <v>0.999999999999999</v>
      </c>
    </row>
    <row r="620" customFormat="false" ht="15" hidden="false" customHeight="false" outlineLevel="0" collapsed="false">
      <c r="T620" s="0" t="n">
        <v>616</v>
      </c>
      <c r="U620" s="0" t="n">
        <f aca="false">IF(N($B$15)&gt;0,NORMSDIST(($B$15*SQRT(T620)-IF($B$11="Two-tailed",TINV($B$9,(T620-1)),TINV(2*$B$9,(T620-1))))/SQRT(1+IF($B$11="Two-tailed",TINV($B$9,(T620-1)),TINV(2*$B$9,(T620-1)))^2/(2*(T620-1)))),0)</f>
        <v>0.999999999999999</v>
      </c>
    </row>
    <row r="621" customFormat="false" ht="15" hidden="false" customHeight="false" outlineLevel="0" collapsed="false">
      <c r="T621" s="0" t="n">
        <v>617</v>
      </c>
      <c r="U621" s="0" t="n">
        <f aca="false">IF(N($B$15)&gt;0,NORMSDIST(($B$15*SQRT(T621)-IF($B$11="Two-tailed",TINV($B$9,(T621-1)),TINV(2*$B$9,(T621-1))))/SQRT(1+IF($B$11="Two-tailed",TINV($B$9,(T621-1)),TINV(2*$B$9,(T621-1)))^2/(2*(T621-1)))),0)</f>
        <v>0.999999999999999</v>
      </c>
    </row>
    <row r="622" customFormat="false" ht="15" hidden="false" customHeight="false" outlineLevel="0" collapsed="false">
      <c r="T622" s="0" t="n">
        <v>618</v>
      </c>
      <c r="U622" s="0" t="n">
        <f aca="false">IF(N($B$15)&gt;0,NORMSDIST(($B$15*SQRT(T622)-IF($B$11="Two-tailed",TINV($B$9,(T622-1)),TINV(2*$B$9,(T622-1))))/SQRT(1+IF($B$11="Two-tailed",TINV($B$9,(T622-1)),TINV(2*$B$9,(T622-1)))^2/(2*(T622-1)))),0)</f>
        <v>0.999999999999999</v>
      </c>
    </row>
    <row r="623" customFormat="false" ht="15" hidden="false" customHeight="false" outlineLevel="0" collapsed="false">
      <c r="T623" s="0" t="n">
        <v>619</v>
      </c>
      <c r="U623" s="0" t="n">
        <f aca="false">IF(N($B$15)&gt;0,NORMSDIST(($B$15*SQRT(T623)-IF($B$11="Two-tailed",TINV($B$9,(T623-1)),TINV(2*$B$9,(T623-1))))/SQRT(1+IF($B$11="Two-tailed",TINV($B$9,(T623-1)),TINV(2*$B$9,(T623-1)))^2/(2*(T623-1)))),0)</f>
        <v>0.999999999999999</v>
      </c>
    </row>
    <row r="624" customFormat="false" ht="15" hidden="false" customHeight="false" outlineLevel="0" collapsed="false">
      <c r="T624" s="0" t="n">
        <v>620</v>
      </c>
      <c r="U624" s="0" t="n">
        <f aca="false">IF(N($B$15)&gt;0,NORMSDIST(($B$15*SQRT(T624)-IF($B$11="Two-tailed",TINV($B$9,(T624-1)),TINV(2*$B$9,(T624-1))))/SQRT(1+IF($B$11="Two-tailed",TINV($B$9,(T624-1)),TINV(2*$B$9,(T624-1)))^2/(2*(T624-1)))),0)</f>
        <v>0.999999999999999</v>
      </c>
    </row>
    <row r="625" customFormat="false" ht="15" hidden="false" customHeight="false" outlineLevel="0" collapsed="false">
      <c r="T625" s="0" t="n">
        <v>621</v>
      </c>
      <c r="U625" s="0" t="n">
        <f aca="false">IF(N($B$15)&gt;0,NORMSDIST(($B$15*SQRT(T625)-IF($B$11="Two-tailed",TINV($B$9,(T625-1)),TINV(2*$B$9,(T625-1))))/SQRT(1+IF($B$11="Two-tailed",TINV($B$9,(T625-1)),TINV(2*$B$9,(T625-1)))^2/(2*(T625-1)))),0)</f>
        <v>0.999999999999999</v>
      </c>
    </row>
    <row r="626" customFormat="false" ht="15" hidden="false" customHeight="false" outlineLevel="0" collapsed="false">
      <c r="T626" s="0" t="n">
        <v>622</v>
      </c>
      <c r="U626" s="0" t="n">
        <f aca="false">IF(N($B$15)&gt;0,NORMSDIST(($B$15*SQRT(T626)-IF($B$11="Two-tailed",TINV($B$9,(T626-1)),TINV(2*$B$9,(T626-1))))/SQRT(1+IF($B$11="Two-tailed",TINV($B$9,(T626-1)),TINV(2*$B$9,(T626-1)))^2/(2*(T626-1)))),0)</f>
        <v>0.999999999999999</v>
      </c>
    </row>
    <row r="627" customFormat="false" ht="15" hidden="false" customHeight="false" outlineLevel="0" collapsed="false">
      <c r="T627" s="0" t="n">
        <v>623</v>
      </c>
      <c r="U627" s="0" t="n">
        <f aca="false">IF(N($B$15)&gt;0,NORMSDIST(($B$15*SQRT(T627)-IF($B$11="Two-tailed",TINV($B$9,(T627-1)),TINV(2*$B$9,(T627-1))))/SQRT(1+IF($B$11="Two-tailed",TINV($B$9,(T627-1)),TINV(2*$B$9,(T627-1)))^2/(2*(T627-1)))),0)</f>
        <v>0.999999999999999</v>
      </c>
    </row>
    <row r="628" customFormat="false" ht="15" hidden="false" customHeight="false" outlineLevel="0" collapsed="false">
      <c r="T628" s="0" t="n">
        <v>624</v>
      </c>
      <c r="U628" s="0" t="n">
        <f aca="false">IF(N($B$15)&gt;0,NORMSDIST(($B$15*SQRT(T628)-IF($B$11="Two-tailed",TINV($B$9,(T628-1)),TINV(2*$B$9,(T628-1))))/SQRT(1+IF($B$11="Two-tailed",TINV($B$9,(T628-1)),TINV(2*$B$9,(T628-1)))^2/(2*(T628-1)))),0)</f>
        <v>0.999999999999999</v>
      </c>
    </row>
    <row r="629" customFormat="false" ht="15" hidden="false" customHeight="false" outlineLevel="0" collapsed="false">
      <c r="T629" s="0" t="n">
        <v>625</v>
      </c>
      <c r="U629" s="0" t="n">
        <f aca="false">IF(N($B$15)&gt;0,NORMSDIST(($B$15*SQRT(T629)-IF($B$11="Two-tailed",TINV($B$9,(T629-1)),TINV(2*$B$9,(T629-1))))/SQRT(1+IF($B$11="Two-tailed",TINV($B$9,(T629-1)),TINV(2*$B$9,(T629-1)))^2/(2*(T629-1)))),0)</f>
        <v>0.999999999999999</v>
      </c>
    </row>
    <row r="630" customFormat="false" ht="15" hidden="false" customHeight="false" outlineLevel="0" collapsed="false">
      <c r="T630" s="0" t="n">
        <v>626</v>
      </c>
      <c r="U630" s="0" t="n">
        <f aca="false">IF(N($B$15)&gt;0,NORMSDIST(($B$15*SQRT(T630)-IF($B$11="Two-tailed",TINV($B$9,(T630-1)),TINV(2*$B$9,(T630-1))))/SQRT(1+IF($B$11="Two-tailed",TINV($B$9,(T630-1)),TINV(2*$B$9,(T630-1)))^2/(2*(T630-1)))),0)</f>
        <v>1</v>
      </c>
    </row>
    <row r="631" customFormat="false" ht="15" hidden="false" customHeight="false" outlineLevel="0" collapsed="false">
      <c r="T631" s="0" t="n">
        <v>627</v>
      </c>
      <c r="U631" s="0" t="n">
        <f aca="false">IF(N($B$15)&gt;0,NORMSDIST(($B$15*SQRT(T631)-IF($B$11="Two-tailed",TINV($B$9,(T631-1)),TINV(2*$B$9,(T631-1))))/SQRT(1+IF($B$11="Two-tailed",TINV($B$9,(T631-1)),TINV(2*$B$9,(T631-1)))^2/(2*(T631-1)))),0)</f>
        <v>1</v>
      </c>
    </row>
    <row r="632" customFormat="false" ht="15" hidden="false" customHeight="false" outlineLevel="0" collapsed="false">
      <c r="T632" s="0" t="n">
        <v>628</v>
      </c>
      <c r="U632" s="0" t="n">
        <f aca="false">IF(N($B$15)&gt;0,NORMSDIST(($B$15*SQRT(T632)-IF($B$11="Two-tailed",TINV($B$9,(T632-1)),TINV(2*$B$9,(T632-1))))/SQRT(1+IF($B$11="Two-tailed",TINV($B$9,(T632-1)),TINV(2*$B$9,(T632-1)))^2/(2*(T632-1)))),0)</f>
        <v>1</v>
      </c>
    </row>
    <row r="633" customFormat="false" ht="15" hidden="false" customHeight="false" outlineLevel="0" collapsed="false">
      <c r="T633" s="0" t="n">
        <v>629</v>
      </c>
      <c r="U633" s="0" t="n">
        <f aca="false">IF(N($B$15)&gt;0,NORMSDIST(($B$15*SQRT(T633)-IF($B$11="Two-tailed",TINV($B$9,(T633-1)),TINV(2*$B$9,(T633-1))))/SQRT(1+IF($B$11="Two-tailed",TINV($B$9,(T633-1)),TINV(2*$B$9,(T633-1)))^2/(2*(T633-1)))),0)</f>
        <v>1</v>
      </c>
    </row>
    <row r="634" customFormat="false" ht="15" hidden="false" customHeight="false" outlineLevel="0" collapsed="false">
      <c r="T634" s="0" t="n">
        <v>630</v>
      </c>
      <c r="U634" s="0" t="n">
        <f aca="false">IF(N($B$15)&gt;0,NORMSDIST(($B$15*SQRT(T634)-IF($B$11="Two-tailed",TINV($B$9,(T634-1)),TINV(2*$B$9,(T634-1))))/SQRT(1+IF($B$11="Two-tailed",TINV($B$9,(T634-1)),TINV(2*$B$9,(T634-1)))^2/(2*(T634-1)))),0)</f>
        <v>1</v>
      </c>
    </row>
    <row r="635" customFormat="false" ht="15" hidden="false" customHeight="false" outlineLevel="0" collapsed="false">
      <c r="T635" s="0" t="n">
        <v>631</v>
      </c>
      <c r="U635" s="0" t="n">
        <f aca="false">IF(N($B$15)&gt;0,NORMSDIST(($B$15*SQRT(T635)-IF($B$11="Two-tailed",TINV($B$9,(T635-1)),TINV(2*$B$9,(T635-1))))/SQRT(1+IF($B$11="Two-tailed",TINV($B$9,(T635-1)),TINV(2*$B$9,(T635-1)))^2/(2*(T635-1)))),0)</f>
        <v>1</v>
      </c>
    </row>
    <row r="636" customFormat="false" ht="15" hidden="false" customHeight="false" outlineLevel="0" collapsed="false">
      <c r="T636" s="0" t="n">
        <v>632</v>
      </c>
      <c r="U636" s="0" t="n">
        <f aca="false">IF(N($B$15)&gt;0,NORMSDIST(($B$15*SQRT(T636)-IF($B$11="Two-tailed",TINV($B$9,(T636-1)),TINV(2*$B$9,(T636-1))))/SQRT(1+IF($B$11="Two-tailed",TINV($B$9,(T636-1)),TINV(2*$B$9,(T636-1)))^2/(2*(T636-1)))),0)</f>
        <v>1</v>
      </c>
    </row>
    <row r="637" customFormat="false" ht="15" hidden="false" customHeight="false" outlineLevel="0" collapsed="false">
      <c r="T637" s="0" t="n">
        <v>633</v>
      </c>
      <c r="U637" s="0" t="n">
        <f aca="false">IF(N($B$15)&gt;0,NORMSDIST(($B$15*SQRT(T637)-IF($B$11="Two-tailed",TINV($B$9,(T637-1)),TINV(2*$B$9,(T637-1))))/SQRT(1+IF($B$11="Two-tailed",TINV($B$9,(T637-1)),TINV(2*$B$9,(T637-1)))^2/(2*(T637-1)))),0)</f>
        <v>1</v>
      </c>
    </row>
    <row r="638" customFormat="false" ht="15" hidden="false" customHeight="false" outlineLevel="0" collapsed="false">
      <c r="T638" s="0" t="n">
        <v>634</v>
      </c>
      <c r="U638" s="0" t="n">
        <f aca="false">IF(N($B$15)&gt;0,NORMSDIST(($B$15*SQRT(T638)-IF($B$11="Two-tailed",TINV($B$9,(T638-1)),TINV(2*$B$9,(T638-1))))/SQRT(1+IF($B$11="Two-tailed",TINV($B$9,(T638-1)),TINV(2*$B$9,(T638-1)))^2/(2*(T638-1)))),0)</f>
        <v>1</v>
      </c>
    </row>
    <row r="639" customFormat="false" ht="15" hidden="false" customHeight="false" outlineLevel="0" collapsed="false">
      <c r="T639" s="0" t="n">
        <v>635</v>
      </c>
      <c r="U639" s="0" t="n">
        <f aca="false">IF(N($B$15)&gt;0,NORMSDIST(($B$15*SQRT(T639)-IF($B$11="Two-tailed",TINV($B$9,(T639-1)),TINV(2*$B$9,(T639-1))))/SQRT(1+IF($B$11="Two-tailed",TINV($B$9,(T639-1)),TINV(2*$B$9,(T639-1)))^2/(2*(T639-1)))),0)</f>
        <v>1</v>
      </c>
    </row>
    <row r="640" customFormat="false" ht="15" hidden="false" customHeight="false" outlineLevel="0" collapsed="false">
      <c r="T640" s="0" t="n">
        <v>636</v>
      </c>
      <c r="U640" s="0" t="n">
        <f aca="false">IF(N($B$15)&gt;0,NORMSDIST(($B$15*SQRT(T640)-IF($B$11="Two-tailed",TINV($B$9,(T640-1)),TINV(2*$B$9,(T640-1))))/SQRT(1+IF($B$11="Two-tailed",TINV($B$9,(T640-1)),TINV(2*$B$9,(T640-1)))^2/(2*(T640-1)))),0)</f>
        <v>1</v>
      </c>
    </row>
    <row r="641" customFormat="false" ht="15" hidden="false" customHeight="false" outlineLevel="0" collapsed="false">
      <c r="T641" s="0" t="n">
        <v>637</v>
      </c>
      <c r="U641" s="0" t="n">
        <f aca="false">IF(N($B$15)&gt;0,NORMSDIST(($B$15*SQRT(T641)-IF($B$11="Two-tailed",TINV($B$9,(T641-1)),TINV(2*$B$9,(T641-1))))/SQRT(1+IF($B$11="Two-tailed",TINV($B$9,(T641-1)),TINV(2*$B$9,(T641-1)))^2/(2*(T641-1)))),0)</f>
        <v>1</v>
      </c>
    </row>
    <row r="642" customFormat="false" ht="15" hidden="false" customHeight="false" outlineLevel="0" collapsed="false">
      <c r="T642" s="0" t="n">
        <v>638</v>
      </c>
      <c r="U642" s="0" t="n">
        <f aca="false">IF(N($B$15)&gt;0,NORMSDIST(($B$15*SQRT(T642)-IF($B$11="Two-tailed",TINV($B$9,(T642-1)),TINV(2*$B$9,(T642-1))))/SQRT(1+IF($B$11="Two-tailed",TINV($B$9,(T642-1)),TINV(2*$B$9,(T642-1)))^2/(2*(T642-1)))),0)</f>
        <v>1</v>
      </c>
    </row>
    <row r="643" customFormat="false" ht="15" hidden="false" customHeight="false" outlineLevel="0" collapsed="false">
      <c r="T643" s="0" t="n">
        <v>639</v>
      </c>
      <c r="U643" s="0" t="n">
        <f aca="false">IF(N($B$15)&gt;0,NORMSDIST(($B$15*SQRT(T643)-IF($B$11="Two-tailed",TINV($B$9,(T643-1)),TINV(2*$B$9,(T643-1))))/SQRT(1+IF($B$11="Two-tailed",TINV($B$9,(T643-1)),TINV(2*$B$9,(T643-1)))^2/(2*(T643-1)))),0)</f>
        <v>1</v>
      </c>
    </row>
    <row r="644" customFormat="false" ht="15" hidden="false" customHeight="false" outlineLevel="0" collapsed="false">
      <c r="T644" s="0" t="n">
        <v>640</v>
      </c>
      <c r="U644" s="0" t="n">
        <f aca="false">IF(N($B$15)&gt;0,NORMSDIST(($B$15*SQRT(T644)-IF($B$11="Two-tailed",TINV($B$9,(T644-1)),TINV(2*$B$9,(T644-1))))/SQRT(1+IF($B$11="Two-tailed",TINV($B$9,(T644-1)),TINV(2*$B$9,(T644-1)))^2/(2*(T644-1)))),0)</f>
        <v>1</v>
      </c>
    </row>
    <row r="645" customFormat="false" ht="15" hidden="false" customHeight="false" outlineLevel="0" collapsed="false">
      <c r="T645" s="0" t="n">
        <v>641</v>
      </c>
      <c r="U645" s="0" t="n">
        <f aca="false">IF(N($B$15)&gt;0,NORMSDIST(($B$15*SQRT(T645)-IF($B$11="Two-tailed",TINV($B$9,(T645-1)),TINV(2*$B$9,(T645-1))))/SQRT(1+IF($B$11="Two-tailed",TINV($B$9,(T645-1)),TINV(2*$B$9,(T645-1)))^2/(2*(T645-1)))),0)</f>
        <v>1</v>
      </c>
    </row>
    <row r="646" customFormat="false" ht="15" hidden="false" customHeight="false" outlineLevel="0" collapsed="false">
      <c r="T646" s="0" t="n">
        <v>642</v>
      </c>
      <c r="U646" s="0" t="n">
        <f aca="false">IF(N($B$15)&gt;0,NORMSDIST(($B$15*SQRT(T646)-IF($B$11="Two-tailed",TINV($B$9,(T646-1)),TINV(2*$B$9,(T646-1))))/SQRT(1+IF($B$11="Two-tailed",TINV($B$9,(T646-1)),TINV(2*$B$9,(T646-1)))^2/(2*(T646-1)))),0)</f>
        <v>1</v>
      </c>
    </row>
    <row r="647" customFormat="false" ht="15" hidden="false" customHeight="false" outlineLevel="0" collapsed="false">
      <c r="T647" s="0" t="n">
        <v>643</v>
      </c>
      <c r="U647" s="0" t="n">
        <f aca="false">IF(N($B$15)&gt;0,NORMSDIST(($B$15*SQRT(T647)-IF($B$11="Two-tailed",TINV($B$9,(T647-1)),TINV(2*$B$9,(T647-1))))/SQRT(1+IF($B$11="Two-tailed",TINV($B$9,(T647-1)),TINV(2*$B$9,(T647-1)))^2/(2*(T647-1)))),0)</f>
        <v>1</v>
      </c>
    </row>
    <row r="648" customFormat="false" ht="15" hidden="false" customHeight="false" outlineLevel="0" collapsed="false">
      <c r="T648" s="0" t="n">
        <v>644</v>
      </c>
      <c r="U648" s="0" t="n">
        <f aca="false">IF(N($B$15)&gt;0,NORMSDIST(($B$15*SQRT(T648)-IF($B$11="Two-tailed",TINV($B$9,(T648-1)),TINV(2*$B$9,(T648-1))))/SQRT(1+IF($B$11="Two-tailed",TINV($B$9,(T648-1)),TINV(2*$B$9,(T648-1)))^2/(2*(T648-1)))),0)</f>
        <v>1</v>
      </c>
    </row>
    <row r="649" customFormat="false" ht="15" hidden="false" customHeight="false" outlineLevel="0" collapsed="false">
      <c r="T649" s="0" t="n">
        <v>645</v>
      </c>
      <c r="U649" s="0" t="n">
        <f aca="false">IF(N($B$15)&gt;0,NORMSDIST(($B$15*SQRT(T649)-IF($B$11="Two-tailed",TINV($B$9,(T649-1)),TINV(2*$B$9,(T649-1))))/SQRT(1+IF($B$11="Two-tailed",TINV($B$9,(T649-1)),TINV(2*$B$9,(T649-1)))^2/(2*(T649-1)))),0)</f>
        <v>1</v>
      </c>
    </row>
    <row r="650" customFormat="false" ht="15" hidden="false" customHeight="false" outlineLevel="0" collapsed="false">
      <c r="T650" s="0" t="n">
        <v>646</v>
      </c>
      <c r="U650" s="0" t="n">
        <f aca="false">IF(N($B$15)&gt;0,NORMSDIST(($B$15*SQRT(T650)-IF($B$11="Two-tailed",TINV($B$9,(T650-1)),TINV(2*$B$9,(T650-1))))/SQRT(1+IF($B$11="Two-tailed",TINV($B$9,(T650-1)),TINV(2*$B$9,(T650-1)))^2/(2*(T650-1)))),0)</f>
        <v>1</v>
      </c>
    </row>
    <row r="651" customFormat="false" ht="15" hidden="false" customHeight="false" outlineLevel="0" collapsed="false">
      <c r="T651" s="0" t="n">
        <v>647</v>
      </c>
      <c r="U651" s="0" t="n">
        <f aca="false">IF(N($B$15)&gt;0,NORMSDIST(($B$15*SQRT(T651)-IF($B$11="Two-tailed",TINV($B$9,(T651-1)),TINV(2*$B$9,(T651-1))))/SQRT(1+IF($B$11="Two-tailed",TINV($B$9,(T651-1)),TINV(2*$B$9,(T651-1)))^2/(2*(T651-1)))),0)</f>
        <v>1</v>
      </c>
    </row>
    <row r="652" customFormat="false" ht="15" hidden="false" customHeight="false" outlineLevel="0" collapsed="false">
      <c r="T652" s="0" t="n">
        <v>648</v>
      </c>
      <c r="U652" s="0" t="n">
        <f aca="false">IF(N($B$15)&gt;0,NORMSDIST(($B$15*SQRT(T652)-IF($B$11="Two-tailed",TINV($B$9,(T652-1)),TINV(2*$B$9,(T652-1))))/SQRT(1+IF($B$11="Two-tailed",TINV($B$9,(T652-1)),TINV(2*$B$9,(T652-1)))^2/(2*(T652-1)))),0)</f>
        <v>1</v>
      </c>
    </row>
    <row r="653" customFormat="false" ht="15" hidden="false" customHeight="false" outlineLevel="0" collapsed="false">
      <c r="T653" s="0" t="n">
        <v>649</v>
      </c>
      <c r="U653" s="0" t="n">
        <f aca="false">IF(N($B$15)&gt;0,NORMSDIST(($B$15*SQRT(T653)-IF($B$11="Two-tailed",TINV($B$9,(T653-1)),TINV(2*$B$9,(T653-1))))/SQRT(1+IF($B$11="Two-tailed",TINV($B$9,(T653-1)),TINV(2*$B$9,(T653-1)))^2/(2*(T653-1)))),0)</f>
        <v>1</v>
      </c>
    </row>
    <row r="654" customFormat="false" ht="15" hidden="false" customHeight="false" outlineLevel="0" collapsed="false">
      <c r="T654" s="0" t="n">
        <v>650</v>
      </c>
      <c r="U654" s="0" t="n">
        <f aca="false">IF(N($B$15)&gt;0,NORMSDIST(($B$15*SQRT(T654)-IF($B$11="Two-tailed",TINV($B$9,(T654-1)),TINV(2*$B$9,(T654-1))))/SQRT(1+IF($B$11="Two-tailed",TINV($B$9,(T654-1)),TINV(2*$B$9,(T654-1)))^2/(2*(T654-1)))),0)</f>
        <v>1</v>
      </c>
    </row>
    <row r="655" customFormat="false" ht="15" hidden="false" customHeight="false" outlineLevel="0" collapsed="false">
      <c r="T655" s="0" t="n">
        <v>651</v>
      </c>
      <c r="U655" s="0" t="n">
        <f aca="false">IF(N($B$15)&gt;0,NORMSDIST(($B$15*SQRT(T655)-IF($B$11="Two-tailed",TINV($B$9,(T655-1)),TINV(2*$B$9,(T655-1))))/SQRT(1+IF($B$11="Two-tailed",TINV($B$9,(T655-1)),TINV(2*$B$9,(T655-1)))^2/(2*(T655-1)))),0)</f>
        <v>1</v>
      </c>
    </row>
    <row r="656" customFormat="false" ht="15" hidden="false" customHeight="false" outlineLevel="0" collapsed="false">
      <c r="T656" s="0" t="n">
        <v>652</v>
      </c>
      <c r="U656" s="0" t="n">
        <f aca="false">IF(N($B$15)&gt;0,NORMSDIST(($B$15*SQRT(T656)-IF($B$11="Two-tailed",TINV($B$9,(T656-1)),TINV(2*$B$9,(T656-1))))/SQRT(1+IF($B$11="Two-tailed",TINV($B$9,(T656-1)),TINV(2*$B$9,(T656-1)))^2/(2*(T656-1)))),0)</f>
        <v>1</v>
      </c>
    </row>
    <row r="657" customFormat="false" ht="15" hidden="false" customHeight="false" outlineLevel="0" collapsed="false">
      <c r="T657" s="0" t="n">
        <v>653</v>
      </c>
      <c r="U657" s="0" t="n">
        <f aca="false">IF(N($B$15)&gt;0,NORMSDIST(($B$15*SQRT(T657)-IF($B$11="Two-tailed",TINV($B$9,(T657-1)),TINV(2*$B$9,(T657-1))))/SQRT(1+IF($B$11="Two-tailed",TINV($B$9,(T657-1)),TINV(2*$B$9,(T657-1)))^2/(2*(T657-1)))),0)</f>
        <v>1</v>
      </c>
    </row>
    <row r="658" customFormat="false" ht="15" hidden="false" customHeight="false" outlineLevel="0" collapsed="false">
      <c r="T658" s="0" t="n">
        <v>654</v>
      </c>
      <c r="U658" s="0" t="n">
        <f aca="false">IF(N($B$15)&gt;0,NORMSDIST(($B$15*SQRT(T658)-IF($B$11="Two-tailed",TINV($B$9,(T658-1)),TINV(2*$B$9,(T658-1))))/SQRT(1+IF($B$11="Two-tailed",TINV($B$9,(T658-1)),TINV(2*$B$9,(T658-1)))^2/(2*(T658-1)))),0)</f>
        <v>1</v>
      </c>
    </row>
    <row r="659" customFormat="false" ht="15" hidden="false" customHeight="false" outlineLevel="0" collapsed="false">
      <c r="T659" s="0" t="n">
        <v>655</v>
      </c>
      <c r="U659" s="0" t="n">
        <f aca="false">IF(N($B$15)&gt;0,NORMSDIST(($B$15*SQRT(T659)-IF($B$11="Two-tailed",TINV($B$9,(T659-1)),TINV(2*$B$9,(T659-1))))/SQRT(1+IF($B$11="Two-tailed",TINV($B$9,(T659-1)),TINV(2*$B$9,(T659-1)))^2/(2*(T659-1)))),0)</f>
        <v>1</v>
      </c>
    </row>
    <row r="660" customFormat="false" ht="15" hidden="false" customHeight="false" outlineLevel="0" collapsed="false">
      <c r="T660" s="0" t="n">
        <v>656</v>
      </c>
      <c r="U660" s="0" t="n">
        <f aca="false">IF(N($B$15)&gt;0,NORMSDIST(($B$15*SQRT(T660)-IF($B$11="Two-tailed",TINV($B$9,(T660-1)),TINV(2*$B$9,(T660-1))))/SQRT(1+IF($B$11="Two-tailed",TINV($B$9,(T660-1)),TINV(2*$B$9,(T660-1)))^2/(2*(T660-1)))),0)</f>
        <v>1</v>
      </c>
    </row>
    <row r="661" customFormat="false" ht="15" hidden="false" customHeight="false" outlineLevel="0" collapsed="false">
      <c r="T661" s="0" t="n">
        <v>657</v>
      </c>
      <c r="U661" s="0" t="n">
        <f aca="false">IF(N($B$15)&gt;0,NORMSDIST(($B$15*SQRT(T661)-IF($B$11="Two-tailed",TINV($B$9,(T661-1)),TINV(2*$B$9,(T661-1))))/SQRT(1+IF($B$11="Two-tailed",TINV($B$9,(T661-1)),TINV(2*$B$9,(T661-1)))^2/(2*(T661-1)))),0)</f>
        <v>1</v>
      </c>
    </row>
    <row r="662" customFormat="false" ht="15" hidden="false" customHeight="false" outlineLevel="0" collapsed="false">
      <c r="T662" s="0" t="n">
        <v>658</v>
      </c>
      <c r="U662" s="0" t="n">
        <f aca="false">IF(N($B$15)&gt;0,NORMSDIST(($B$15*SQRT(T662)-IF($B$11="Two-tailed",TINV($B$9,(T662-1)),TINV(2*$B$9,(T662-1))))/SQRT(1+IF($B$11="Two-tailed",TINV($B$9,(T662-1)),TINV(2*$B$9,(T662-1)))^2/(2*(T662-1)))),0)</f>
        <v>1</v>
      </c>
    </row>
    <row r="663" customFormat="false" ht="15" hidden="false" customHeight="false" outlineLevel="0" collapsed="false">
      <c r="T663" s="0" t="n">
        <v>659</v>
      </c>
      <c r="U663" s="0" t="n">
        <f aca="false">IF(N($B$15)&gt;0,NORMSDIST(($B$15*SQRT(T663)-IF($B$11="Two-tailed",TINV($B$9,(T663-1)),TINV(2*$B$9,(T663-1))))/SQRT(1+IF($B$11="Two-tailed",TINV($B$9,(T663-1)),TINV(2*$B$9,(T663-1)))^2/(2*(T663-1)))),0)</f>
        <v>1</v>
      </c>
    </row>
    <row r="664" customFormat="false" ht="15" hidden="false" customHeight="false" outlineLevel="0" collapsed="false">
      <c r="T664" s="0" t="n">
        <v>660</v>
      </c>
      <c r="U664" s="0" t="n">
        <f aca="false">IF(N($B$15)&gt;0,NORMSDIST(($B$15*SQRT(T664)-IF($B$11="Two-tailed",TINV($B$9,(T664-1)),TINV(2*$B$9,(T664-1))))/SQRT(1+IF($B$11="Two-tailed",TINV($B$9,(T664-1)),TINV(2*$B$9,(T664-1)))^2/(2*(T664-1)))),0)</f>
        <v>1</v>
      </c>
    </row>
    <row r="665" customFormat="false" ht="15" hidden="false" customHeight="false" outlineLevel="0" collapsed="false">
      <c r="T665" s="0" t="n">
        <v>661</v>
      </c>
      <c r="U665" s="0" t="n">
        <f aca="false">IF(N($B$15)&gt;0,NORMSDIST(($B$15*SQRT(T665)-IF($B$11="Two-tailed",TINV($B$9,(T665-1)),TINV(2*$B$9,(T665-1))))/SQRT(1+IF($B$11="Two-tailed",TINV($B$9,(T665-1)),TINV(2*$B$9,(T665-1)))^2/(2*(T665-1)))),0)</f>
        <v>1</v>
      </c>
    </row>
    <row r="666" customFormat="false" ht="15" hidden="false" customHeight="false" outlineLevel="0" collapsed="false">
      <c r="T666" s="0" t="n">
        <v>662</v>
      </c>
      <c r="U666" s="0" t="n">
        <f aca="false">IF(N($B$15)&gt;0,NORMSDIST(($B$15*SQRT(T666)-IF($B$11="Two-tailed",TINV($B$9,(T666-1)),TINV(2*$B$9,(T666-1))))/SQRT(1+IF($B$11="Two-tailed",TINV($B$9,(T666-1)),TINV(2*$B$9,(T666-1)))^2/(2*(T666-1)))),0)</f>
        <v>1</v>
      </c>
    </row>
    <row r="667" customFormat="false" ht="15" hidden="false" customHeight="false" outlineLevel="0" collapsed="false">
      <c r="T667" s="0" t="n">
        <v>663</v>
      </c>
      <c r="U667" s="0" t="n">
        <f aca="false">IF(N($B$15)&gt;0,NORMSDIST(($B$15*SQRT(T667)-IF($B$11="Two-tailed",TINV($B$9,(T667-1)),TINV(2*$B$9,(T667-1))))/SQRT(1+IF($B$11="Two-tailed",TINV($B$9,(T667-1)),TINV(2*$B$9,(T667-1)))^2/(2*(T667-1)))),0)</f>
        <v>1</v>
      </c>
    </row>
    <row r="668" customFormat="false" ht="15" hidden="false" customHeight="false" outlineLevel="0" collapsed="false">
      <c r="T668" s="0" t="n">
        <v>664</v>
      </c>
      <c r="U668" s="0" t="n">
        <f aca="false">IF(N($B$15)&gt;0,NORMSDIST(($B$15*SQRT(T668)-IF($B$11="Two-tailed",TINV($B$9,(T668-1)),TINV(2*$B$9,(T668-1))))/SQRT(1+IF($B$11="Two-tailed",TINV($B$9,(T668-1)),TINV(2*$B$9,(T668-1)))^2/(2*(T668-1)))),0)</f>
        <v>1</v>
      </c>
    </row>
    <row r="669" customFormat="false" ht="15" hidden="false" customHeight="false" outlineLevel="0" collapsed="false">
      <c r="T669" s="0" t="n">
        <v>665</v>
      </c>
      <c r="U669" s="0" t="n">
        <f aca="false">IF(N($B$15)&gt;0,NORMSDIST(($B$15*SQRT(T669)-IF($B$11="Two-tailed",TINV($B$9,(T669-1)),TINV(2*$B$9,(T669-1))))/SQRT(1+IF($B$11="Two-tailed",TINV($B$9,(T669-1)),TINV(2*$B$9,(T669-1)))^2/(2*(T669-1)))),0)</f>
        <v>1</v>
      </c>
    </row>
    <row r="670" customFormat="false" ht="15" hidden="false" customHeight="false" outlineLevel="0" collapsed="false">
      <c r="T670" s="0" t="n">
        <v>666</v>
      </c>
      <c r="U670" s="0" t="n">
        <f aca="false">IF(N($B$15)&gt;0,NORMSDIST(($B$15*SQRT(T670)-IF($B$11="Two-tailed",TINV($B$9,(T670-1)),TINV(2*$B$9,(T670-1))))/SQRT(1+IF($B$11="Two-tailed",TINV($B$9,(T670-1)),TINV(2*$B$9,(T670-1)))^2/(2*(T670-1)))),0)</f>
        <v>1</v>
      </c>
    </row>
    <row r="671" customFormat="false" ht="15" hidden="false" customHeight="false" outlineLevel="0" collapsed="false">
      <c r="T671" s="0" t="n">
        <v>667</v>
      </c>
      <c r="U671" s="0" t="n">
        <f aca="false">IF(N($B$15)&gt;0,NORMSDIST(($B$15*SQRT(T671)-IF($B$11="Two-tailed",TINV($B$9,(T671-1)),TINV(2*$B$9,(T671-1))))/SQRT(1+IF($B$11="Two-tailed",TINV($B$9,(T671-1)),TINV(2*$B$9,(T671-1)))^2/(2*(T671-1)))),0)</f>
        <v>1</v>
      </c>
    </row>
    <row r="672" customFormat="false" ht="15" hidden="false" customHeight="false" outlineLevel="0" collapsed="false">
      <c r="T672" s="0" t="n">
        <v>668</v>
      </c>
      <c r="U672" s="0" t="n">
        <f aca="false">IF(N($B$15)&gt;0,NORMSDIST(($B$15*SQRT(T672)-IF($B$11="Two-tailed",TINV($B$9,(T672-1)),TINV(2*$B$9,(T672-1))))/SQRT(1+IF($B$11="Two-tailed",TINV($B$9,(T672-1)),TINV(2*$B$9,(T672-1)))^2/(2*(T672-1)))),0)</f>
        <v>1</v>
      </c>
    </row>
    <row r="673" customFormat="false" ht="15" hidden="false" customHeight="false" outlineLevel="0" collapsed="false">
      <c r="T673" s="0" t="n">
        <v>669</v>
      </c>
      <c r="U673" s="0" t="n">
        <f aca="false">IF(N($B$15)&gt;0,NORMSDIST(($B$15*SQRT(T673)-IF($B$11="Two-tailed",TINV($B$9,(T673-1)),TINV(2*$B$9,(T673-1))))/SQRT(1+IF($B$11="Two-tailed",TINV($B$9,(T673-1)),TINV(2*$B$9,(T673-1)))^2/(2*(T673-1)))),0)</f>
        <v>1</v>
      </c>
    </row>
    <row r="674" customFormat="false" ht="15" hidden="false" customHeight="false" outlineLevel="0" collapsed="false">
      <c r="T674" s="0" t="n">
        <v>670</v>
      </c>
      <c r="U674" s="0" t="n">
        <f aca="false">IF(N($B$15)&gt;0,NORMSDIST(($B$15*SQRT(T674)-IF($B$11="Two-tailed",TINV($B$9,(T674-1)),TINV(2*$B$9,(T674-1))))/SQRT(1+IF($B$11="Two-tailed",TINV($B$9,(T674-1)),TINV(2*$B$9,(T674-1)))^2/(2*(T674-1)))),0)</f>
        <v>1</v>
      </c>
    </row>
    <row r="675" customFormat="false" ht="15" hidden="false" customHeight="false" outlineLevel="0" collapsed="false">
      <c r="T675" s="0" t="n">
        <v>671</v>
      </c>
      <c r="U675" s="0" t="n">
        <f aca="false">IF(N($B$15)&gt;0,NORMSDIST(($B$15*SQRT(T675)-IF($B$11="Two-tailed",TINV($B$9,(T675-1)),TINV(2*$B$9,(T675-1))))/SQRT(1+IF($B$11="Two-tailed",TINV($B$9,(T675-1)),TINV(2*$B$9,(T675-1)))^2/(2*(T675-1)))),0)</f>
        <v>1</v>
      </c>
    </row>
    <row r="676" customFormat="false" ht="15" hidden="false" customHeight="false" outlineLevel="0" collapsed="false">
      <c r="T676" s="0" t="n">
        <v>672</v>
      </c>
      <c r="U676" s="0" t="n">
        <f aca="false">IF(N($B$15)&gt;0,NORMSDIST(($B$15*SQRT(T676)-IF($B$11="Two-tailed",TINV($B$9,(T676-1)),TINV(2*$B$9,(T676-1))))/SQRT(1+IF($B$11="Two-tailed",TINV($B$9,(T676-1)),TINV(2*$B$9,(T676-1)))^2/(2*(T676-1)))),0)</f>
        <v>1</v>
      </c>
    </row>
    <row r="677" customFormat="false" ht="15" hidden="false" customHeight="false" outlineLevel="0" collapsed="false">
      <c r="T677" s="0" t="n">
        <v>673</v>
      </c>
      <c r="U677" s="0" t="n">
        <f aca="false">IF(N($B$15)&gt;0,NORMSDIST(($B$15*SQRT(T677)-IF($B$11="Two-tailed",TINV($B$9,(T677-1)),TINV(2*$B$9,(T677-1))))/SQRT(1+IF($B$11="Two-tailed",TINV($B$9,(T677-1)),TINV(2*$B$9,(T677-1)))^2/(2*(T677-1)))),0)</f>
        <v>1</v>
      </c>
    </row>
    <row r="678" customFormat="false" ht="15" hidden="false" customHeight="false" outlineLevel="0" collapsed="false">
      <c r="T678" s="0" t="n">
        <v>674</v>
      </c>
      <c r="U678" s="0" t="n">
        <f aca="false">IF(N($B$15)&gt;0,NORMSDIST(($B$15*SQRT(T678)-IF($B$11="Two-tailed",TINV($B$9,(T678-1)),TINV(2*$B$9,(T678-1))))/SQRT(1+IF($B$11="Two-tailed",TINV($B$9,(T678-1)),TINV(2*$B$9,(T678-1)))^2/(2*(T678-1)))),0)</f>
        <v>1</v>
      </c>
    </row>
    <row r="679" customFormat="false" ht="15" hidden="false" customHeight="false" outlineLevel="0" collapsed="false">
      <c r="T679" s="0" t="n">
        <v>675</v>
      </c>
      <c r="U679" s="0" t="n">
        <f aca="false">IF(N($B$15)&gt;0,NORMSDIST(($B$15*SQRT(T679)-IF($B$11="Two-tailed",TINV($B$9,(T679-1)),TINV(2*$B$9,(T679-1))))/SQRT(1+IF($B$11="Two-tailed",TINV($B$9,(T679-1)),TINV(2*$B$9,(T679-1)))^2/(2*(T679-1)))),0)</f>
        <v>1</v>
      </c>
    </row>
    <row r="680" customFormat="false" ht="15" hidden="false" customHeight="false" outlineLevel="0" collapsed="false">
      <c r="T680" s="0" t="n">
        <v>676</v>
      </c>
      <c r="U680" s="0" t="n">
        <f aca="false">IF(N($B$15)&gt;0,NORMSDIST(($B$15*SQRT(T680)-IF($B$11="Two-tailed",TINV($B$9,(T680-1)),TINV(2*$B$9,(T680-1))))/SQRT(1+IF($B$11="Two-tailed",TINV($B$9,(T680-1)),TINV(2*$B$9,(T680-1)))^2/(2*(T680-1)))),0)</f>
        <v>1</v>
      </c>
    </row>
    <row r="681" customFormat="false" ht="15" hidden="false" customHeight="false" outlineLevel="0" collapsed="false">
      <c r="T681" s="0" t="n">
        <v>677</v>
      </c>
      <c r="U681" s="0" t="n">
        <f aca="false">IF(N($B$15)&gt;0,NORMSDIST(($B$15*SQRT(T681)-IF($B$11="Two-tailed",TINV($B$9,(T681-1)),TINV(2*$B$9,(T681-1))))/SQRT(1+IF($B$11="Two-tailed",TINV($B$9,(T681-1)),TINV(2*$B$9,(T681-1)))^2/(2*(T681-1)))),0)</f>
        <v>1</v>
      </c>
    </row>
    <row r="682" customFormat="false" ht="15" hidden="false" customHeight="false" outlineLevel="0" collapsed="false">
      <c r="T682" s="0" t="n">
        <v>678</v>
      </c>
      <c r="U682" s="0" t="n">
        <f aca="false">IF(N($B$15)&gt;0,NORMSDIST(($B$15*SQRT(T682)-IF($B$11="Two-tailed",TINV($B$9,(T682-1)),TINV(2*$B$9,(T682-1))))/SQRT(1+IF($B$11="Two-tailed",TINV($B$9,(T682-1)),TINV(2*$B$9,(T682-1)))^2/(2*(T682-1)))),0)</f>
        <v>1</v>
      </c>
    </row>
    <row r="683" customFormat="false" ht="15" hidden="false" customHeight="false" outlineLevel="0" collapsed="false">
      <c r="T683" s="0" t="n">
        <v>679</v>
      </c>
      <c r="U683" s="0" t="n">
        <f aca="false">IF(N($B$15)&gt;0,NORMSDIST(($B$15*SQRT(T683)-IF($B$11="Two-tailed",TINV($B$9,(T683-1)),TINV(2*$B$9,(T683-1))))/SQRT(1+IF($B$11="Two-tailed",TINV($B$9,(T683-1)),TINV(2*$B$9,(T683-1)))^2/(2*(T683-1)))),0)</f>
        <v>1</v>
      </c>
    </row>
    <row r="684" customFormat="false" ht="15" hidden="false" customHeight="false" outlineLevel="0" collapsed="false">
      <c r="T684" s="0" t="n">
        <v>680</v>
      </c>
      <c r="U684" s="0" t="n">
        <f aca="false">IF(N($B$15)&gt;0,NORMSDIST(($B$15*SQRT(T684)-IF($B$11="Two-tailed",TINV($B$9,(T684-1)),TINV(2*$B$9,(T684-1))))/SQRT(1+IF($B$11="Two-tailed",TINV($B$9,(T684-1)),TINV(2*$B$9,(T684-1)))^2/(2*(T684-1)))),0)</f>
        <v>1</v>
      </c>
    </row>
    <row r="685" customFormat="false" ht="15" hidden="false" customHeight="false" outlineLevel="0" collapsed="false">
      <c r="T685" s="0" t="n">
        <v>681</v>
      </c>
      <c r="U685" s="0" t="n">
        <f aca="false">IF(N($B$15)&gt;0,NORMSDIST(($B$15*SQRT(T685)-IF($B$11="Two-tailed",TINV($B$9,(T685-1)),TINV(2*$B$9,(T685-1))))/SQRT(1+IF($B$11="Two-tailed",TINV($B$9,(T685-1)),TINV(2*$B$9,(T685-1)))^2/(2*(T685-1)))),0)</f>
        <v>1</v>
      </c>
    </row>
    <row r="686" customFormat="false" ht="15" hidden="false" customHeight="false" outlineLevel="0" collapsed="false">
      <c r="T686" s="0" t="n">
        <v>682</v>
      </c>
      <c r="U686" s="0" t="n">
        <f aca="false">IF(N($B$15)&gt;0,NORMSDIST(($B$15*SQRT(T686)-IF($B$11="Two-tailed",TINV($B$9,(T686-1)),TINV(2*$B$9,(T686-1))))/SQRT(1+IF($B$11="Two-tailed",TINV($B$9,(T686-1)),TINV(2*$B$9,(T686-1)))^2/(2*(T686-1)))),0)</f>
        <v>1</v>
      </c>
    </row>
    <row r="687" customFormat="false" ht="15" hidden="false" customHeight="false" outlineLevel="0" collapsed="false">
      <c r="T687" s="0" t="n">
        <v>683</v>
      </c>
      <c r="U687" s="0" t="n">
        <f aca="false">IF(N($B$15)&gt;0,NORMSDIST(($B$15*SQRT(T687)-IF($B$11="Two-tailed",TINV($B$9,(T687-1)),TINV(2*$B$9,(T687-1))))/SQRT(1+IF($B$11="Two-tailed",TINV($B$9,(T687-1)),TINV(2*$B$9,(T687-1)))^2/(2*(T687-1)))),0)</f>
        <v>1</v>
      </c>
    </row>
    <row r="688" customFormat="false" ht="15" hidden="false" customHeight="false" outlineLevel="0" collapsed="false">
      <c r="T688" s="0" t="n">
        <v>684</v>
      </c>
      <c r="U688" s="0" t="n">
        <f aca="false">IF(N($B$15)&gt;0,NORMSDIST(($B$15*SQRT(T688)-IF($B$11="Two-tailed",TINV($B$9,(T688-1)),TINV(2*$B$9,(T688-1))))/SQRT(1+IF($B$11="Two-tailed",TINV($B$9,(T688-1)),TINV(2*$B$9,(T688-1)))^2/(2*(T688-1)))),0)</f>
        <v>1</v>
      </c>
    </row>
    <row r="689" customFormat="false" ht="15" hidden="false" customHeight="false" outlineLevel="0" collapsed="false">
      <c r="T689" s="0" t="n">
        <v>685</v>
      </c>
      <c r="U689" s="0" t="n">
        <f aca="false">IF(N($B$15)&gt;0,NORMSDIST(($B$15*SQRT(T689)-IF($B$11="Two-tailed",TINV($B$9,(T689-1)),TINV(2*$B$9,(T689-1))))/SQRT(1+IF($B$11="Two-tailed",TINV($B$9,(T689-1)),TINV(2*$B$9,(T689-1)))^2/(2*(T689-1)))),0)</f>
        <v>1</v>
      </c>
    </row>
    <row r="690" customFormat="false" ht="15" hidden="false" customHeight="false" outlineLevel="0" collapsed="false">
      <c r="T690" s="0" t="n">
        <v>686</v>
      </c>
      <c r="U690" s="0" t="n">
        <f aca="false">IF(N($B$15)&gt;0,NORMSDIST(($B$15*SQRT(T690)-IF($B$11="Two-tailed",TINV($B$9,(T690-1)),TINV(2*$B$9,(T690-1))))/SQRT(1+IF($B$11="Two-tailed",TINV($B$9,(T690-1)),TINV(2*$B$9,(T690-1)))^2/(2*(T690-1)))),0)</f>
        <v>1</v>
      </c>
    </row>
    <row r="691" customFormat="false" ht="15" hidden="false" customHeight="false" outlineLevel="0" collapsed="false">
      <c r="T691" s="0" t="n">
        <v>687</v>
      </c>
      <c r="U691" s="0" t="n">
        <f aca="false">IF(N($B$15)&gt;0,NORMSDIST(($B$15*SQRT(T691)-IF($B$11="Two-tailed",TINV($B$9,(T691-1)),TINV(2*$B$9,(T691-1))))/SQRT(1+IF($B$11="Two-tailed",TINV($B$9,(T691-1)),TINV(2*$B$9,(T691-1)))^2/(2*(T691-1)))),0)</f>
        <v>1</v>
      </c>
    </row>
    <row r="692" customFormat="false" ht="15" hidden="false" customHeight="false" outlineLevel="0" collapsed="false">
      <c r="T692" s="0" t="n">
        <v>688</v>
      </c>
      <c r="U692" s="0" t="n">
        <f aca="false">IF(N($B$15)&gt;0,NORMSDIST(($B$15*SQRT(T692)-IF($B$11="Two-tailed",TINV($B$9,(T692-1)),TINV(2*$B$9,(T692-1))))/SQRT(1+IF($B$11="Two-tailed",TINV($B$9,(T692-1)),TINV(2*$B$9,(T692-1)))^2/(2*(T692-1)))),0)</f>
        <v>1</v>
      </c>
    </row>
    <row r="693" customFormat="false" ht="15" hidden="false" customHeight="false" outlineLevel="0" collapsed="false">
      <c r="T693" s="0" t="n">
        <v>689</v>
      </c>
      <c r="U693" s="0" t="n">
        <f aca="false">IF(N($B$15)&gt;0,NORMSDIST(($B$15*SQRT(T693)-IF($B$11="Two-tailed",TINV($B$9,(T693-1)),TINV(2*$B$9,(T693-1))))/SQRT(1+IF($B$11="Two-tailed",TINV($B$9,(T693-1)),TINV(2*$B$9,(T693-1)))^2/(2*(T693-1)))),0)</f>
        <v>1</v>
      </c>
    </row>
    <row r="694" customFormat="false" ht="15" hidden="false" customHeight="false" outlineLevel="0" collapsed="false">
      <c r="T694" s="0" t="n">
        <v>690</v>
      </c>
      <c r="U694" s="0" t="n">
        <f aca="false">IF(N($B$15)&gt;0,NORMSDIST(($B$15*SQRT(T694)-IF($B$11="Two-tailed",TINV($B$9,(T694-1)),TINV(2*$B$9,(T694-1))))/SQRT(1+IF($B$11="Two-tailed",TINV($B$9,(T694-1)),TINV(2*$B$9,(T694-1)))^2/(2*(T694-1)))),0)</f>
        <v>1</v>
      </c>
    </row>
    <row r="695" customFormat="false" ht="15" hidden="false" customHeight="false" outlineLevel="0" collapsed="false">
      <c r="T695" s="0" t="n">
        <v>691</v>
      </c>
      <c r="U695" s="0" t="n">
        <f aca="false">IF(N($B$15)&gt;0,NORMSDIST(($B$15*SQRT(T695)-IF($B$11="Two-tailed",TINV($B$9,(T695-1)),TINV(2*$B$9,(T695-1))))/SQRT(1+IF($B$11="Two-tailed",TINV($B$9,(T695-1)),TINV(2*$B$9,(T695-1)))^2/(2*(T695-1)))),0)</f>
        <v>1</v>
      </c>
    </row>
    <row r="696" customFormat="false" ht="15" hidden="false" customHeight="false" outlineLevel="0" collapsed="false">
      <c r="T696" s="0" t="n">
        <v>692</v>
      </c>
      <c r="U696" s="0" t="n">
        <f aca="false">IF(N($B$15)&gt;0,NORMSDIST(($B$15*SQRT(T696)-IF($B$11="Two-tailed",TINV($B$9,(T696-1)),TINV(2*$B$9,(T696-1))))/SQRT(1+IF($B$11="Two-tailed",TINV($B$9,(T696-1)),TINV(2*$B$9,(T696-1)))^2/(2*(T696-1)))),0)</f>
        <v>1</v>
      </c>
    </row>
    <row r="697" customFormat="false" ht="15" hidden="false" customHeight="false" outlineLevel="0" collapsed="false">
      <c r="T697" s="0" t="n">
        <v>693</v>
      </c>
      <c r="U697" s="0" t="n">
        <f aca="false">IF(N($B$15)&gt;0,NORMSDIST(($B$15*SQRT(T697)-IF($B$11="Two-tailed",TINV($B$9,(T697-1)),TINV(2*$B$9,(T697-1))))/SQRT(1+IF($B$11="Two-tailed",TINV($B$9,(T697-1)),TINV(2*$B$9,(T697-1)))^2/(2*(T697-1)))),0)</f>
        <v>1</v>
      </c>
    </row>
    <row r="698" customFormat="false" ht="15" hidden="false" customHeight="false" outlineLevel="0" collapsed="false">
      <c r="T698" s="0" t="n">
        <v>694</v>
      </c>
      <c r="U698" s="0" t="n">
        <f aca="false">IF(N($B$15)&gt;0,NORMSDIST(($B$15*SQRT(T698)-IF($B$11="Two-tailed",TINV($B$9,(T698-1)),TINV(2*$B$9,(T698-1))))/SQRT(1+IF($B$11="Two-tailed",TINV($B$9,(T698-1)),TINV(2*$B$9,(T698-1)))^2/(2*(T698-1)))),0)</f>
        <v>1</v>
      </c>
    </row>
    <row r="699" customFormat="false" ht="15" hidden="false" customHeight="false" outlineLevel="0" collapsed="false">
      <c r="T699" s="0" t="n">
        <v>695</v>
      </c>
      <c r="U699" s="0" t="n">
        <f aca="false">IF(N($B$15)&gt;0,NORMSDIST(($B$15*SQRT(T699)-IF($B$11="Two-tailed",TINV($B$9,(T699-1)),TINV(2*$B$9,(T699-1))))/SQRT(1+IF($B$11="Two-tailed",TINV($B$9,(T699-1)),TINV(2*$B$9,(T699-1)))^2/(2*(T699-1)))),0)</f>
        <v>1</v>
      </c>
    </row>
    <row r="700" customFormat="false" ht="15" hidden="false" customHeight="false" outlineLevel="0" collapsed="false">
      <c r="T700" s="0" t="n">
        <v>696</v>
      </c>
      <c r="U700" s="0" t="n">
        <f aca="false">IF(N($B$15)&gt;0,NORMSDIST(($B$15*SQRT(T700)-IF($B$11="Two-tailed",TINV($B$9,(T700-1)),TINV(2*$B$9,(T700-1))))/SQRT(1+IF($B$11="Two-tailed",TINV($B$9,(T700-1)),TINV(2*$B$9,(T700-1)))^2/(2*(T700-1)))),0)</f>
        <v>1</v>
      </c>
    </row>
    <row r="701" customFormat="false" ht="15" hidden="false" customHeight="false" outlineLevel="0" collapsed="false">
      <c r="T701" s="0" t="n">
        <v>697</v>
      </c>
      <c r="U701" s="0" t="n">
        <f aca="false">IF(N($B$15)&gt;0,NORMSDIST(($B$15*SQRT(T701)-IF($B$11="Two-tailed",TINV($B$9,(T701-1)),TINV(2*$B$9,(T701-1))))/SQRT(1+IF($B$11="Two-tailed",TINV($B$9,(T701-1)),TINV(2*$B$9,(T701-1)))^2/(2*(T701-1)))),0)</f>
        <v>1</v>
      </c>
    </row>
    <row r="702" customFormat="false" ht="15" hidden="false" customHeight="false" outlineLevel="0" collapsed="false">
      <c r="T702" s="0" t="n">
        <v>698</v>
      </c>
      <c r="U702" s="0" t="n">
        <f aca="false">IF(N($B$15)&gt;0,NORMSDIST(($B$15*SQRT(T702)-IF($B$11="Two-tailed",TINV($B$9,(T702-1)),TINV(2*$B$9,(T702-1))))/SQRT(1+IF($B$11="Two-tailed",TINV($B$9,(T702-1)),TINV(2*$B$9,(T702-1)))^2/(2*(T702-1)))),0)</f>
        <v>1</v>
      </c>
    </row>
    <row r="703" customFormat="false" ht="15" hidden="false" customHeight="false" outlineLevel="0" collapsed="false">
      <c r="T703" s="0" t="n">
        <v>699</v>
      </c>
      <c r="U703" s="0" t="n">
        <f aca="false">IF(N($B$15)&gt;0,NORMSDIST(($B$15*SQRT(T703)-IF($B$11="Two-tailed",TINV($B$9,(T703-1)),TINV(2*$B$9,(T703-1))))/SQRT(1+IF($B$11="Two-tailed",TINV($B$9,(T703-1)),TINV(2*$B$9,(T703-1)))^2/(2*(T703-1)))),0)</f>
        <v>1</v>
      </c>
    </row>
    <row r="704" customFormat="false" ht="15" hidden="false" customHeight="false" outlineLevel="0" collapsed="false">
      <c r="T704" s="0" t="n">
        <v>700</v>
      </c>
      <c r="U704" s="0" t="n">
        <f aca="false">IF(N($B$15)&gt;0,NORMSDIST(($B$15*SQRT(T704)-IF($B$11="Two-tailed",TINV($B$9,(T704-1)),TINV(2*$B$9,(T704-1))))/SQRT(1+IF($B$11="Two-tailed",TINV($B$9,(T704-1)),TINV(2*$B$9,(T704-1)))^2/(2*(T704-1)))),0)</f>
        <v>1</v>
      </c>
    </row>
    <row r="705" customFormat="false" ht="15" hidden="false" customHeight="false" outlineLevel="0" collapsed="false">
      <c r="T705" s="0" t="n">
        <v>701</v>
      </c>
      <c r="U705" s="0" t="n">
        <f aca="false">IF(N($B$15)&gt;0,NORMSDIST(($B$15*SQRT(T705)-IF($B$11="Two-tailed",TINV($B$9,(T705-1)),TINV(2*$B$9,(T705-1))))/SQRT(1+IF($B$11="Two-tailed",TINV($B$9,(T705-1)),TINV(2*$B$9,(T705-1)))^2/(2*(T705-1)))),0)</f>
        <v>1</v>
      </c>
    </row>
    <row r="706" customFormat="false" ht="15" hidden="false" customHeight="false" outlineLevel="0" collapsed="false">
      <c r="T706" s="0" t="n">
        <v>702</v>
      </c>
      <c r="U706" s="0" t="n">
        <f aca="false">IF(N($B$15)&gt;0,NORMSDIST(($B$15*SQRT(T706)-IF($B$11="Two-tailed",TINV($B$9,(T706-1)),TINV(2*$B$9,(T706-1))))/SQRT(1+IF($B$11="Two-tailed",TINV($B$9,(T706-1)),TINV(2*$B$9,(T706-1)))^2/(2*(T706-1)))),0)</f>
        <v>1</v>
      </c>
    </row>
    <row r="707" customFormat="false" ht="15" hidden="false" customHeight="false" outlineLevel="0" collapsed="false">
      <c r="T707" s="0" t="n">
        <v>703</v>
      </c>
      <c r="U707" s="0" t="n">
        <f aca="false">IF(N($B$15)&gt;0,NORMSDIST(($B$15*SQRT(T707)-IF($B$11="Two-tailed",TINV($B$9,(T707-1)),TINV(2*$B$9,(T707-1))))/SQRT(1+IF($B$11="Two-tailed",TINV($B$9,(T707-1)),TINV(2*$B$9,(T707-1)))^2/(2*(T707-1)))),0)</f>
        <v>1</v>
      </c>
    </row>
    <row r="708" customFormat="false" ht="15" hidden="false" customHeight="false" outlineLevel="0" collapsed="false">
      <c r="T708" s="0" t="n">
        <v>704</v>
      </c>
      <c r="U708" s="0" t="n">
        <f aca="false">IF(N($B$15)&gt;0,NORMSDIST(($B$15*SQRT(T708)-IF($B$11="Two-tailed",TINV($B$9,(T708-1)),TINV(2*$B$9,(T708-1))))/SQRT(1+IF($B$11="Two-tailed",TINV($B$9,(T708-1)),TINV(2*$B$9,(T708-1)))^2/(2*(T708-1)))),0)</f>
        <v>1</v>
      </c>
    </row>
    <row r="709" customFormat="false" ht="15" hidden="false" customHeight="false" outlineLevel="0" collapsed="false">
      <c r="T709" s="0" t="n">
        <v>705</v>
      </c>
      <c r="U709" s="0" t="n">
        <f aca="false">IF(N($B$15)&gt;0,NORMSDIST(($B$15*SQRT(T709)-IF($B$11="Two-tailed",TINV($B$9,(T709-1)),TINV(2*$B$9,(T709-1))))/SQRT(1+IF($B$11="Two-tailed",TINV($B$9,(T709-1)),TINV(2*$B$9,(T709-1)))^2/(2*(T709-1)))),0)</f>
        <v>1</v>
      </c>
    </row>
    <row r="710" customFormat="false" ht="15" hidden="false" customHeight="false" outlineLevel="0" collapsed="false">
      <c r="T710" s="0" t="n">
        <v>706</v>
      </c>
      <c r="U710" s="0" t="n">
        <f aca="false">IF(N($B$15)&gt;0,NORMSDIST(($B$15*SQRT(T710)-IF($B$11="Two-tailed",TINV($B$9,(T710-1)),TINV(2*$B$9,(T710-1))))/SQRT(1+IF($B$11="Two-tailed",TINV($B$9,(T710-1)),TINV(2*$B$9,(T710-1)))^2/(2*(T710-1)))),0)</f>
        <v>1</v>
      </c>
    </row>
    <row r="711" customFormat="false" ht="15" hidden="false" customHeight="false" outlineLevel="0" collapsed="false">
      <c r="T711" s="0" t="n">
        <v>707</v>
      </c>
      <c r="U711" s="0" t="n">
        <f aca="false">IF(N($B$15)&gt;0,NORMSDIST(($B$15*SQRT(T711)-IF($B$11="Two-tailed",TINV($B$9,(T711-1)),TINV(2*$B$9,(T711-1))))/SQRT(1+IF($B$11="Two-tailed",TINV($B$9,(T711-1)),TINV(2*$B$9,(T711-1)))^2/(2*(T711-1)))),0)</f>
        <v>1</v>
      </c>
    </row>
    <row r="712" customFormat="false" ht="15" hidden="false" customHeight="false" outlineLevel="0" collapsed="false">
      <c r="T712" s="0" t="n">
        <v>708</v>
      </c>
      <c r="U712" s="0" t="n">
        <f aca="false">IF(N($B$15)&gt;0,NORMSDIST(($B$15*SQRT(T712)-IF($B$11="Two-tailed",TINV($B$9,(T712-1)),TINV(2*$B$9,(T712-1))))/SQRT(1+IF($B$11="Two-tailed",TINV($B$9,(T712-1)),TINV(2*$B$9,(T712-1)))^2/(2*(T712-1)))),0)</f>
        <v>1</v>
      </c>
    </row>
    <row r="713" customFormat="false" ht="15" hidden="false" customHeight="false" outlineLevel="0" collapsed="false">
      <c r="T713" s="0" t="n">
        <v>709</v>
      </c>
      <c r="U713" s="0" t="n">
        <f aca="false">IF(N($B$15)&gt;0,NORMSDIST(($B$15*SQRT(T713)-IF($B$11="Two-tailed",TINV($B$9,(T713-1)),TINV(2*$B$9,(T713-1))))/SQRT(1+IF($B$11="Two-tailed",TINV($B$9,(T713-1)),TINV(2*$B$9,(T713-1)))^2/(2*(T713-1)))),0)</f>
        <v>1</v>
      </c>
    </row>
    <row r="714" customFormat="false" ht="15" hidden="false" customHeight="false" outlineLevel="0" collapsed="false">
      <c r="T714" s="0" t="n">
        <v>710</v>
      </c>
      <c r="U714" s="0" t="n">
        <f aca="false">IF(N($B$15)&gt;0,NORMSDIST(($B$15*SQRT(T714)-IF($B$11="Two-tailed",TINV($B$9,(T714-1)),TINV(2*$B$9,(T714-1))))/SQRT(1+IF($B$11="Two-tailed",TINV($B$9,(T714-1)),TINV(2*$B$9,(T714-1)))^2/(2*(T714-1)))),0)</f>
        <v>1</v>
      </c>
    </row>
    <row r="715" customFormat="false" ht="15" hidden="false" customHeight="false" outlineLevel="0" collapsed="false">
      <c r="T715" s="0" t="n">
        <v>711</v>
      </c>
      <c r="U715" s="0" t="n">
        <f aca="false">IF(N($B$15)&gt;0,NORMSDIST(($B$15*SQRT(T715)-IF($B$11="Two-tailed",TINV($B$9,(T715-1)),TINV(2*$B$9,(T715-1))))/SQRT(1+IF($B$11="Two-tailed",TINV($B$9,(T715-1)),TINV(2*$B$9,(T715-1)))^2/(2*(T715-1)))),0)</f>
        <v>1</v>
      </c>
    </row>
    <row r="716" customFormat="false" ht="15" hidden="false" customHeight="false" outlineLevel="0" collapsed="false">
      <c r="T716" s="0" t="n">
        <v>712</v>
      </c>
      <c r="U716" s="0" t="n">
        <f aca="false">IF(N($B$15)&gt;0,NORMSDIST(($B$15*SQRT(T716)-IF($B$11="Two-tailed",TINV($B$9,(T716-1)),TINV(2*$B$9,(T716-1))))/SQRT(1+IF($B$11="Two-tailed",TINV($B$9,(T716-1)),TINV(2*$B$9,(T716-1)))^2/(2*(T716-1)))),0)</f>
        <v>1</v>
      </c>
    </row>
    <row r="717" customFormat="false" ht="15" hidden="false" customHeight="false" outlineLevel="0" collapsed="false">
      <c r="T717" s="0" t="n">
        <v>713</v>
      </c>
      <c r="U717" s="0" t="n">
        <f aca="false">IF(N($B$15)&gt;0,NORMSDIST(($B$15*SQRT(T717)-IF($B$11="Two-tailed",TINV($B$9,(T717-1)),TINV(2*$B$9,(T717-1))))/SQRT(1+IF($B$11="Two-tailed",TINV($B$9,(T717-1)),TINV(2*$B$9,(T717-1)))^2/(2*(T717-1)))),0)</f>
        <v>1</v>
      </c>
    </row>
    <row r="718" customFormat="false" ht="15" hidden="false" customHeight="false" outlineLevel="0" collapsed="false">
      <c r="T718" s="0" t="n">
        <v>714</v>
      </c>
      <c r="U718" s="0" t="n">
        <f aca="false">IF(N($B$15)&gt;0,NORMSDIST(($B$15*SQRT(T718)-IF($B$11="Two-tailed",TINV($B$9,(T718-1)),TINV(2*$B$9,(T718-1))))/SQRT(1+IF($B$11="Two-tailed",TINV($B$9,(T718-1)),TINV(2*$B$9,(T718-1)))^2/(2*(T718-1)))),0)</f>
        <v>1</v>
      </c>
    </row>
    <row r="719" customFormat="false" ht="15" hidden="false" customHeight="false" outlineLevel="0" collapsed="false">
      <c r="T719" s="0" t="n">
        <v>715</v>
      </c>
      <c r="U719" s="0" t="n">
        <f aca="false">IF(N($B$15)&gt;0,NORMSDIST(($B$15*SQRT(T719)-IF($B$11="Two-tailed",TINV($B$9,(T719-1)),TINV(2*$B$9,(T719-1))))/SQRT(1+IF($B$11="Two-tailed",TINV($B$9,(T719-1)),TINV(2*$B$9,(T719-1)))^2/(2*(T719-1)))),0)</f>
        <v>1</v>
      </c>
    </row>
    <row r="720" customFormat="false" ht="15" hidden="false" customHeight="false" outlineLevel="0" collapsed="false">
      <c r="T720" s="0" t="n">
        <v>716</v>
      </c>
      <c r="U720" s="0" t="n">
        <f aca="false">IF(N($B$15)&gt;0,NORMSDIST(($B$15*SQRT(T720)-IF($B$11="Two-tailed",TINV($B$9,(T720-1)),TINV(2*$B$9,(T720-1))))/SQRT(1+IF($B$11="Two-tailed",TINV($B$9,(T720-1)),TINV(2*$B$9,(T720-1)))^2/(2*(T720-1)))),0)</f>
        <v>1</v>
      </c>
    </row>
    <row r="721" customFormat="false" ht="15" hidden="false" customHeight="false" outlineLevel="0" collapsed="false">
      <c r="T721" s="0" t="n">
        <v>717</v>
      </c>
      <c r="U721" s="0" t="n">
        <f aca="false">IF(N($B$15)&gt;0,NORMSDIST(($B$15*SQRT(T721)-IF($B$11="Two-tailed",TINV($B$9,(T721-1)),TINV(2*$B$9,(T721-1))))/SQRT(1+IF($B$11="Two-tailed",TINV($B$9,(T721-1)),TINV(2*$B$9,(T721-1)))^2/(2*(T721-1)))),0)</f>
        <v>1</v>
      </c>
    </row>
    <row r="722" customFormat="false" ht="15" hidden="false" customHeight="false" outlineLevel="0" collapsed="false">
      <c r="T722" s="0" t="n">
        <v>718</v>
      </c>
      <c r="U722" s="0" t="n">
        <f aca="false">IF(N($B$15)&gt;0,NORMSDIST(($B$15*SQRT(T722)-IF($B$11="Two-tailed",TINV($B$9,(T722-1)),TINV(2*$B$9,(T722-1))))/SQRT(1+IF($B$11="Two-tailed",TINV($B$9,(T722-1)),TINV(2*$B$9,(T722-1)))^2/(2*(T722-1)))),0)</f>
        <v>1</v>
      </c>
    </row>
    <row r="723" customFormat="false" ht="15" hidden="false" customHeight="false" outlineLevel="0" collapsed="false">
      <c r="T723" s="0" t="n">
        <v>719</v>
      </c>
      <c r="U723" s="0" t="n">
        <f aca="false">IF(N($B$15)&gt;0,NORMSDIST(($B$15*SQRT(T723)-IF($B$11="Two-tailed",TINV($B$9,(T723-1)),TINV(2*$B$9,(T723-1))))/SQRT(1+IF($B$11="Two-tailed",TINV($B$9,(T723-1)),TINV(2*$B$9,(T723-1)))^2/(2*(T723-1)))),0)</f>
        <v>1</v>
      </c>
    </row>
    <row r="724" customFormat="false" ht="15" hidden="false" customHeight="false" outlineLevel="0" collapsed="false">
      <c r="T724" s="0" t="n">
        <v>720</v>
      </c>
      <c r="U724" s="0" t="n">
        <f aca="false">IF(N($B$15)&gt;0,NORMSDIST(($B$15*SQRT(T724)-IF($B$11="Two-tailed",TINV($B$9,(T724-1)),TINV(2*$B$9,(T724-1))))/SQRT(1+IF($B$11="Two-tailed",TINV($B$9,(T724-1)),TINV(2*$B$9,(T724-1)))^2/(2*(T724-1)))),0)</f>
        <v>1</v>
      </c>
    </row>
    <row r="725" customFormat="false" ht="15" hidden="false" customHeight="false" outlineLevel="0" collapsed="false">
      <c r="T725" s="0" t="n">
        <v>721</v>
      </c>
      <c r="U725" s="0" t="n">
        <f aca="false">IF(N($B$15)&gt;0,NORMSDIST(($B$15*SQRT(T725)-IF($B$11="Two-tailed",TINV($B$9,(T725-1)),TINV(2*$B$9,(T725-1))))/SQRT(1+IF($B$11="Two-tailed",TINV($B$9,(T725-1)),TINV(2*$B$9,(T725-1)))^2/(2*(T725-1)))),0)</f>
        <v>1</v>
      </c>
    </row>
    <row r="726" customFormat="false" ht="15" hidden="false" customHeight="false" outlineLevel="0" collapsed="false">
      <c r="T726" s="0" t="n">
        <v>722</v>
      </c>
      <c r="U726" s="0" t="n">
        <f aca="false">IF(N($B$15)&gt;0,NORMSDIST(($B$15*SQRT(T726)-IF($B$11="Two-tailed",TINV($B$9,(T726-1)),TINV(2*$B$9,(T726-1))))/SQRT(1+IF($B$11="Two-tailed",TINV($B$9,(T726-1)),TINV(2*$B$9,(T726-1)))^2/(2*(T726-1)))),0)</f>
        <v>1</v>
      </c>
    </row>
    <row r="727" customFormat="false" ht="15" hidden="false" customHeight="false" outlineLevel="0" collapsed="false">
      <c r="T727" s="0" t="n">
        <v>723</v>
      </c>
      <c r="U727" s="0" t="n">
        <f aca="false">IF(N($B$15)&gt;0,NORMSDIST(($B$15*SQRT(T727)-IF($B$11="Two-tailed",TINV($B$9,(T727-1)),TINV(2*$B$9,(T727-1))))/SQRT(1+IF($B$11="Two-tailed",TINV($B$9,(T727-1)),TINV(2*$B$9,(T727-1)))^2/(2*(T727-1)))),0)</f>
        <v>1</v>
      </c>
    </row>
    <row r="728" customFormat="false" ht="15" hidden="false" customHeight="false" outlineLevel="0" collapsed="false">
      <c r="T728" s="0" t="n">
        <v>724</v>
      </c>
      <c r="U728" s="0" t="n">
        <f aca="false">IF(N($B$15)&gt;0,NORMSDIST(($B$15*SQRT(T728)-IF($B$11="Two-tailed",TINV($B$9,(T728-1)),TINV(2*$B$9,(T728-1))))/SQRT(1+IF($B$11="Two-tailed",TINV($B$9,(T728-1)),TINV(2*$B$9,(T728-1)))^2/(2*(T728-1)))),0)</f>
        <v>1</v>
      </c>
    </row>
    <row r="729" customFormat="false" ht="15" hidden="false" customHeight="false" outlineLevel="0" collapsed="false">
      <c r="T729" s="0" t="n">
        <v>725</v>
      </c>
      <c r="U729" s="0" t="n">
        <f aca="false">IF(N($B$15)&gt;0,NORMSDIST(($B$15*SQRT(T729)-IF($B$11="Two-tailed",TINV($B$9,(T729-1)),TINV(2*$B$9,(T729-1))))/SQRT(1+IF($B$11="Two-tailed",TINV($B$9,(T729-1)),TINV(2*$B$9,(T729-1)))^2/(2*(T729-1)))),0)</f>
        <v>1</v>
      </c>
    </row>
    <row r="730" customFormat="false" ht="15" hidden="false" customHeight="false" outlineLevel="0" collapsed="false">
      <c r="T730" s="0" t="n">
        <v>726</v>
      </c>
      <c r="U730" s="0" t="n">
        <f aca="false">IF(N($B$15)&gt;0,NORMSDIST(($B$15*SQRT(T730)-IF($B$11="Two-tailed",TINV($B$9,(T730-1)),TINV(2*$B$9,(T730-1))))/SQRT(1+IF($B$11="Two-tailed",TINV($B$9,(T730-1)),TINV(2*$B$9,(T730-1)))^2/(2*(T730-1)))),0)</f>
        <v>1</v>
      </c>
    </row>
    <row r="731" customFormat="false" ht="15" hidden="false" customHeight="false" outlineLevel="0" collapsed="false">
      <c r="T731" s="0" t="n">
        <v>727</v>
      </c>
      <c r="U731" s="0" t="n">
        <f aca="false">IF(N($B$15)&gt;0,NORMSDIST(($B$15*SQRT(T731)-IF($B$11="Two-tailed",TINV($B$9,(T731-1)),TINV(2*$B$9,(T731-1))))/SQRT(1+IF($B$11="Two-tailed",TINV($B$9,(T731-1)),TINV(2*$B$9,(T731-1)))^2/(2*(T731-1)))),0)</f>
        <v>1</v>
      </c>
    </row>
    <row r="732" customFormat="false" ht="15" hidden="false" customHeight="false" outlineLevel="0" collapsed="false">
      <c r="T732" s="0" t="n">
        <v>728</v>
      </c>
      <c r="U732" s="0" t="n">
        <f aca="false">IF(N($B$15)&gt;0,NORMSDIST(($B$15*SQRT(T732)-IF($B$11="Two-tailed",TINV($B$9,(T732-1)),TINV(2*$B$9,(T732-1))))/SQRT(1+IF($B$11="Two-tailed",TINV($B$9,(T732-1)),TINV(2*$B$9,(T732-1)))^2/(2*(T732-1)))),0)</f>
        <v>1</v>
      </c>
    </row>
    <row r="733" customFormat="false" ht="15" hidden="false" customHeight="false" outlineLevel="0" collapsed="false">
      <c r="T733" s="0" t="n">
        <v>729</v>
      </c>
      <c r="U733" s="0" t="n">
        <f aca="false">IF(N($B$15)&gt;0,NORMSDIST(($B$15*SQRT(T733)-IF($B$11="Two-tailed",TINV($B$9,(T733-1)),TINV(2*$B$9,(T733-1))))/SQRT(1+IF($B$11="Two-tailed",TINV($B$9,(T733-1)),TINV(2*$B$9,(T733-1)))^2/(2*(T733-1)))),0)</f>
        <v>1</v>
      </c>
    </row>
    <row r="734" customFormat="false" ht="15" hidden="false" customHeight="false" outlineLevel="0" collapsed="false">
      <c r="T734" s="0" t="n">
        <v>730</v>
      </c>
      <c r="U734" s="0" t="n">
        <f aca="false">IF(N($B$15)&gt;0,NORMSDIST(($B$15*SQRT(T734)-IF($B$11="Two-tailed",TINV($B$9,(T734-1)),TINV(2*$B$9,(T734-1))))/SQRT(1+IF($B$11="Two-tailed",TINV($B$9,(T734-1)),TINV(2*$B$9,(T734-1)))^2/(2*(T734-1)))),0)</f>
        <v>1</v>
      </c>
    </row>
    <row r="735" customFormat="false" ht="15" hidden="false" customHeight="false" outlineLevel="0" collapsed="false">
      <c r="T735" s="0" t="n">
        <v>731</v>
      </c>
      <c r="U735" s="0" t="n">
        <f aca="false">IF(N($B$15)&gt;0,NORMSDIST(($B$15*SQRT(T735)-IF($B$11="Two-tailed",TINV($B$9,(T735-1)),TINV(2*$B$9,(T735-1))))/SQRT(1+IF($B$11="Two-tailed",TINV($B$9,(T735-1)),TINV(2*$B$9,(T735-1)))^2/(2*(T735-1)))),0)</f>
        <v>1</v>
      </c>
    </row>
    <row r="736" customFormat="false" ht="15" hidden="false" customHeight="false" outlineLevel="0" collapsed="false">
      <c r="T736" s="0" t="n">
        <v>732</v>
      </c>
      <c r="U736" s="0" t="n">
        <f aca="false">IF(N($B$15)&gt;0,NORMSDIST(($B$15*SQRT(T736)-IF($B$11="Two-tailed",TINV($B$9,(T736-1)),TINV(2*$B$9,(T736-1))))/SQRT(1+IF($B$11="Two-tailed",TINV($B$9,(T736-1)),TINV(2*$B$9,(T736-1)))^2/(2*(T736-1)))),0)</f>
        <v>1</v>
      </c>
    </row>
    <row r="737" customFormat="false" ht="15" hidden="false" customHeight="false" outlineLevel="0" collapsed="false">
      <c r="T737" s="0" t="n">
        <v>733</v>
      </c>
      <c r="U737" s="0" t="n">
        <f aca="false">IF(N($B$15)&gt;0,NORMSDIST(($B$15*SQRT(T737)-IF($B$11="Two-tailed",TINV($B$9,(T737-1)),TINV(2*$B$9,(T737-1))))/SQRT(1+IF($B$11="Two-tailed",TINV($B$9,(T737-1)),TINV(2*$B$9,(T737-1)))^2/(2*(T737-1)))),0)</f>
        <v>1</v>
      </c>
    </row>
    <row r="738" customFormat="false" ht="15" hidden="false" customHeight="false" outlineLevel="0" collapsed="false">
      <c r="T738" s="0" t="n">
        <v>734</v>
      </c>
      <c r="U738" s="0" t="n">
        <f aca="false">IF(N($B$15)&gt;0,NORMSDIST(($B$15*SQRT(T738)-IF($B$11="Two-tailed",TINV($B$9,(T738-1)),TINV(2*$B$9,(T738-1))))/SQRT(1+IF($B$11="Two-tailed",TINV($B$9,(T738-1)),TINV(2*$B$9,(T738-1)))^2/(2*(T738-1)))),0)</f>
        <v>1</v>
      </c>
    </row>
    <row r="739" customFormat="false" ht="15" hidden="false" customHeight="false" outlineLevel="0" collapsed="false">
      <c r="T739" s="0" t="n">
        <v>735</v>
      </c>
      <c r="U739" s="0" t="n">
        <f aca="false">IF(N($B$15)&gt;0,NORMSDIST(($B$15*SQRT(T739)-IF($B$11="Two-tailed",TINV($B$9,(T739-1)),TINV(2*$B$9,(T739-1))))/SQRT(1+IF($B$11="Two-tailed",TINV($B$9,(T739-1)),TINV(2*$B$9,(T739-1)))^2/(2*(T739-1)))),0)</f>
        <v>1</v>
      </c>
    </row>
    <row r="740" customFormat="false" ht="15" hidden="false" customHeight="false" outlineLevel="0" collapsed="false">
      <c r="T740" s="0" t="n">
        <v>736</v>
      </c>
      <c r="U740" s="0" t="n">
        <f aca="false">IF(N($B$15)&gt;0,NORMSDIST(($B$15*SQRT(T740)-IF($B$11="Two-tailed",TINV($B$9,(T740-1)),TINV(2*$B$9,(T740-1))))/SQRT(1+IF($B$11="Two-tailed",TINV($B$9,(T740-1)),TINV(2*$B$9,(T740-1)))^2/(2*(T740-1)))),0)</f>
        <v>1</v>
      </c>
    </row>
    <row r="741" customFormat="false" ht="15" hidden="false" customHeight="false" outlineLevel="0" collapsed="false">
      <c r="T741" s="0" t="n">
        <v>737</v>
      </c>
      <c r="U741" s="0" t="n">
        <f aca="false">IF(N($B$15)&gt;0,NORMSDIST(($B$15*SQRT(T741)-IF($B$11="Two-tailed",TINV($B$9,(T741-1)),TINV(2*$B$9,(T741-1))))/SQRT(1+IF($B$11="Two-tailed",TINV($B$9,(T741-1)),TINV(2*$B$9,(T741-1)))^2/(2*(T741-1)))),0)</f>
        <v>1</v>
      </c>
    </row>
    <row r="742" customFormat="false" ht="15" hidden="false" customHeight="false" outlineLevel="0" collapsed="false">
      <c r="T742" s="0" t="n">
        <v>738</v>
      </c>
      <c r="U742" s="0" t="n">
        <f aca="false">IF(N($B$15)&gt;0,NORMSDIST(($B$15*SQRT(T742)-IF($B$11="Two-tailed",TINV($B$9,(T742-1)),TINV(2*$B$9,(T742-1))))/SQRT(1+IF($B$11="Two-tailed",TINV($B$9,(T742-1)),TINV(2*$B$9,(T742-1)))^2/(2*(T742-1)))),0)</f>
        <v>1</v>
      </c>
    </row>
    <row r="743" customFormat="false" ht="15" hidden="false" customHeight="false" outlineLevel="0" collapsed="false">
      <c r="T743" s="0" t="n">
        <v>739</v>
      </c>
      <c r="U743" s="0" t="n">
        <f aca="false">IF(N($B$15)&gt;0,NORMSDIST(($B$15*SQRT(T743)-IF($B$11="Two-tailed",TINV($B$9,(T743-1)),TINV(2*$B$9,(T743-1))))/SQRT(1+IF($B$11="Two-tailed",TINV($B$9,(T743-1)),TINV(2*$B$9,(T743-1)))^2/(2*(T743-1)))),0)</f>
        <v>1</v>
      </c>
    </row>
    <row r="744" customFormat="false" ht="15" hidden="false" customHeight="false" outlineLevel="0" collapsed="false">
      <c r="T744" s="0" t="n">
        <v>740</v>
      </c>
      <c r="U744" s="0" t="n">
        <f aca="false">IF(N($B$15)&gt;0,NORMSDIST(($B$15*SQRT(T744)-IF($B$11="Two-tailed",TINV($B$9,(T744-1)),TINV(2*$B$9,(T744-1))))/SQRT(1+IF($B$11="Two-tailed",TINV($B$9,(T744-1)),TINV(2*$B$9,(T744-1)))^2/(2*(T744-1)))),0)</f>
        <v>1</v>
      </c>
    </row>
    <row r="745" customFormat="false" ht="15" hidden="false" customHeight="false" outlineLevel="0" collapsed="false">
      <c r="T745" s="0" t="n">
        <v>741</v>
      </c>
      <c r="U745" s="0" t="n">
        <f aca="false">IF(N($B$15)&gt;0,NORMSDIST(($B$15*SQRT(T745)-IF($B$11="Two-tailed",TINV($B$9,(T745-1)),TINV(2*$B$9,(T745-1))))/SQRT(1+IF($B$11="Two-tailed",TINV($B$9,(T745-1)),TINV(2*$B$9,(T745-1)))^2/(2*(T745-1)))),0)</f>
        <v>1</v>
      </c>
    </row>
    <row r="746" customFormat="false" ht="15" hidden="false" customHeight="false" outlineLevel="0" collapsed="false">
      <c r="T746" s="0" t="n">
        <v>742</v>
      </c>
      <c r="U746" s="0" t="n">
        <f aca="false">IF(N($B$15)&gt;0,NORMSDIST(($B$15*SQRT(T746)-IF($B$11="Two-tailed",TINV($B$9,(T746-1)),TINV(2*$B$9,(T746-1))))/SQRT(1+IF($B$11="Two-tailed",TINV($B$9,(T746-1)),TINV(2*$B$9,(T746-1)))^2/(2*(T746-1)))),0)</f>
        <v>1</v>
      </c>
    </row>
    <row r="747" customFormat="false" ht="15" hidden="false" customHeight="false" outlineLevel="0" collapsed="false">
      <c r="T747" s="0" t="n">
        <v>743</v>
      </c>
      <c r="U747" s="0" t="n">
        <f aca="false">IF(N($B$15)&gt;0,NORMSDIST(($B$15*SQRT(T747)-IF($B$11="Two-tailed",TINV($B$9,(T747-1)),TINV(2*$B$9,(T747-1))))/SQRT(1+IF($B$11="Two-tailed",TINV($B$9,(T747-1)),TINV(2*$B$9,(T747-1)))^2/(2*(T747-1)))),0)</f>
        <v>1</v>
      </c>
    </row>
    <row r="748" customFormat="false" ht="15" hidden="false" customHeight="false" outlineLevel="0" collapsed="false">
      <c r="T748" s="0" t="n">
        <v>744</v>
      </c>
      <c r="U748" s="0" t="n">
        <f aca="false">IF(N($B$15)&gt;0,NORMSDIST(($B$15*SQRT(T748)-IF($B$11="Two-tailed",TINV($B$9,(T748-1)),TINV(2*$B$9,(T748-1))))/SQRT(1+IF($B$11="Two-tailed",TINV($B$9,(T748-1)),TINV(2*$B$9,(T748-1)))^2/(2*(T748-1)))),0)</f>
        <v>1</v>
      </c>
    </row>
    <row r="749" customFormat="false" ht="15" hidden="false" customHeight="false" outlineLevel="0" collapsed="false">
      <c r="T749" s="0" t="n">
        <v>745</v>
      </c>
      <c r="U749" s="0" t="n">
        <f aca="false">IF(N($B$15)&gt;0,NORMSDIST(($B$15*SQRT(T749)-IF($B$11="Two-tailed",TINV($B$9,(T749-1)),TINV(2*$B$9,(T749-1))))/SQRT(1+IF($B$11="Two-tailed",TINV($B$9,(T749-1)),TINV(2*$B$9,(T749-1)))^2/(2*(T749-1)))),0)</f>
        <v>1</v>
      </c>
    </row>
    <row r="750" customFormat="false" ht="15" hidden="false" customHeight="false" outlineLevel="0" collapsed="false">
      <c r="T750" s="0" t="n">
        <v>746</v>
      </c>
      <c r="U750" s="0" t="n">
        <f aca="false">IF(N($B$15)&gt;0,NORMSDIST(($B$15*SQRT(T750)-IF($B$11="Two-tailed",TINV($B$9,(T750-1)),TINV(2*$B$9,(T750-1))))/SQRT(1+IF($B$11="Two-tailed",TINV($B$9,(T750-1)),TINV(2*$B$9,(T750-1)))^2/(2*(T750-1)))),0)</f>
        <v>1</v>
      </c>
    </row>
    <row r="751" customFormat="false" ht="15" hidden="false" customHeight="false" outlineLevel="0" collapsed="false">
      <c r="T751" s="0" t="n">
        <v>747</v>
      </c>
      <c r="U751" s="0" t="n">
        <f aca="false">IF(N($B$15)&gt;0,NORMSDIST(($B$15*SQRT(T751)-IF($B$11="Two-tailed",TINV($B$9,(T751-1)),TINV(2*$B$9,(T751-1))))/SQRT(1+IF($B$11="Two-tailed",TINV($B$9,(T751-1)),TINV(2*$B$9,(T751-1)))^2/(2*(T751-1)))),0)</f>
        <v>1</v>
      </c>
    </row>
    <row r="752" customFormat="false" ht="15" hidden="false" customHeight="false" outlineLevel="0" collapsed="false">
      <c r="T752" s="0" t="n">
        <v>748</v>
      </c>
      <c r="U752" s="0" t="n">
        <f aca="false">IF(N($B$15)&gt;0,NORMSDIST(($B$15*SQRT(T752)-IF($B$11="Two-tailed",TINV($B$9,(T752-1)),TINV(2*$B$9,(T752-1))))/SQRT(1+IF($B$11="Two-tailed",TINV($B$9,(T752-1)),TINV(2*$B$9,(T752-1)))^2/(2*(T752-1)))),0)</f>
        <v>1</v>
      </c>
    </row>
    <row r="753" customFormat="false" ht="15" hidden="false" customHeight="false" outlineLevel="0" collapsed="false">
      <c r="T753" s="0" t="n">
        <v>749</v>
      </c>
      <c r="U753" s="0" t="n">
        <f aca="false">IF(N($B$15)&gt;0,NORMSDIST(($B$15*SQRT(T753)-IF($B$11="Two-tailed",TINV($B$9,(T753-1)),TINV(2*$B$9,(T753-1))))/SQRT(1+IF($B$11="Two-tailed",TINV($B$9,(T753-1)),TINV(2*$B$9,(T753-1)))^2/(2*(T753-1)))),0)</f>
        <v>1</v>
      </c>
    </row>
    <row r="754" customFormat="false" ht="15" hidden="false" customHeight="false" outlineLevel="0" collapsed="false">
      <c r="T754" s="0" t="n">
        <v>750</v>
      </c>
      <c r="U754" s="0" t="n">
        <f aca="false">IF(N($B$15)&gt;0,NORMSDIST(($B$15*SQRT(T754)-IF($B$11="Two-tailed",TINV($B$9,(T754-1)),TINV(2*$B$9,(T754-1))))/SQRT(1+IF($B$11="Two-tailed",TINV($B$9,(T754-1)),TINV(2*$B$9,(T754-1)))^2/(2*(T754-1)))),0)</f>
        <v>1</v>
      </c>
    </row>
    <row r="755" customFormat="false" ht="15" hidden="false" customHeight="false" outlineLevel="0" collapsed="false">
      <c r="T755" s="0" t="n">
        <v>751</v>
      </c>
      <c r="U755" s="0" t="n">
        <f aca="false">IF(N($B$15)&gt;0,NORMSDIST(($B$15*SQRT(T755)-IF($B$11="Two-tailed",TINV($B$9,(T755-1)),TINV(2*$B$9,(T755-1))))/SQRT(1+IF($B$11="Two-tailed",TINV($B$9,(T755-1)),TINV(2*$B$9,(T755-1)))^2/(2*(T755-1)))),0)</f>
        <v>1</v>
      </c>
    </row>
    <row r="756" customFormat="false" ht="15" hidden="false" customHeight="false" outlineLevel="0" collapsed="false">
      <c r="T756" s="0" t="n">
        <v>752</v>
      </c>
      <c r="U756" s="0" t="n">
        <f aca="false">IF(N($B$15)&gt;0,NORMSDIST(($B$15*SQRT(T756)-IF($B$11="Two-tailed",TINV($B$9,(T756-1)),TINV(2*$B$9,(T756-1))))/SQRT(1+IF($B$11="Two-tailed",TINV($B$9,(T756-1)),TINV(2*$B$9,(T756-1)))^2/(2*(T756-1)))),0)</f>
        <v>1</v>
      </c>
    </row>
    <row r="757" customFormat="false" ht="15" hidden="false" customHeight="false" outlineLevel="0" collapsed="false">
      <c r="T757" s="0" t="n">
        <v>753</v>
      </c>
      <c r="U757" s="0" t="n">
        <f aca="false">IF(N($B$15)&gt;0,NORMSDIST(($B$15*SQRT(T757)-IF($B$11="Two-tailed",TINV($B$9,(T757-1)),TINV(2*$B$9,(T757-1))))/SQRT(1+IF($B$11="Two-tailed",TINV($B$9,(T757-1)),TINV(2*$B$9,(T757-1)))^2/(2*(T757-1)))),0)</f>
        <v>1</v>
      </c>
    </row>
    <row r="758" customFormat="false" ht="15" hidden="false" customHeight="false" outlineLevel="0" collapsed="false">
      <c r="T758" s="0" t="n">
        <v>754</v>
      </c>
      <c r="U758" s="0" t="n">
        <f aca="false">IF(N($B$15)&gt;0,NORMSDIST(($B$15*SQRT(T758)-IF($B$11="Two-tailed",TINV($B$9,(T758-1)),TINV(2*$B$9,(T758-1))))/SQRT(1+IF($B$11="Two-tailed",TINV($B$9,(T758-1)),TINV(2*$B$9,(T758-1)))^2/(2*(T758-1)))),0)</f>
        <v>1</v>
      </c>
    </row>
    <row r="759" customFormat="false" ht="15" hidden="false" customHeight="false" outlineLevel="0" collapsed="false">
      <c r="T759" s="0" t="n">
        <v>755</v>
      </c>
      <c r="U759" s="0" t="n">
        <f aca="false">IF(N($B$15)&gt;0,NORMSDIST(($B$15*SQRT(T759)-IF($B$11="Two-tailed",TINV($B$9,(T759-1)),TINV(2*$B$9,(T759-1))))/SQRT(1+IF($B$11="Two-tailed",TINV($B$9,(T759-1)),TINV(2*$B$9,(T759-1)))^2/(2*(T759-1)))),0)</f>
        <v>1</v>
      </c>
    </row>
    <row r="760" customFormat="false" ht="15" hidden="false" customHeight="false" outlineLevel="0" collapsed="false">
      <c r="T760" s="0" t="n">
        <v>756</v>
      </c>
      <c r="U760" s="0" t="n">
        <f aca="false">IF(N($B$15)&gt;0,NORMSDIST(($B$15*SQRT(T760)-IF($B$11="Two-tailed",TINV($B$9,(T760-1)),TINV(2*$B$9,(T760-1))))/SQRT(1+IF($B$11="Two-tailed",TINV($B$9,(T760-1)),TINV(2*$B$9,(T760-1)))^2/(2*(T760-1)))),0)</f>
        <v>1</v>
      </c>
    </row>
    <row r="761" customFormat="false" ht="15" hidden="false" customHeight="false" outlineLevel="0" collapsed="false">
      <c r="T761" s="0" t="n">
        <v>757</v>
      </c>
      <c r="U761" s="0" t="n">
        <f aca="false">IF(N($B$15)&gt;0,NORMSDIST(($B$15*SQRT(T761)-IF($B$11="Two-tailed",TINV($B$9,(T761-1)),TINV(2*$B$9,(T761-1))))/SQRT(1+IF($B$11="Two-tailed",TINV($B$9,(T761-1)),TINV(2*$B$9,(T761-1)))^2/(2*(T761-1)))),0)</f>
        <v>1</v>
      </c>
    </row>
    <row r="762" customFormat="false" ht="15" hidden="false" customHeight="false" outlineLevel="0" collapsed="false">
      <c r="T762" s="0" t="n">
        <v>758</v>
      </c>
      <c r="U762" s="0" t="n">
        <f aca="false">IF(N($B$15)&gt;0,NORMSDIST(($B$15*SQRT(T762)-IF($B$11="Two-tailed",TINV($B$9,(T762-1)),TINV(2*$B$9,(T762-1))))/SQRT(1+IF($B$11="Two-tailed",TINV($B$9,(T762-1)),TINV(2*$B$9,(T762-1)))^2/(2*(T762-1)))),0)</f>
        <v>1</v>
      </c>
    </row>
    <row r="763" customFormat="false" ht="15" hidden="false" customHeight="false" outlineLevel="0" collapsed="false">
      <c r="T763" s="0" t="n">
        <v>759</v>
      </c>
      <c r="U763" s="0" t="n">
        <f aca="false">IF(N($B$15)&gt;0,NORMSDIST(($B$15*SQRT(T763)-IF($B$11="Two-tailed",TINV($B$9,(T763-1)),TINV(2*$B$9,(T763-1))))/SQRT(1+IF($B$11="Two-tailed",TINV($B$9,(T763-1)),TINV(2*$B$9,(T763-1)))^2/(2*(T763-1)))),0)</f>
        <v>1</v>
      </c>
    </row>
    <row r="764" customFormat="false" ht="15" hidden="false" customHeight="false" outlineLevel="0" collapsed="false">
      <c r="T764" s="0" t="n">
        <v>760</v>
      </c>
      <c r="U764" s="0" t="n">
        <f aca="false">IF(N($B$15)&gt;0,NORMSDIST(($B$15*SQRT(T764)-IF($B$11="Two-tailed",TINV($B$9,(T764-1)),TINV(2*$B$9,(T764-1))))/SQRT(1+IF($B$11="Two-tailed",TINV($B$9,(T764-1)),TINV(2*$B$9,(T764-1)))^2/(2*(T764-1)))),0)</f>
        <v>1</v>
      </c>
    </row>
    <row r="765" customFormat="false" ht="15" hidden="false" customHeight="false" outlineLevel="0" collapsed="false">
      <c r="T765" s="0" t="n">
        <v>761</v>
      </c>
      <c r="U765" s="0" t="n">
        <f aca="false">IF(N($B$15)&gt;0,NORMSDIST(($B$15*SQRT(T765)-IF($B$11="Two-tailed",TINV($B$9,(T765-1)),TINV(2*$B$9,(T765-1))))/SQRT(1+IF($B$11="Two-tailed",TINV($B$9,(T765-1)),TINV(2*$B$9,(T765-1)))^2/(2*(T765-1)))),0)</f>
        <v>1</v>
      </c>
    </row>
    <row r="766" customFormat="false" ht="15" hidden="false" customHeight="false" outlineLevel="0" collapsed="false">
      <c r="T766" s="0" t="n">
        <v>762</v>
      </c>
      <c r="U766" s="0" t="n">
        <f aca="false">IF(N($B$15)&gt;0,NORMSDIST(($B$15*SQRT(T766)-IF($B$11="Two-tailed",TINV($B$9,(T766-1)),TINV(2*$B$9,(T766-1))))/SQRT(1+IF($B$11="Two-tailed",TINV($B$9,(T766-1)),TINV(2*$B$9,(T766-1)))^2/(2*(T766-1)))),0)</f>
        <v>1</v>
      </c>
    </row>
    <row r="767" customFormat="false" ht="15" hidden="false" customHeight="false" outlineLevel="0" collapsed="false">
      <c r="T767" s="0" t="n">
        <v>763</v>
      </c>
      <c r="U767" s="0" t="n">
        <f aca="false">IF(N($B$15)&gt;0,NORMSDIST(($B$15*SQRT(T767)-IF($B$11="Two-tailed",TINV($B$9,(T767-1)),TINV(2*$B$9,(T767-1))))/SQRT(1+IF($B$11="Two-tailed",TINV($B$9,(T767-1)),TINV(2*$B$9,(T767-1)))^2/(2*(T767-1)))),0)</f>
        <v>1</v>
      </c>
    </row>
    <row r="768" customFormat="false" ht="15" hidden="false" customHeight="false" outlineLevel="0" collapsed="false">
      <c r="T768" s="0" t="n">
        <v>764</v>
      </c>
      <c r="U768" s="0" t="n">
        <f aca="false">IF(N($B$15)&gt;0,NORMSDIST(($B$15*SQRT(T768)-IF($B$11="Two-tailed",TINV($B$9,(T768-1)),TINV(2*$B$9,(T768-1))))/SQRT(1+IF($B$11="Two-tailed",TINV($B$9,(T768-1)),TINV(2*$B$9,(T768-1)))^2/(2*(T768-1)))),0)</f>
        <v>1</v>
      </c>
    </row>
    <row r="769" customFormat="false" ht="15" hidden="false" customHeight="false" outlineLevel="0" collapsed="false">
      <c r="T769" s="0" t="n">
        <v>765</v>
      </c>
      <c r="U769" s="0" t="n">
        <f aca="false">IF(N($B$15)&gt;0,NORMSDIST(($B$15*SQRT(T769)-IF($B$11="Two-tailed",TINV($B$9,(T769-1)),TINV(2*$B$9,(T769-1))))/SQRT(1+IF($B$11="Two-tailed",TINV($B$9,(T769-1)),TINV(2*$B$9,(T769-1)))^2/(2*(T769-1)))),0)</f>
        <v>1</v>
      </c>
    </row>
    <row r="770" customFormat="false" ht="15" hidden="false" customHeight="false" outlineLevel="0" collapsed="false">
      <c r="T770" s="0" t="n">
        <v>766</v>
      </c>
      <c r="U770" s="0" t="n">
        <f aca="false">IF(N($B$15)&gt;0,NORMSDIST(($B$15*SQRT(T770)-IF($B$11="Two-tailed",TINV($B$9,(T770-1)),TINV(2*$B$9,(T770-1))))/SQRT(1+IF($B$11="Two-tailed",TINV($B$9,(T770-1)),TINV(2*$B$9,(T770-1)))^2/(2*(T770-1)))),0)</f>
        <v>1</v>
      </c>
    </row>
    <row r="771" customFormat="false" ht="15" hidden="false" customHeight="false" outlineLevel="0" collapsed="false">
      <c r="T771" s="0" t="n">
        <v>767</v>
      </c>
      <c r="U771" s="0" t="n">
        <f aca="false">IF(N($B$15)&gt;0,NORMSDIST(($B$15*SQRT(T771)-IF($B$11="Two-tailed",TINV($B$9,(T771-1)),TINV(2*$B$9,(T771-1))))/SQRT(1+IF($B$11="Two-tailed",TINV($B$9,(T771-1)),TINV(2*$B$9,(T771-1)))^2/(2*(T771-1)))),0)</f>
        <v>1</v>
      </c>
    </row>
    <row r="772" customFormat="false" ht="15" hidden="false" customHeight="false" outlineLevel="0" collapsed="false">
      <c r="T772" s="0" t="n">
        <v>768</v>
      </c>
      <c r="U772" s="0" t="n">
        <f aca="false">IF(N($B$15)&gt;0,NORMSDIST(($B$15*SQRT(T772)-IF($B$11="Two-tailed",TINV($B$9,(T772-1)),TINV(2*$B$9,(T772-1))))/SQRT(1+IF($B$11="Two-tailed",TINV($B$9,(T772-1)),TINV(2*$B$9,(T772-1)))^2/(2*(T772-1)))),0)</f>
        <v>1</v>
      </c>
    </row>
    <row r="773" customFormat="false" ht="15" hidden="false" customHeight="false" outlineLevel="0" collapsed="false">
      <c r="T773" s="0" t="n">
        <v>769</v>
      </c>
      <c r="U773" s="0" t="n">
        <f aca="false">IF(N($B$15)&gt;0,NORMSDIST(($B$15*SQRT(T773)-IF($B$11="Two-tailed",TINV($B$9,(T773-1)),TINV(2*$B$9,(T773-1))))/SQRT(1+IF($B$11="Two-tailed",TINV($B$9,(T773-1)),TINV(2*$B$9,(T773-1)))^2/(2*(T773-1)))),0)</f>
        <v>1</v>
      </c>
    </row>
    <row r="774" customFormat="false" ht="15" hidden="false" customHeight="false" outlineLevel="0" collapsed="false">
      <c r="T774" s="0" t="n">
        <v>770</v>
      </c>
      <c r="U774" s="0" t="n">
        <f aca="false">IF(N($B$15)&gt;0,NORMSDIST(($B$15*SQRT(T774)-IF($B$11="Two-tailed",TINV($B$9,(T774-1)),TINV(2*$B$9,(T774-1))))/SQRT(1+IF($B$11="Two-tailed",TINV($B$9,(T774-1)),TINV(2*$B$9,(T774-1)))^2/(2*(T774-1)))),0)</f>
        <v>1</v>
      </c>
    </row>
    <row r="775" customFormat="false" ht="15" hidden="false" customHeight="false" outlineLevel="0" collapsed="false">
      <c r="T775" s="0" t="n">
        <v>771</v>
      </c>
      <c r="U775" s="0" t="n">
        <f aca="false">IF(N($B$15)&gt;0,NORMSDIST(($B$15*SQRT(T775)-IF($B$11="Two-tailed",TINV($B$9,(T775-1)),TINV(2*$B$9,(T775-1))))/SQRT(1+IF($B$11="Two-tailed",TINV($B$9,(T775-1)),TINV(2*$B$9,(T775-1)))^2/(2*(T775-1)))),0)</f>
        <v>1</v>
      </c>
    </row>
    <row r="776" customFormat="false" ht="15" hidden="false" customHeight="false" outlineLevel="0" collapsed="false">
      <c r="T776" s="0" t="n">
        <v>772</v>
      </c>
      <c r="U776" s="0" t="n">
        <f aca="false">IF(N($B$15)&gt;0,NORMSDIST(($B$15*SQRT(T776)-IF($B$11="Two-tailed",TINV($B$9,(T776-1)),TINV(2*$B$9,(T776-1))))/SQRT(1+IF($B$11="Two-tailed",TINV($B$9,(T776-1)),TINV(2*$B$9,(T776-1)))^2/(2*(T776-1)))),0)</f>
        <v>1</v>
      </c>
    </row>
    <row r="777" customFormat="false" ht="15" hidden="false" customHeight="false" outlineLevel="0" collapsed="false">
      <c r="T777" s="0" t="n">
        <v>773</v>
      </c>
      <c r="U777" s="0" t="n">
        <f aca="false">IF(N($B$15)&gt;0,NORMSDIST(($B$15*SQRT(T777)-IF($B$11="Two-tailed",TINV($B$9,(T777-1)),TINV(2*$B$9,(T777-1))))/SQRT(1+IF($B$11="Two-tailed",TINV($B$9,(T777-1)),TINV(2*$B$9,(T777-1)))^2/(2*(T777-1)))),0)</f>
        <v>1</v>
      </c>
    </row>
    <row r="778" customFormat="false" ht="15" hidden="false" customHeight="false" outlineLevel="0" collapsed="false">
      <c r="T778" s="0" t="n">
        <v>774</v>
      </c>
      <c r="U778" s="0" t="n">
        <f aca="false">IF(N($B$15)&gt;0,NORMSDIST(($B$15*SQRT(T778)-IF($B$11="Two-tailed",TINV($B$9,(T778-1)),TINV(2*$B$9,(T778-1))))/SQRT(1+IF($B$11="Two-tailed",TINV($B$9,(T778-1)),TINV(2*$B$9,(T778-1)))^2/(2*(T778-1)))),0)</f>
        <v>1</v>
      </c>
    </row>
    <row r="779" customFormat="false" ht="15" hidden="false" customHeight="false" outlineLevel="0" collapsed="false">
      <c r="T779" s="0" t="n">
        <v>775</v>
      </c>
      <c r="U779" s="0" t="n">
        <f aca="false">IF(N($B$15)&gt;0,NORMSDIST(($B$15*SQRT(T779)-IF($B$11="Two-tailed",TINV($B$9,(T779-1)),TINV(2*$B$9,(T779-1))))/SQRT(1+IF($B$11="Two-tailed",TINV($B$9,(T779-1)),TINV(2*$B$9,(T779-1)))^2/(2*(T779-1)))),0)</f>
        <v>1</v>
      </c>
    </row>
    <row r="780" customFormat="false" ht="15" hidden="false" customHeight="false" outlineLevel="0" collapsed="false">
      <c r="T780" s="0" t="n">
        <v>776</v>
      </c>
      <c r="U780" s="0" t="n">
        <f aca="false">IF(N($B$15)&gt;0,NORMSDIST(($B$15*SQRT(T780)-IF($B$11="Two-tailed",TINV($B$9,(T780-1)),TINV(2*$B$9,(T780-1))))/SQRT(1+IF($B$11="Two-tailed",TINV($B$9,(T780-1)),TINV(2*$B$9,(T780-1)))^2/(2*(T780-1)))),0)</f>
        <v>1</v>
      </c>
    </row>
    <row r="781" customFormat="false" ht="15" hidden="false" customHeight="false" outlineLevel="0" collapsed="false">
      <c r="T781" s="0" t="n">
        <v>777</v>
      </c>
      <c r="U781" s="0" t="n">
        <f aca="false">IF(N($B$15)&gt;0,NORMSDIST(($B$15*SQRT(T781)-IF($B$11="Two-tailed",TINV($B$9,(T781-1)),TINV(2*$B$9,(T781-1))))/SQRT(1+IF($B$11="Two-tailed",TINV($B$9,(T781-1)),TINV(2*$B$9,(T781-1)))^2/(2*(T781-1)))),0)</f>
        <v>1</v>
      </c>
    </row>
    <row r="782" customFormat="false" ht="15" hidden="false" customHeight="false" outlineLevel="0" collapsed="false">
      <c r="T782" s="0" t="n">
        <v>778</v>
      </c>
      <c r="U782" s="0" t="n">
        <f aca="false">IF(N($B$15)&gt;0,NORMSDIST(($B$15*SQRT(T782)-IF($B$11="Two-tailed",TINV($B$9,(T782-1)),TINV(2*$B$9,(T782-1))))/SQRT(1+IF($B$11="Two-tailed",TINV($B$9,(T782-1)),TINV(2*$B$9,(T782-1)))^2/(2*(T782-1)))),0)</f>
        <v>1</v>
      </c>
    </row>
    <row r="783" customFormat="false" ht="15" hidden="false" customHeight="false" outlineLevel="0" collapsed="false">
      <c r="T783" s="0" t="n">
        <v>779</v>
      </c>
      <c r="U783" s="0" t="n">
        <f aca="false">IF(N($B$15)&gt;0,NORMSDIST(($B$15*SQRT(T783)-IF($B$11="Two-tailed",TINV($B$9,(T783-1)),TINV(2*$B$9,(T783-1))))/SQRT(1+IF($B$11="Two-tailed",TINV($B$9,(T783-1)),TINV(2*$B$9,(T783-1)))^2/(2*(T783-1)))),0)</f>
        <v>1</v>
      </c>
    </row>
    <row r="784" customFormat="false" ht="15" hidden="false" customHeight="false" outlineLevel="0" collapsed="false">
      <c r="T784" s="0" t="n">
        <v>780</v>
      </c>
      <c r="U784" s="0" t="n">
        <f aca="false">IF(N($B$15)&gt;0,NORMSDIST(($B$15*SQRT(T784)-IF($B$11="Two-tailed",TINV($B$9,(T784-1)),TINV(2*$B$9,(T784-1))))/SQRT(1+IF($B$11="Two-tailed",TINV($B$9,(T784-1)),TINV(2*$B$9,(T784-1)))^2/(2*(T784-1)))),0)</f>
        <v>1</v>
      </c>
    </row>
    <row r="785" customFormat="false" ht="15" hidden="false" customHeight="false" outlineLevel="0" collapsed="false">
      <c r="T785" s="0" t="n">
        <v>781</v>
      </c>
      <c r="U785" s="0" t="n">
        <f aca="false">IF(N($B$15)&gt;0,NORMSDIST(($B$15*SQRT(T785)-IF($B$11="Two-tailed",TINV($B$9,(T785-1)),TINV(2*$B$9,(T785-1))))/SQRT(1+IF($B$11="Two-tailed",TINV($B$9,(T785-1)),TINV(2*$B$9,(T785-1)))^2/(2*(T785-1)))),0)</f>
        <v>1</v>
      </c>
    </row>
    <row r="786" customFormat="false" ht="15" hidden="false" customHeight="false" outlineLevel="0" collapsed="false">
      <c r="T786" s="0" t="n">
        <v>782</v>
      </c>
      <c r="U786" s="0" t="n">
        <f aca="false">IF(N($B$15)&gt;0,NORMSDIST(($B$15*SQRT(T786)-IF($B$11="Two-tailed",TINV($B$9,(T786-1)),TINV(2*$B$9,(T786-1))))/SQRT(1+IF($B$11="Two-tailed",TINV($B$9,(T786-1)),TINV(2*$B$9,(T786-1)))^2/(2*(T786-1)))),0)</f>
        <v>1</v>
      </c>
    </row>
    <row r="787" customFormat="false" ht="15" hidden="false" customHeight="false" outlineLevel="0" collapsed="false">
      <c r="T787" s="0" t="n">
        <v>783</v>
      </c>
      <c r="U787" s="0" t="n">
        <f aca="false">IF(N($B$15)&gt;0,NORMSDIST(($B$15*SQRT(T787)-IF($B$11="Two-tailed",TINV($B$9,(T787-1)),TINV(2*$B$9,(T787-1))))/SQRT(1+IF($B$11="Two-tailed",TINV($B$9,(T787-1)),TINV(2*$B$9,(T787-1)))^2/(2*(T787-1)))),0)</f>
        <v>1</v>
      </c>
    </row>
    <row r="788" customFormat="false" ht="15" hidden="false" customHeight="false" outlineLevel="0" collapsed="false">
      <c r="T788" s="0" t="n">
        <v>784</v>
      </c>
      <c r="U788" s="0" t="n">
        <f aca="false">IF(N($B$15)&gt;0,NORMSDIST(($B$15*SQRT(T788)-IF($B$11="Two-tailed",TINV($B$9,(T788-1)),TINV(2*$B$9,(T788-1))))/SQRT(1+IF($B$11="Two-tailed",TINV($B$9,(T788-1)),TINV(2*$B$9,(T788-1)))^2/(2*(T788-1)))),0)</f>
        <v>1</v>
      </c>
    </row>
    <row r="789" customFormat="false" ht="15" hidden="false" customHeight="false" outlineLevel="0" collapsed="false">
      <c r="T789" s="0" t="n">
        <v>785</v>
      </c>
      <c r="U789" s="0" t="n">
        <f aca="false">IF(N($B$15)&gt;0,NORMSDIST(($B$15*SQRT(T789)-IF($B$11="Two-tailed",TINV($B$9,(T789-1)),TINV(2*$B$9,(T789-1))))/SQRT(1+IF($B$11="Two-tailed",TINV($B$9,(T789-1)),TINV(2*$B$9,(T789-1)))^2/(2*(T789-1)))),0)</f>
        <v>1</v>
      </c>
    </row>
    <row r="790" customFormat="false" ht="15" hidden="false" customHeight="false" outlineLevel="0" collapsed="false">
      <c r="T790" s="0" t="n">
        <v>786</v>
      </c>
      <c r="U790" s="0" t="n">
        <f aca="false">IF(N($B$15)&gt;0,NORMSDIST(($B$15*SQRT(T790)-IF($B$11="Two-tailed",TINV($B$9,(T790-1)),TINV(2*$B$9,(T790-1))))/SQRT(1+IF($B$11="Two-tailed",TINV($B$9,(T790-1)),TINV(2*$B$9,(T790-1)))^2/(2*(T790-1)))),0)</f>
        <v>1</v>
      </c>
    </row>
    <row r="791" customFormat="false" ht="15" hidden="false" customHeight="false" outlineLevel="0" collapsed="false">
      <c r="T791" s="0" t="n">
        <v>787</v>
      </c>
      <c r="U791" s="0" t="n">
        <f aca="false">IF(N($B$15)&gt;0,NORMSDIST(($B$15*SQRT(T791)-IF($B$11="Two-tailed",TINV($B$9,(T791-1)),TINV(2*$B$9,(T791-1))))/SQRT(1+IF($B$11="Two-tailed",TINV($B$9,(T791-1)),TINV(2*$B$9,(T791-1)))^2/(2*(T791-1)))),0)</f>
        <v>1</v>
      </c>
    </row>
    <row r="792" customFormat="false" ht="15" hidden="false" customHeight="false" outlineLevel="0" collapsed="false">
      <c r="T792" s="0" t="n">
        <v>788</v>
      </c>
      <c r="U792" s="0" t="n">
        <f aca="false">IF(N($B$15)&gt;0,NORMSDIST(($B$15*SQRT(T792)-IF($B$11="Two-tailed",TINV($B$9,(T792-1)),TINV(2*$B$9,(T792-1))))/SQRT(1+IF($B$11="Two-tailed",TINV($B$9,(T792-1)),TINV(2*$B$9,(T792-1)))^2/(2*(T792-1)))),0)</f>
        <v>1</v>
      </c>
    </row>
    <row r="793" customFormat="false" ht="15" hidden="false" customHeight="false" outlineLevel="0" collapsed="false">
      <c r="T793" s="0" t="n">
        <v>789</v>
      </c>
      <c r="U793" s="0" t="n">
        <f aca="false">IF(N($B$15)&gt;0,NORMSDIST(($B$15*SQRT(T793)-IF($B$11="Two-tailed",TINV($B$9,(T793-1)),TINV(2*$B$9,(T793-1))))/SQRT(1+IF($B$11="Two-tailed",TINV($B$9,(T793-1)),TINV(2*$B$9,(T793-1)))^2/(2*(T793-1)))),0)</f>
        <v>1</v>
      </c>
    </row>
    <row r="794" customFormat="false" ht="15" hidden="false" customHeight="false" outlineLevel="0" collapsed="false">
      <c r="T794" s="0" t="n">
        <v>790</v>
      </c>
      <c r="U794" s="0" t="n">
        <f aca="false">IF(N($B$15)&gt;0,NORMSDIST(($B$15*SQRT(T794)-IF($B$11="Two-tailed",TINV($B$9,(T794-1)),TINV(2*$B$9,(T794-1))))/SQRT(1+IF($B$11="Two-tailed",TINV($B$9,(T794-1)),TINV(2*$B$9,(T794-1)))^2/(2*(T794-1)))),0)</f>
        <v>1</v>
      </c>
    </row>
    <row r="795" customFormat="false" ht="15" hidden="false" customHeight="false" outlineLevel="0" collapsed="false">
      <c r="T795" s="0" t="n">
        <v>791</v>
      </c>
      <c r="U795" s="0" t="n">
        <f aca="false">IF(N($B$15)&gt;0,NORMSDIST(($B$15*SQRT(T795)-IF($B$11="Two-tailed",TINV($B$9,(T795-1)),TINV(2*$B$9,(T795-1))))/SQRT(1+IF($B$11="Two-tailed",TINV($B$9,(T795-1)),TINV(2*$B$9,(T795-1)))^2/(2*(T795-1)))),0)</f>
        <v>1</v>
      </c>
    </row>
    <row r="796" customFormat="false" ht="15" hidden="false" customHeight="false" outlineLevel="0" collapsed="false">
      <c r="T796" s="0" t="n">
        <v>792</v>
      </c>
      <c r="U796" s="0" t="n">
        <f aca="false">IF(N($B$15)&gt;0,NORMSDIST(($B$15*SQRT(T796)-IF($B$11="Two-tailed",TINV($B$9,(T796-1)),TINV(2*$B$9,(T796-1))))/SQRT(1+IF($B$11="Two-tailed",TINV($B$9,(T796-1)),TINV(2*$B$9,(T796-1)))^2/(2*(T796-1)))),0)</f>
        <v>1</v>
      </c>
    </row>
    <row r="797" customFormat="false" ht="15" hidden="false" customHeight="false" outlineLevel="0" collapsed="false">
      <c r="T797" s="0" t="n">
        <v>793</v>
      </c>
      <c r="U797" s="0" t="n">
        <f aca="false">IF(N($B$15)&gt;0,NORMSDIST(($B$15*SQRT(T797)-IF($B$11="Two-tailed",TINV($B$9,(T797-1)),TINV(2*$B$9,(T797-1))))/SQRT(1+IF($B$11="Two-tailed",TINV($B$9,(T797-1)),TINV(2*$B$9,(T797-1)))^2/(2*(T797-1)))),0)</f>
        <v>1</v>
      </c>
    </row>
    <row r="798" customFormat="false" ht="15" hidden="false" customHeight="false" outlineLevel="0" collapsed="false">
      <c r="T798" s="0" t="n">
        <v>794</v>
      </c>
      <c r="U798" s="0" t="n">
        <f aca="false">IF(N($B$15)&gt;0,NORMSDIST(($B$15*SQRT(T798)-IF($B$11="Two-tailed",TINV($B$9,(T798-1)),TINV(2*$B$9,(T798-1))))/SQRT(1+IF($B$11="Two-tailed",TINV($B$9,(T798-1)),TINV(2*$B$9,(T798-1)))^2/(2*(T798-1)))),0)</f>
        <v>1</v>
      </c>
    </row>
    <row r="799" customFormat="false" ht="15" hidden="false" customHeight="false" outlineLevel="0" collapsed="false">
      <c r="T799" s="0" t="n">
        <v>795</v>
      </c>
      <c r="U799" s="0" t="n">
        <f aca="false">IF(N($B$15)&gt;0,NORMSDIST(($B$15*SQRT(T799)-IF($B$11="Two-tailed",TINV($B$9,(T799-1)),TINV(2*$B$9,(T799-1))))/SQRT(1+IF($B$11="Two-tailed",TINV($B$9,(T799-1)),TINV(2*$B$9,(T799-1)))^2/(2*(T799-1)))),0)</f>
        <v>1</v>
      </c>
    </row>
    <row r="800" customFormat="false" ht="15" hidden="false" customHeight="false" outlineLevel="0" collapsed="false">
      <c r="T800" s="0" t="n">
        <v>796</v>
      </c>
      <c r="U800" s="0" t="n">
        <f aca="false">IF(N($B$15)&gt;0,NORMSDIST(($B$15*SQRT(T800)-IF($B$11="Two-tailed",TINV($B$9,(T800-1)),TINV(2*$B$9,(T800-1))))/SQRT(1+IF($B$11="Two-tailed",TINV($B$9,(T800-1)),TINV(2*$B$9,(T800-1)))^2/(2*(T800-1)))),0)</f>
        <v>1</v>
      </c>
    </row>
    <row r="801" customFormat="false" ht="15" hidden="false" customHeight="false" outlineLevel="0" collapsed="false">
      <c r="T801" s="0" t="n">
        <v>797</v>
      </c>
      <c r="U801" s="0" t="n">
        <f aca="false">IF(N($B$15)&gt;0,NORMSDIST(($B$15*SQRT(T801)-IF($B$11="Two-tailed",TINV($B$9,(T801-1)),TINV(2*$B$9,(T801-1))))/SQRT(1+IF($B$11="Two-tailed",TINV($B$9,(T801-1)),TINV(2*$B$9,(T801-1)))^2/(2*(T801-1)))),0)</f>
        <v>1</v>
      </c>
    </row>
    <row r="802" customFormat="false" ht="15" hidden="false" customHeight="false" outlineLevel="0" collapsed="false">
      <c r="T802" s="0" t="n">
        <v>798</v>
      </c>
      <c r="U802" s="0" t="n">
        <f aca="false">IF(N($B$15)&gt;0,NORMSDIST(($B$15*SQRT(T802)-IF($B$11="Two-tailed",TINV($B$9,(T802-1)),TINV(2*$B$9,(T802-1))))/SQRT(1+IF($B$11="Two-tailed",TINV($B$9,(T802-1)),TINV(2*$B$9,(T802-1)))^2/(2*(T802-1)))),0)</f>
        <v>1</v>
      </c>
    </row>
    <row r="803" customFormat="false" ht="15" hidden="false" customHeight="false" outlineLevel="0" collapsed="false">
      <c r="T803" s="0" t="n">
        <v>799</v>
      </c>
      <c r="U803" s="0" t="n">
        <f aca="false">IF(N($B$15)&gt;0,NORMSDIST(($B$15*SQRT(T803)-IF($B$11="Two-tailed",TINV($B$9,(T803-1)),TINV(2*$B$9,(T803-1))))/SQRT(1+IF($B$11="Two-tailed",TINV($B$9,(T803-1)),TINV(2*$B$9,(T803-1)))^2/(2*(T803-1)))),0)</f>
        <v>1</v>
      </c>
    </row>
    <row r="804" customFormat="false" ht="15" hidden="false" customHeight="false" outlineLevel="0" collapsed="false">
      <c r="T804" s="0" t="n">
        <v>800</v>
      </c>
      <c r="U804" s="0" t="n">
        <f aca="false">IF(N($B$15)&gt;0,NORMSDIST(($B$15*SQRT(T804)-IF($B$11="Two-tailed",TINV($B$9,(T804-1)),TINV(2*$B$9,(T804-1))))/SQRT(1+IF($B$11="Two-tailed",TINV($B$9,(T804-1)),TINV(2*$B$9,(T804-1)))^2/(2*(T804-1)))),0)</f>
        <v>1</v>
      </c>
    </row>
    <row r="805" customFormat="false" ht="15" hidden="false" customHeight="false" outlineLevel="0" collapsed="false">
      <c r="T805" s="0" t="n">
        <v>801</v>
      </c>
      <c r="U805" s="0" t="n">
        <f aca="false">IF(N($B$15)&gt;0,NORMSDIST(($B$15*SQRT(T805)-IF($B$11="Two-tailed",TINV($B$9,(T805-1)),TINV(2*$B$9,(T805-1))))/SQRT(1+IF($B$11="Two-tailed",TINV($B$9,(T805-1)),TINV(2*$B$9,(T805-1)))^2/(2*(T805-1)))),0)</f>
        <v>1</v>
      </c>
    </row>
    <row r="806" customFormat="false" ht="15" hidden="false" customHeight="false" outlineLevel="0" collapsed="false">
      <c r="T806" s="0" t="n">
        <v>802</v>
      </c>
      <c r="U806" s="0" t="n">
        <f aca="false">IF(N($B$15)&gt;0,NORMSDIST(($B$15*SQRT(T806)-IF($B$11="Two-tailed",TINV($B$9,(T806-1)),TINV(2*$B$9,(T806-1))))/SQRT(1+IF($B$11="Two-tailed",TINV($B$9,(T806-1)),TINV(2*$B$9,(T806-1)))^2/(2*(T806-1)))),0)</f>
        <v>1</v>
      </c>
    </row>
    <row r="807" customFormat="false" ht="15" hidden="false" customHeight="false" outlineLevel="0" collapsed="false">
      <c r="T807" s="0" t="n">
        <v>803</v>
      </c>
      <c r="U807" s="0" t="n">
        <f aca="false">IF(N($B$15)&gt;0,NORMSDIST(($B$15*SQRT(T807)-IF($B$11="Two-tailed",TINV($B$9,(T807-1)),TINV(2*$B$9,(T807-1))))/SQRT(1+IF($B$11="Two-tailed",TINV($B$9,(T807-1)),TINV(2*$B$9,(T807-1)))^2/(2*(T807-1)))),0)</f>
        <v>1</v>
      </c>
    </row>
    <row r="808" customFormat="false" ht="15" hidden="false" customHeight="false" outlineLevel="0" collapsed="false">
      <c r="T808" s="0" t="n">
        <v>804</v>
      </c>
      <c r="U808" s="0" t="n">
        <f aca="false">IF(N($B$15)&gt;0,NORMSDIST(($B$15*SQRT(T808)-IF($B$11="Two-tailed",TINV($B$9,(T808-1)),TINV(2*$B$9,(T808-1))))/SQRT(1+IF($B$11="Two-tailed",TINV($B$9,(T808-1)),TINV(2*$B$9,(T808-1)))^2/(2*(T808-1)))),0)</f>
        <v>1</v>
      </c>
    </row>
    <row r="809" customFormat="false" ht="15" hidden="false" customHeight="false" outlineLevel="0" collapsed="false">
      <c r="T809" s="0" t="n">
        <v>805</v>
      </c>
      <c r="U809" s="0" t="n">
        <f aca="false">IF(N($B$15)&gt;0,NORMSDIST(($B$15*SQRT(T809)-IF($B$11="Two-tailed",TINV($B$9,(T809-1)),TINV(2*$B$9,(T809-1))))/SQRT(1+IF($B$11="Two-tailed",TINV($B$9,(T809-1)),TINV(2*$B$9,(T809-1)))^2/(2*(T809-1)))),0)</f>
        <v>1</v>
      </c>
    </row>
    <row r="810" customFormat="false" ht="15" hidden="false" customHeight="false" outlineLevel="0" collapsed="false">
      <c r="T810" s="0" t="n">
        <v>806</v>
      </c>
      <c r="U810" s="0" t="n">
        <f aca="false">IF(N($B$15)&gt;0,NORMSDIST(($B$15*SQRT(T810)-IF($B$11="Two-tailed",TINV($B$9,(T810-1)),TINV(2*$B$9,(T810-1))))/SQRT(1+IF($B$11="Two-tailed",TINV($B$9,(T810-1)),TINV(2*$B$9,(T810-1)))^2/(2*(T810-1)))),0)</f>
        <v>1</v>
      </c>
    </row>
    <row r="811" customFormat="false" ht="15" hidden="false" customHeight="false" outlineLevel="0" collapsed="false">
      <c r="T811" s="0" t="n">
        <v>807</v>
      </c>
      <c r="U811" s="0" t="n">
        <f aca="false">IF(N($B$15)&gt;0,NORMSDIST(($B$15*SQRT(T811)-IF($B$11="Two-tailed",TINV($B$9,(T811-1)),TINV(2*$B$9,(T811-1))))/SQRT(1+IF($B$11="Two-tailed",TINV($B$9,(T811-1)),TINV(2*$B$9,(T811-1)))^2/(2*(T811-1)))),0)</f>
        <v>1</v>
      </c>
    </row>
    <row r="812" customFormat="false" ht="15" hidden="false" customHeight="false" outlineLevel="0" collapsed="false">
      <c r="T812" s="0" t="n">
        <v>808</v>
      </c>
      <c r="U812" s="0" t="n">
        <f aca="false">IF(N($B$15)&gt;0,NORMSDIST(($B$15*SQRT(T812)-IF($B$11="Two-tailed",TINV($B$9,(T812-1)),TINV(2*$B$9,(T812-1))))/SQRT(1+IF($B$11="Two-tailed",TINV($B$9,(T812-1)),TINV(2*$B$9,(T812-1)))^2/(2*(T812-1)))),0)</f>
        <v>1</v>
      </c>
    </row>
    <row r="813" customFormat="false" ht="15" hidden="false" customHeight="false" outlineLevel="0" collapsed="false">
      <c r="T813" s="0" t="n">
        <v>809</v>
      </c>
      <c r="U813" s="0" t="n">
        <f aca="false">IF(N($B$15)&gt;0,NORMSDIST(($B$15*SQRT(T813)-IF($B$11="Two-tailed",TINV($B$9,(T813-1)),TINV(2*$B$9,(T813-1))))/SQRT(1+IF($B$11="Two-tailed",TINV($B$9,(T813-1)),TINV(2*$B$9,(T813-1)))^2/(2*(T813-1)))),0)</f>
        <v>1</v>
      </c>
    </row>
    <row r="814" customFormat="false" ht="15" hidden="false" customHeight="false" outlineLevel="0" collapsed="false">
      <c r="T814" s="0" t="n">
        <v>810</v>
      </c>
      <c r="U814" s="0" t="n">
        <f aca="false">IF(N($B$15)&gt;0,NORMSDIST(($B$15*SQRT(T814)-IF($B$11="Two-tailed",TINV($B$9,(T814-1)),TINV(2*$B$9,(T814-1))))/SQRT(1+IF($B$11="Two-tailed",TINV($B$9,(T814-1)),TINV(2*$B$9,(T814-1)))^2/(2*(T814-1)))),0)</f>
        <v>1</v>
      </c>
    </row>
    <row r="815" customFormat="false" ht="15" hidden="false" customHeight="false" outlineLevel="0" collapsed="false">
      <c r="T815" s="0" t="n">
        <v>811</v>
      </c>
      <c r="U815" s="0" t="n">
        <f aca="false">IF(N($B$15)&gt;0,NORMSDIST(($B$15*SQRT(T815)-IF($B$11="Two-tailed",TINV($B$9,(T815-1)),TINV(2*$B$9,(T815-1))))/SQRT(1+IF($B$11="Two-tailed",TINV($B$9,(T815-1)),TINV(2*$B$9,(T815-1)))^2/(2*(T815-1)))),0)</f>
        <v>1</v>
      </c>
    </row>
    <row r="816" customFormat="false" ht="15" hidden="false" customHeight="false" outlineLevel="0" collapsed="false">
      <c r="T816" s="0" t="n">
        <v>812</v>
      </c>
      <c r="U816" s="0" t="n">
        <f aca="false">IF(N($B$15)&gt;0,NORMSDIST(($B$15*SQRT(T816)-IF($B$11="Two-tailed",TINV($B$9,(T816-1)),TINV(2*$B$9,(T816-1))))/SQRT(1+IF($B$11="Two-tailed",TINV($B$9,(T816-1)),TINV(2*$B$9,(T816-1)))^2/(2*(T816-1)))),0)</f>
        <v>1</v>
      </c>
    </row>
    <row r="817" customFormat="false" ht="15" hidden="false" customHeight="false" outlineLevel="0" collapsed="false">
      <c r="T817" s="0" t="n">
        <v>813</v>
      </c>
      <c r="U817" s="0" t="n">
        <f aca="false">IF(N($B$15)&gt;0,NORMSDIST(($B$15*SQRT(T817)-IF($B$11="Two-tailed",TINV($B$9,(T817-1)),TINV(2*$B$9,(T817-1))))/SQRT(1+IF($B$11="Two-tailed",TINV($B$9,(T817-1)),TINV(2*$B$9,(T817-1)))^2/(2*(T817-1)))),0)</f>
        <v>1</v>
      </c>
    </row>
    <row r="818" customFormat="false" ht="15" hidden="false" customHeight="false" outlineLevel="0" collapsed="false">
      <c r="T818" s="0" t="n">
        <v>814</v>
      </c>
      <c r="U818" s="0" t="n">
        <f aca="false">IF(N($B$15)&gt;0,NORMSDIST(($B$15*SQRT(T818)-IF($B$11="Two-tailed",TINV($B$9,(T818-1)),TINV(2*$B$9,(T818-1))))/SQRT(1+IF($B$11="Two-tailed",TINV($B$9,(T818-1)),TINV(2*$B$9,(T818-1)))^2/(2*(T818-1)))),0)</f>
        <v>1</v>
      </c>
    </row>
    <row r="819" customFormat="false" ht="15" hidden="false" customHeight="false" outlineLevel="0" collapsed="false">
      <c r="T819" s="0" t="n">
        <v>815</v>
      </c>
      <c r="U819" s="0" t="n">
        <f aca="false">IF(N($B$15)&gt;0,NORMSDIST(($B$15*SQRT(T819)-IF($B$11="Two-tailed",TINV($B$9,(T819-1)),TINV(2*$B$9,(T819-1))))/SQRT(1+IF($B$11="Two-tailed",TINV($B$9,(T819-1)),TINV(2*$B$9,(T819-1)))^2/(2*(T819-1)))),0)</f>
        <v>1</v>
      </c>
    </row>
    <row r="820" customFormat="false" ht="15" hidden="false" customHeight="false" outlineLevel="0" collapsed="false">
      <c r="T820" s="0" t="n">
        <v>816</v>
      </c>
      <c r="U820" s="0" t="n">
        <f aca="false">IF(N($B$15)&gt;0,NORMSDIST(($B$15*SQRT(T820)-IF($B$11="Two-tailed",TINV($B$9,(T820-1)),TINV(2*$B$9,(T820-1))))/SQRT(1+IF($B$11="Two-tailed",TINV($B$9,(T820-1)),TINV(2*$B$9,(T820-1)))^2/(2*(T820-1)))),0)</f>
        <v>1</v>
      </c>
    </row>
    <row r="821" customFormat="false" ht="15" hidden="false" customHeight="false" outlineLevel="0" collapsed="false">
      <c r="T821" s="0" t="n">
        <v>817</v>
      </c>
      <c r="U821" s="0" t="n">
        <f aca="false">IF(N($B$15)&gt;0,NORMSDIST(($B$15*SQRT(T821)-IF($B$11="Two-tailed",TINV($B$9,(T821-1)),TINV(2*$B$9,(T821-1))))/SQRT(1+IF($B$11="Two-tailed",TINV($B$9,(T821-1)),TINV(2*$B$9,(T821-1)))^2/(2*(T821-1)))),0)</f>
        <v>1</v>
      </c>
    </row>
    <row r="822" customFormat="false" ht="15" hidden="false" customHeight="false" outlineLevel="0" collapsed="false">
      <c r="T822" s="0" t="n">
        <v>818</v>
      </c>
      <c r="U822" s="0" t="n">
        <f aca="false">IF(N($B$15)&gt;0,NORMSDIST(($B$15*SQRT(T822)-IF($B$11="Two-tailed",TINV($B$9,(T822-1)),TINV(2*$B$9,(T822-1))))/SQRT(1+IF($B$11="Two-tailed",TINV($B$9,(T822-1)),TINV(2*$B$9,(T822-1)))^2/(2*(T822-1)))),0)</f>
        <v>1</v>
      </c>
    </row>
    <row r="823" customFormat="false" ht="15" hidden="false" customHeight="false" outlineLevel="0" collapsed="false">
      <c r="T823" s="0" t="n">
        <v>819</v>
      </c>
      <c r="U823" s="0" t="n">
        <f aca="false">IF(N($B$15)&gt;0,NORMSDIST(($B$15*SQRT(T823)-IF($B$11="Two-tailed",TINV($B$9,(T823-1)),TINV(2*$B$9,(T823-1))))/SQRT(1+IF($B$11="Two-tailed",TINV($B$9,(T823-1)),TINV(2*$B$9,(T823-1)))^2/(2*(T823-1)))),0)</f>
        <v>1</v>
      </c>
    </row>
    <row r="824" customFormat="false" ht="15" hidden="false" customHeight="false" outlineLevel="0" collapsed="false">
      <c r="T824" s="0" t="n">
        <v>820</v>
      </c>
      <c r="U824" s="0" t="n">
        <f aca="false">IF(N($B$15)&gt;0,NORMSDIST(($B$15*SQRT(T824)-IF($B$11="Two-tailed",TINV($B$9,(T824-1)),TINV(2*$B$9,(T824-1))))/SQRT(1+IF($B$11="Two-tailed",TINV($B$9,(T824-1)),TINV(2*$B$9,(T824-1)))^2/(2*(T824-1)))),0)</f>
        <v>1</v>
      </c>
    </row>
    <row r="825" customFormat="false" ht="15" hidden="false" customHeight="false" outlineLevel="0" collapsed="false">
      <c r="T825" s="0" t="n">
        <v>821</v>
      </c>
      <c r="U825" s="0" t="n">
        <f aca="false">IF(N($B$15)&gt;0,NORMSDIST(($B$15*SQRT(T825)-IF($B$11="Two-tailed",TINV($B$9,(T825-1)),TINV(2*$B$9,(T825-1))))/SQRT(1+IF($B$11="Two-tailed",TINV($B$9,(T825-1)),TINV(2*$B$9,(T825-1)))^2/(2*(T825-1)))),0)</f>
        <v>1</v>
      </c>
    </row>
    <row r="826" customFormat="false" ht="15" hidden="false" customHeight="false" outlineLevel="0" collapsed="false">
      <c r="T826" s="0" t="n">
        <v>822</v>
      </c>
      <c r="U826" s="0" t="n">
        <f aca="false">IF(N($B$15)&gt;0,NORMSDIST(($B$15*SQRT(T826)-IF($B$11="Two-tailed",TINV($B$9,(T826-1)),TINV(2*$B$9,(T826-1))))/SQRT(1+IF($B$11="Two-tailed",TINV($B$9,(T826-1)),TINV(2*$B$9,(T826-1)))^2/(2*(T826-1)))),0)</f>
        <v>1</v>
      </c>
    </row>
    <row r="827" customFormat="false" ht="15" hidden="false" customHeight="false" outlineLevel="0" collapsed="false">
      <c r="T827" s="0" t="n">
        <v>823</v>
      </c>
      <c r="U827" s="0" t="n">
        <f aca="false">IF(N($B$15)&gt;0,NORMSDIST(($B$15*SQRT(T827)-IF($B$11="Two-tailed",TINV($B$9,(T827-1)),TINV(2*$B$9,(T827-1))))/SQRT(1+IF($B$11="Two-tailed",TINV($B$9,(T827-1)),TINV(2*$B$9,(T827-1)))^2/(2*(T827-1)))),0)</f>
        <v>1</v>
      </c>
    </row>
    <row r="828" customFormat="false" ht="15" hidden="false" customHeight="false" outlineLevel="0" collapsed="false">
      <c r="T828" s="0" t="n">
        <v>824</v>
      </c>
      <c r="U828" s="0" t="n">
        <f aca="false">IF(N($B$15)&gt;0,NORMSDIST(($B$15*SQRT(T828)-IF($B$11="Two-tailed",TINV($B$9,(T828-1)),TINV(2*$B$9,(T828-1))))/SQRT(1+IF($B$11="Two-tailed",TINV($B$9,(T828-1)),TINV(2*$B$9,(T828-1)))^2/(2*(T828-1)))),0)</f>
        <v>1</v>
      </c>
    </row>
    <row r="829" customFormat="false" ht="15" hidden="false" customHeight="false" outlineLevel="0" collapsed="false">
      <c r="T829" s="0" t="n">
        <v>825</v>
      </c>
      <c r="U829" s="0" t="n">
        <f aca="false">IF(N($B$15)&gt;0,NORMSDIST(($B$15*SQRT(T829)-IF($B$11="Two-tailed",TINV($B$9,(T829-1)),TINV(2*$B$9,(T829-1))))/SQRT(1+IF($B$11="Two-tailed",TINV($B$9,(T829-1)),TINV(2*$B$9,(T829-1)))^2/(2*(T829-1)))),0)</f>
        <v>1</v>
      </c>
    </row>
    <row r="830" customFormat="false" ht="15" hidden="false" customHeight="false" outlineLevel="0" collapsed="false">
      <c r="T830" s="0" t="n">
        <v>826</v>
      </c>
      <c r="U830" s="0" t="n">
        <f aca="false">IF(N($B$15)&gt;0,NORMSDIST(($B$15*SQRT(T830)-IF($B$11="Two-tailed",TINV($B$9,(T830-1)),TINV(2*$B$9,(T830-1))))/SQRT(1+IF($B$11="Two-tailed",TINV($B$9,(T830-1)),TINV(2*$B$9,(T830-1)))^2/(2*(T830-1)))),0)</f>
        <v>1</v>
      </c>
    </row>
    <row r="831" customFormat="false" ht="15" hidden="false" customHeight="false" outlineLevel="0" collapsed="false">
      <c r="T831" s="0" t="n">
        <v>827</v>
      </c>
      <c r="U831" s="0" t="n">
        <f aca="false">IF(N($B$15)&gt;0,NORMSDIST(($B$15*SQRT(T831)-IF($B$11="Two-tailed",TINV($B$9,(T831-1)),TINV(2*$B$9,(T831-1))))/SQRT(1+IF($B$11="Two-tailed",TINV($B$9,(T831-1)),TINV(2*$B$9,(T831-1)))^2/(2*(T831-1)))),0)</f>
        <v>1</v>
      </c>
    </row>
    <row r="832" customFormat="false" ht="15" hidden="false" customHeight="false" outlineLevel="0" collapsed="false">
      <c r="T832" s="0" t="n">
        <v>828</v>
      </c>
      <c r="U832" s="0" t="n">
        <f aca="false">IF(N($B$15)&gt;0,NORMSDIST(($B$15*SQRT(T832)-IF($B$11="Two-tailed",TINV($B$9,(T832-1)),TINV(2*$B$9,(T832-1))))/SQRT(1+IF($B$11="Two-tailed",TINV($B$9,(T832-1)),TINV(2*$B$9,(T832-1)))^2/(2*(T832-1)))),0)</f>
        <v>1</v>
      </c>
    </row>
    <row r="833" customFormat="false" ht="15" hidden="false" customHeight="false" outlineLevel="0" collapsed="false">
      <c r="T833" s="0" t="n">
        <v>829</v>
      </c>
      <c r="U833" s="0" t="n">
        <f aca="false">IF(N($B$15)&gt;0,NORMSDIST(($B$15*SQRT(T833)-IF($B$11="Two-tailed",TINV($B$9,(T833-1)),TINV(2*$B$9,(T833-1))))/SQRT(1+IF($B$11="Two-tailed",TINV($B$9,(T833-1)),TINV(2*$B$9,(T833-1)))^2/(2*(T833-1)))),0)</f>
        <v>1</v>
      </c>
    </row>
    <row r="834" customFormat="false" ht="15" hidden="false" customHeight="false" outlineLevel="0" collapsed="false">
      <c r="T834" s="0" t="n">
        <v>830</v>
      </c>
      <c r="U834" s="0" t="n">
        <f aca="false">IF(N($B$15)&gt;0,NORMSDIST(($B$15*SQRT(T834)-IF($B$11="Two-tailed",TINV($B$9,(T834-1)),TINV(2*$B$9,(T834-1))))/SQRT(1+IF($B$11="Two-tailed",TINV($B$9,(T834-1)),TINV(2*$B$9,(T834-1)))^2/(2*(T834-1)))),0)</f>
        <v>1</v>
      </c>
    </row>
    <row r="835" customFormat="false" ht="15" hidden="false" customHeight="false" outlineLevel="0" collapsed="false">
      <c r="T835" s="0" t="n">
        <v>831</v>
      </c>
      <c r="U835" s="0" t="n">
        <f aca="false">IF(N($B$15)&gt;0,NORMSDIST(($B$15*SQRT(T835)-IF($B$11="Two-tailed",TINV($B$9,(T835-1)),TINV(2*$B$9,(T835-1))))/SQRT(1+IF($B$11="Two-tailed",TINV($B$9,(T835-1)),TINV(2*$B$9,(T835-1)))^2/(2*(T835-1)))),0)</f>
        <v>1</v>
      </c>
    </row>
    <row r="836" customFormat="false" ht="15" hidden="false" customHeight="false" outlineLevel="0" collapsed="false">
      <c r="T836" s="0" t="n">
        <v>832</v>
      </c>
      <c r="U836" s="0" t="n">
        <f aca="false">IF(N($B$15)&gt;0,NORMSDIST(($B$15*SQRT(T836)-IF($B$11="Two-tailed",TINV($B$9,(T836-1)),TINV(2*$B$9,(T836-1))))/SQRT(1+IF($B$11="Two-tailed",TINV($B$9,(T836-1)),TINV(2*$B$9,(T836-1)))^2/(2*(T836-1)))),0)</f>
        <v>1</v>
      </c>
    </row>
    <row r="837" customFormat="false" ht="15" hidden="false" customHeight="false" outlineLevel="0" collapsed="false">
      <c r="T837" s="0" t="n">
        <v>833</v>
      </c>
      <c r="U837" s="0" t="n">
        <f aca="false">IF(N($B$15)&gt;0,NORMSDIST(($B$15*SQRT(T837)-IF($B$11="Two-tailed",TINV($B$9,(T837-1)),TINV(2*$B$9,(T837-1))))/SQRT(1+IF($B$11="Two-tailed",TINV($B$9,(T837-1)),TINV(2*$B$9,(T837-1)))^2/(2*(T837-1)))),0)</f>
        <v>1</v>
      </c>
    </row>
    <row r="838" customFormat="false" ht="15" hidden="false" customHeight="false" outlineLevel="0" collapsed="false">
      <c r="T838" s="0" t="n">
        <v>834</v>
      </c>
      <c r="U838" s="0" t="n">
        <f aca="false">IF(N($B$15)&gt;0,NORMSDIST(($B$15*SQRT(T838)-IF($B$11="Two-tailed",TINV($B$9,(T838-1)),TINV(2*$B$9,(T838-1))))/SQRT(1+IF($B$11="Two-tailed",TINV($B$9,(T838-1)),TINV(2*$B$9,(T838-1)))^2/(2*(T838-1)))),0)</f>
        <v>1</v>
      </c>
    </row>
    <row r="839" customFormat="false" ht="15" hidden="false" customHeight="false" outlineLevel="0" collapsed="false">
      <c r="T839" s="0" t="n">
        <v>835</v>
      </c>
      <c r="U839" s="0" t="n">
        <f aca="false">IF(N($B$15)&gt;0,NORMSDIST(($B$15*SQRT(T839)-IF($B$11="Two-tailed",TINV($B$9,(T839-1)),TINV(2*$B$9,(T839-1))))/SQRT(1+IF($B$11="Two-tailed",TINV($B$9,(T839-1)),TINV(2*$B$9,(T839-1)))^2/(2*(T839-1)))),0)</f>
        <v>1</v>
      </c>
    </row>
    <row r="840" customFormat="false" ht="15" hidden="false" customHeight="false" outlineLevel="0" collapsed="false">
      <c r="T840" s="0" t="n">
        <v>836</v>
      </c>
      <c r="U840" s="0" t="n">
        <f aca="false">IF(N($B$15)&gt;0,NORMSDIST(($B$15*SQRT(T840)-IF($B$11="Two-tailed",TINV($B$9,(T840-1)),TINV(2*$B$9,(T840-1))))/SQRT(1+IF($B$11="Two-tailed",TINV($B$9,(T840-1)),TINV(2*$B$9,(T840-1)))^2/(2*(T840-1)))),0)</f>
        <v>1</v>
      </c>
    </row>
    <row r="841" customFormat="false" ht="15" hidden="false" customHeight="false" outlineLevel="0" collapsed="false">
      <c r="T841" s="0" t="n">
        <v>837</v>
      </c>
      <c r="U841" s="0" t="n">
        <f aca="false">IF(N($B$15)&gt;0,NORMSDIST(($B$15*SQRT(T841)-IF($B$11="Two-tailed",TINV($B$9,(T841-1)),TINV(2*$B$9,(T841-1))))/SQRT(1+IF($B$11="Two-tailed",TINV($B$9,(T841-1)),TINV(2*$B$9,(T841-1)))^2/(2*(T841-1)))),0)</f>
        <v>1</v>
      </c>
    </row>
    <row r="842" customFormat="false" ht="15" hidden="false" customHeight="false" outlineLevel="0" collapsed="false">
      <c r="T842" s="0" t="n">
        <v>838</v>
      </c>
      <c r="U842" s="0" t="n">
        <f aca="false">IF(N($B$15)&gt;0,NORMSDIST(($B$15*SQRT(T842)-IF($B$11="Two-tailed",TINV($B$9,(T842-1)),TINV(2*$B$9,(T842-1))))/SQRT(1+IF($B$11="Two-tailed",TINV($B$9,(T842-1)),TINV(2*$B$9,(T842-1)))^2/(2*(T842-1)))),0)</f>
        <v>1</v>
      </c>
    </row>
    <row r="843" customFormat="false" ht="15" hidden="false" customHeight="false" outlineLevel="0" collapsed="false">
      <c r="T843" s="0" t="n">
        <v>839</v>
      </c>
      <c r="U843" s="0" t="n">
        <f aca="false">IF(N($B$15)&gt;0,NORMSDIST(($B$15*SQRT(T843)-IF($B$11="Two-tailed",TINV($B$9,(T843-1)),TINV(2*$B$9,(T843-1))))/SQRT(1+IF($B$11="Two-tailed",TINV($B$9,(T843-1)),TINV(2*$B$9,(T843-1)))^2/(2*(T843-1)))),0)</f>
        <v>1</v>
      </c>
    </row>
    <row r="844" customFormat="false" ht="15" hidden="false" customHeight="false" outlineLevel="0" collapsed="false">
      <c r="T844" s="0" t="n">
        <v>840</v>
      </c>
      <c r="U844" s="0" t="n">
        <f aca="false">IF(N($B$15)&gt;0,NORMSDIST(($B$15*SQRT(T844)-IF($B$11="Two-tailed",TINV($B$9,(T844-1)),TINV(2*$B$9,(T844-1))))/SQRT(1+IF($B$11="Two-tailed",TINV($B$9,(T844-1)),TINV(2*$B$9,(T844-1)))^2/(2*(T844-1)))),0)</f>
        <v>1</v>
      </c>
    </row>
    <row r="845" customFormat="false" ht="15" hidden="false" customHeight="false" outlineLevel="0" collapsed="false">
      <c r="T845" s="0" t="n">
        <v>841</v>
      </c>
      <c r="U845" s="0" t="n">
        <f aca="false">IF(N($B$15)&gt;0,NORMSDIST(($B$15*SQRT(T845)-IF($B$11="Two-tailed",TINV($B$9,(T845-1)),TINV(2*$B$9,(T845-1))))/SQRT(1+IF($B$11="Two-tailed",TINV($B$9,(T845-1)),TINV(2*$B$9,(T845-1)))^2/(2*(T845-1)))),0)</f>
        <v>1</v>
      </c>
    </row>
    <row r="846" customFormat="false" ht="15" hidden="false" customHeight="false" outlineLevel="0" collapsed="false">
      <c r="T846" s="0" t="n">
        <v>842</v>
      </c>
      <c r="U846" s="0" t="n">
        <f aca="false">IF(N($B$15)&gt;0,NORMSDIST(($B$15*SQRT(T846)-IF($B$11="Two-tailed",TINV($B$9,(T846-1)),TINV(2*$B$9,(T846-1))))/SQRT(1+IF($B$11="Two-tailed",TINV($B$9,(T846-1)),TINV(2*$B$9,(T846-1)))^2/(2*(T846-1)))),0)</f>
        <v>1</v>
      </c>
    </row>
    <row r="847" customFormat="false" ht="15" hidden="false" customHeight="false" outlineLevel="0" collapsed="false">
      <c r="T847" s="0" t="n">
        <v>843</v>
      </c>
      <c r="U847" s="0" t="n">
        <f aca="false">IF(N($B$15)&gt;0,NORMSDIST(($B$15*SQRT(T847)-IF($B$11="Two-tailed",TINV($B$9,(T847-1)),TINV(2*$B$9,(T847-1))))/SQRT(1+IF($B$11="Two-tailed",TINV($B$9,(T847-1)),TINV(2*$B$9,(T847-1)))^2/(2*(T847-1)))),0)</f>
        <v>1</v>
      </c>
    </row>
    <row r="848" customFormat="false" ht="15" hidden="false" customHeight="false" outlineLevel="0" collapsed="false">
      <c r="T848" s="0" t="n">
        <v>844</v>
      </c>
      <c r="U848" s="0" t="n">
        <f aca="false">IF(N($B$15)&gt;0,NORMSDIST(($B$15*SQRT(T848)-IF($B$11="Two-tailed",TINV($B$9,(T848-1)),TINV(2*$B$9,(T848-1))))/SQRT(1+IF($B$11="Two-tailed",TINV($B$9,(T848-1)),TINV(2*$B$9,(T848-1)))^2/(2*(T848-1)))),0)</f>
        <v>1</v>
      </c>
    </row>
    <row r="849" customFormat="false" ht="15" hidden="false" customHeight="false" outlineLevel="0" collapsed="false">
      <c r="T849" s="0" t="n">
        <v>845</v>
      </c>
      <c r="U849" s="0" t="n">
        <f aca="false">IF(N($B$15)&gt;0,NORMSDIST(($B$15*SQRT(T849)-IF($B$11="Two-tailed",TINV($B$9,(T849-1)),TINV(2*$B$9,(T849-1))))/SQRT(1+IF($B$11="Two-tailed",TINV($B$9,(T849-1)),TINV(2*$B$9,(T849-1)))^2/(2*(T849-1)))),0)</f>
        <v>1</v>
      </c>
    </row>
    <row r="850" customFormat="false" ht="15" hidden="false" customHeight="false" outlineLevel="0" collapsed="false">
      <c r="T850" s="0" t="n">
        <v>846</v>
      </c>
      <c r="U850" s="0" t="n">
        <f aca="false">IF(N($B$15)&gt;0,NORMSDIST(($B$15*SQRT(T850)-IF($B$11="Two-tailed",TINV($B$9,(T850-1)),TINV(2*$B$9,(T850-1))))/SQRT(1+IF($B$11="Two-tailed",TINV($B$9,(T850-1)),TINV(2*$B$9,(T850-1)))^2/(2*(T850-1)))),0)</f>
        <v>1</v>
      </c>
    </row>
    <row r="851" customFormat="false" ht="15" hidden="false" customHeight="false" outlineLevel="0" collapsed="false">
      <c r="T851" s="0" t="n">
        <v>847</v>
      </c>
      <c r="U851" s="0" t="n">
        <f aca="false">IF(N($B$15)&gt;0,NORMSDIST(($B$15*SQRT(T851)-IF($B$11="Two-tailed",TINV($B$9,(T851-1)),TINV(2*$B$9,(T851-1))))/SQRT(1+IF($B$11="Two-tailed",TINV($B$9,(T851-1)),TINV(2*$B$9,(T851-1)))^2/(2*(T851-1)))),0)</f>
        <v>1</v>
      </c>
    </row>
    <row r="852" customFormat="false" ht="15" hidden="false" customHeight="false" outlineLevel="0" collapsed="false">
      <c r="T852" s="0" t="n">
        <v>848</v>
      </c>
      <c r="U852" s="0" t="n">
        <f aca="false">IF(N($B$15)&gt;0,NORMSDIST(($B$15*SQRT(T852)-IF($B$11="Two-tailed",TINV($B$9,(T852-1)),TINV(2*$B$9,(T852-1))))/SQRT(1+IF($B$11="Two-tailed",TINV($B$9,(T852-1)),TINV(2*$B$9,(T852-1)))^2/(2*(T852-1)))),0)</f>
        <v>1</v>
      </c>
    </row>
    <row r="853" customFormat="false" ht="15" hidden="false" customHeight="false" outlineLevel="0" collapsed="false">
      <c r="T853" s="0" t="n">
        <v>849</v>
      </c>
      <c r="U853" s="0" t="n">
        <f aca="false">IF(N($B$15)&gt;0,NORMSDIST(($B$15*SQRT(T853)-IF($B$11="Two-tailed",TINV($B$9,(T853-1)),TINV(2*$B$9,(T853-1))))/SQRT(1+IF($B$11="Two-tailed",TINV($B$9,(T853-1)),TINV(2*$B$9,(T853-1)))^2/(2*(T853-1)))),0)</f>
        <v>1</v>
      </c>
    </row>
    <row r="854" customFormat="false" ht="15" hidden="false" customHeight="false" outlineLevel="0" collapsed="false">
      <c r="T854" s="0" t="n">
        <v>850</v>
      </c>
      <c r="U854" s="0" t="n">
        <f aca="false">IF(N($B$15)&gt;0,NORMSDIST(($B$15*SQRT(T854)-IF($B$11="Two-tailed",TINV($B$9,(T854-1)),TINV(2*$B$9,(T854-1))))/SQRT(1+IF($B$11="Two-tailed",TINV($B$9,(T854-1)),TINV(2*$B$9,(T854-1)))^2/(2*(T854-1)))),0)</f>
        <v>1</v>
      </c>
    </row>
    <row r="855" customFormat="false" ht="15" hidden="false" customHeight="false" outlineLevel="0" collapsed="false">
      <c r="T855" s="0" t="n">
        <v>851</v>
      </c>
      <c r="U855" s="0" t="n">
        <f aca="false">IF(N($B$15)&gt;0,NORMSDIST(($B$15*SQRT(T855)-IF($B$11="Two-tailed",TINV($B$9,(T855-1)),TINV(2*$B$9,(T855-1))))/SQRT(1+IF($B$11="Two-tailed",TINV($B$9,(T855-1)),TINV(2*$B$9,(T855-1)))^2/(2*(T855-1)))),0)</f>
        <v>1</v>
      </c>
    </row>
    <row r="856" customFormat="false" ht="15" hidden="false" customHeight="false" outlineLevel="0" collapsed="false">
      <c r="T856" s="0" t="n">
        <v>852</v>
      </c>
      <c r="U856" s="0" t="n">
        <f aca="false">IF(N($B$15)&gt;0,NORMSDIST(($B$15*SQRT(T856)-IF($B$11="Two-tailed",TINV($B$9,(T856-1)),TINV(2*$B$9,(T856-1))))/SQRT(1+IF($B$11="Two-tailed",TINV($B$9,(T856-1)),TINV(2*$B$9,(T856-1)))^2/(2*(T856-1)))),0)</f>
        <v>1</v>
      </c>
    </row>
    <row r="857" customFormat="false" ht="15" hidden="false" customHeight="false" outlineLevel="0" collapsed="false">
      <c r="T857" s="0" t="n">
        <v>853</v>
      </c>
      <c r="U857" s="0" t="n">
        <f aca="false">IF(N($B$15)&gt;0,NORMSDIST(($B$15*SQRT(T857)-IF($B$11="Two-tailed",TINV($B$9,(T857-1)),TINV(2*$B$9,(T857-1))))/SQRT(1+IF($B$11="Two-tailed",TINV($B$9,(T857-1)),TINV(2*$B$9,(T857-1)))^2/(2*(T857-1)))),0)</f>
        <v>1</v>
      </c>
    </row>
    <row r="858" customFormat="false" ht="15" hidden="false" customHeight="false" outlineLevel="0" collapsed="false">
      <c r="T858" s="0" t="n">
        <v>854</v>
      </c>
      <c r="U858" s="0" t="n">
        <f aca="false">IF(N($B$15)&gt;0,NORMSDIST(($B$15*SQRT(T858)-IF($B$11="Two-tailed",TINV($B$9,(T858-1)),TINV(2*$B$9,(T858-1))))/SQRT(1+IF($B$11="Two-tailed",TINV($B$9,(T858-1)),TINV(2*$B$9,(T858-1)))^2/(2*(T858-1)))),0)</f>
        <v>1</v>
      </c>
    </row>
    <row r="859" customFormat="false" ht="15" hidden="false" customHeight="false" outlineLevel="0" collapsed="false">
      <c r="T859" s="0" t="n">
        <v>855</v>
      </c>
      <c r="U859" s="0" t="n">
        <f aca="false">IF(N($B$15)&gt;0,NORMSDIST(($B$15*SQRT(T859)-IF($B$11="Two-tailed",TINV($B$9,(T859-1)),TINV(2*$B$9,(T859-1))))/SQRT(1+IF($B$11="Two-tailed",TINV($B$9,(T859-1)),TINV(2*$B$9,(T859-1)))^2/(2*(T859-1)))),0)</f>
        <v>1</v>
      </c>
    </row>
    <row r="860" customFormat="false" ht="15" hidden="false" customHeight="false" outlineLevel="0" collapsed="false">
      <c r="T860" s="0" t="n">
        <v>856</v>
      </c>
      <c r="U860" s="0" t="n">
        <f aca="false">IF(N($B$15)&gt;0,NORMSDIST(($B$15*SQRT(T860)-IF($B$11="Two-tailed",TINV($B$9,(T860-1)),TINV(2*$B$9,(T860-1))))/SQRT(1+IF($B$11="Two-tailed",TINV($B$9,(T860-1)),TINV(2*$B$9,(T860-1)))^2/(2*(T860-1)))),0)</f>
        <v>1</v>
      </c>
    </row>
    <row r="861" customFormat="false" ht="15" hidden="false" customHeight="false" outlineLevel="0" collapsed="false">
      <c r="T861" s="0" t="n">
        <v>857</v>
      </c>
      <c r="U861" s="0" t="n">
        <f aca="false">IF(N($B$15)&gt;0,NORMSDIST(($B$15*SQRT(T861)-IF($B$11="Two-tailed",TINV($B$9,(T861-1)),TINV(2*$B$9,(T861-1))))/SQRT(1+IF($B$11="Two-tailed",TINV($B$9,(T861-1)),TINV(2*$B$9,(T861-1)))^2/(2*(T861-1)))),0)</f>
        <v>1</v>
      </c>
    </row>
    <row r="862" customFormat="false" ht="15" hidden="false" customHeight="false" outlineLevel="0" collapsed="false">
      <c r="T862" s="0" t="n">
        <v>858</v>
      </c>
      <c r="U862" s="0" t="n">
        <f aca="false">IF(N($B$15)&gt;0,NORMSDIST(($B$15*SQRT(T862)-IF($B$11="Two-tailed",TINV($B$9,(T862-1)),TINV(2*$B$9,(T862-1))))/SQRT(1+IF($B$11="Two-tailed",TINV($B$9,(T862-1)),TINV(2*$B$9,(T862-1)))^2/(2*(T862-1)))),0)</f>
        <v>1</v>
      </c>
    </row>
    <row r="863" customFormat="false" ht="15" hidden="false" customHeight="false" outlineLevel="0" collapsed="false">
      <c r="T863" s="0" t="n">
        <v>859</v>
      </c>
      <c r="U863" s="0" t="n">
        <f aca="false">IF(N($B$15)&gt;0,NORMSDIST(($B$15*SQRT(T863)-IF($B$11="Two-tailed",TINV($B$9,(T863-1)),TINV(2*$B$9,(T863-1))))/SQRT(1+IF($B$11="Two-tailed",TINV($B$9,(T863-1)),TINV(2*$B$9,(T863-1)))^2/(2*(T863-1)))),0)</f>
        <v>1</v>
      </c>
    </row>
    <row r="864" customFormat="false" ht="15" hidden="false" customHeight="false" outlineLevel="0" collapsed="false">
      <c r="T864" s="0" t="n">
        <v>860</v>
      </c>
      <c r="U864" s="0" t="n">
        <f aca="false">IF(N($B$15)&gt;0,NORMSDIST(($B$15*SQRT(T864)-IF($B$11="Two-tailed",TINV($B$9,(T864-1)),TINV(2*$B$9,(T864-1))))/SQRT(1+IF($B$11="Two-tailed",TINV($B$9,(T864-1)),TINV(2*$B$9,(T864-1)))^2/(2*(T864-1)))),0)</f>
        <v>1</v>
      </c>
    </row>
    <row r="865" customFormat="false" ht="15" hidden="false" customHeight="false" outlineLevel="0" collapsed="false">
      <c r="T865" s="0" t="n">
        <v>861</v>
      </c>
      <c r="U865" s="0" t="n">
        <f aca="false">IF(N($B$15)&gt;0,NORMSDIST(($B$15*SQRT(T865)-IF($B$11="Two-tailed",TINV($B$9,(T865-1)),TINV(2*$B$9,(T865-1))))/SQRT(1+IF($B$11="Two-tailed",TINV($B$9,(T865-1)),TINV(2*$B$9,(T865-1)))^2/(2*(T865-1)))),0)</f>
        <v>1</v>
      </c>
    </row>
    <row r="866" customFormat="false" ht="15" hidden="false" customHeight="false" outlineLevel="0" collapsed="false">
      <c r="T866" s="0" t="n">
        <v>862</v>
      </c>
      <c r="U866" s="0" t="n">
        <f aca="false">IF(N($B$15)&gt;0,NORMSDIST(($B$15*SQRT(T866)-IF($B$11="Two-tailed",TINV($B$9,(T866-1)),TINV(2*$B$9,(T866-1))))/SQRT(1+IF($B$11="Two-tailed",TINV($B$9,(T866-1)),TINV(2*$B$9,(T866-1)))^2/(2*(T866-1)))),0)</f>
        <v>1</v>
      </c>
    </row>
    <row r="867" customFormat="false" ht="15" hidden="false" customHeight="false" outlineLevel="0" collapsed="false">
      <c r="T867" s="0" t="n">
        <v>863</v>
      </c>
      <c r="U867" s="0" t="n">
        <f aca="false">IF(N($B$15)&gt;0,NORMSDIST(($B$15*SQRT(T867)-IF($B$11="Two-tailed",TINV($B$9,(T867-1)),TINV(2*$B$9,(T867-1))))/SQRT(1+IF($B$11="Two-tailed",TINV($B$9,(T867-1)),TINV(2*$B$9,(T867-1)))^2/(2*(T867-1)))),0)</f>
        <v>1</v>
      </c>
    </row>
    <row r="868" customFormat="false" ht="15" hidden="false" customHeight="false" outlineLevel="0" collapsed="false">
      <c r="T868" s="0" t="n">
        <v>864</v>
      </c>
      <c r="U868" s="0" t="n">
        <f aca="false">IF(N($B$15)&gt;0,NORMSDIST(($B$15*SQRT(T868)-IF($B$11="Two-tailed",TINV($B$9,(T868-1)),TINV(2*$B$9,(T868-1))))/SQRT(1+IF($B$11="Two-tailed",TINV($B$9,(T868-1)),TINV(2*$B$9,(T868-1)))^2/(2*(T868-1)))),0)</f>
        <v>1</v>
      </c>
    </row>
    <row r="869" customFormat="false" ht="15" hidden="false" customHeight="false" outlineLevel="0" collapsed="false">
      <c r="T869" s="0" t="n">
        <v>865</v>
      </c>
      <c r="U869" s="0" t="n">
        <f aca="false">IF(N($B$15)&gt;0,NORMSDIST(($B$15*SQRT(T869)-IF($B$11="Two-tailed",TINV($B$9,(T869-1)),TINV(2*$B$9,(T869-1))))/SQRT(1+IF($B$11="Two-tailed",TINV($B$9,(T869-1)),TINV(2*$B$9,(T869-1)))^2/(2*(T869-1)))),0)</f>
        <v>1</v>
      </c>
    </row>
    <row r="870" customFormat="false" ht="15" hidden="false" customHeight="false" outlineLevel="0" collapsed="false">
      <c r="T870" s="0" t="n">
        <v>866</v>
      </c>
      <c r="U870" s="0" t="n">
        <f aca="false">IF(N($B$15)&gt;0,NORMSDIST(($B$15*SQRT(T870)-IF($B$11="Two-tailed",TINV($B$9,(T870-1)),TINV(2*$B$9,(T870-1))))/SQRT(1+IF($B$11="Two-tailed",TINV($B$9,(T870-1)),TINV(2*$B$9,(T870-1)))^2/(2*(T870-1)))),0)</f>
        <v>1</v>
      </c>
    </row>
    <row r="871" customFormat="false" ht="15" hidden="false" customHeight="false" outlineLevel="0" collapsed="false">
      <c r="T871" s="0" t="n">
        <v>867</v>
      </c>
      <c r="U871" s="0" t="n">
        <f aca="false">IF(N($B$15)&gt;0,NORMSDIST(($B$15*SQRT(T871)-IF($B$11="Two-tailed",TINV($B$9,(T871-1)),TINV(2*$B$9,(T871-1))))/SQRT(1+IF($B$11="Two-tailed",TINV($B$9,(T871-1)),TINV(2*$B$9,(T871-1)))^2/(2*(T871-1)))),0)</f>
        <v>1</v>
      </c>
    </row>
    <row r="872" customFormat="false" ht="15" hidden="false" customHeight="false" outlineLevel="0" collapsed="false">
      <c r="T872" s="0" t="n">
        <v>868</v>
      </c>
      <c r="U872" s="0" t="n">
        <f aca="false">IF(N($B$15)&gt;0,NORMSDIST(($B$15*SQRT(T872)-IF($B$11="Two-tailed",TINV($B$9,(T872-1)),TINV(2*$B$9,(T872-1))))/SQRT(1+IF($B$11="Two-tailed",TINV($B$9,(T872-1)),TINV(2*$B$9,(T872-1)))^2/(2*(T872-1)))),0)</f>
        <v>1</v>
      </c>
    </row>
    <row r="873" customFormat="false" ht="15" hidden="false" customHeight="false" outlineLevel="0" collapsed="false">
      <c r="T873" s="0" t="n">
        <v>869</v>
      </c>
      <c r="U873" s="0" t="n">
        <f aca="false">IF(N($B$15)&gt;0,NORMSDIST(($B$15*SQRT(T873)-IF($B$11="Two-tailed",TINV($B$9,(T873-1)),TINV(2*$B$9,(T873-1))))/SQRT(1+IF($B$11="Two-tailed",TINV($B$9,(T873-1)),TINV(2*$B$9,(T873-1)))^2/(2*(T873-1)))),0)</f>
        <v>1</v>
      </c>
    </row>
    <row r="874" customFormat="false" ht="15" hidden="false" customHeight="false" outlineLevel="0" collapsed="false">
      <c r="T874" s="0" t="n">
        <v>870</v>
      </c>
      <c r="U874" s="0" t="n">
        <f aca="false">IF(N($B$15)&gt;0,NORMSDIST(($B$15*SQRT(T874)-IF($B$11="Two-tailed",TINV($B$9,(T874-1)),TINV(2*$B$9,(T874-1))))/SQRT(1+IF($B$11="Two-tailed",TINV($B$9,(T874-1)),TINV(2*$B$9,(T874-1)))^2/(2*(T874-1)))),0)</f>
        <v>1</v>
      </c>
    </row>
    <row r="875" customFormat="false" ht="15" hidden="false" customHeight="false" outlineLevel="0" collapsed="false">
      <c r="T875" s="0" t="n">
        <v>871</v>
      </c>
      <c r="U875" s="0" t="n">
        <f aca="false">IF(N($B$15)&gt;0,NORMSDIST(($B$15*SQRT(T875)-IF($B$11="Two-tailed",TINV($B$9,(T875-1)),TINV(2*$B$9,(T875-1))))/SQRT(1+IF($B$11="Two-tailed",TINV($B$9,(T875-1)),TINV(2*$B$9,(T875-1)))^2/(2*(T875-1)))),0)</f>
        <v>1</v>
      </c>
    </row>
    <row r="876" customFormat="false" ht="15" hidden="false" customHeight="false" outlineLevel="0" collapsed="false">
      <c r="T876" s="0" t="n">
        <v>872</v>
      </c>
      <c r="U876" s="0" t="n">
        <f aca="false">IF(N($B$15)&gt;0,NORMSDIST(($B$15*SQRT(T876)-IF($B$11="Two-tailed",TINV($B$9,(T876-1)),TINV(2*$B$9,(T876-1))))/SQRT(1+IF($B$11="Two-tailed",TINV($B$9,(T876-1)),TINV(2*$B$9,(T876-1)))^2/(2*(T876-1)))),0)</f>
        <v>1</v>
      </c>
    </row>
    <row r="877" customFormat="false" ht="15" hidden="false" customHeight="false" outlineLevel="0" collapsed="false">
      <c r="T877" s="0" t="n">
        <v>873</v>
      </c>
      <c r="U877" s="0" t="n">
        <f aca="false">IF(N($B$15)&gt;0,NORMSDIST(($B$15*SQRT(T877)-IF($B$11="Two-tailed",TINV($B$9,(T877-1)),TINV(2*$B$9,(T877-1))))/SQRT(1+IF($B$11="Two-tailed",TINV($B$9,(T877-1)),TINV(2*$B$9,(T877-1)))^2/(2*(T877-1)))),0)</f>
        <v>1</v>
      </c>
    </row>
    <row r="878" customFormat="false" ht="15" hidden="false" customHeight="false" outlineLevel="0" collapsed="false">
      <c r="T878" s="0" t="n">
        <v>874</v>
      </c>
      <c r="U878" s="0" t="n">
        <f aca="false">IF(N($B$15)&gt;0,NORMSDIST(($B$15*SQRT(T878)-IF($B$11="Two-tailed",TINV($B$9,(T878-1)),TINV(2*$B$9,(T878-1))))/SQRT(1+IF($B$11="Two-tailed",TINV($B$9,(T878-1)),TINV(2*$B$9,(T878-1)))^2/(2*(T878-1)))),0)</f>
        <v>1</v>
      </c>
    </row>
    <row r="879" customFormat="false" ht="15" hidden="false" customHeight="false" outlineLevel="0" collapsed="false">
      <c r="T879" s="0" t="n">
        <v>875</v>
      </c>
      <c r="U879" s="0" t="n">
        <f aca="false">IF(N($B$15)&gt;0,NORMSDIST(($B$15*SQRT(T879)-IF($B$11="Two-tailed",TINV($B$9,(T879-1)),TINV(2*$B$9,(T879-1))))/SQRT(1+IF($B$11="Two-tailed",TINV($B$9,(T879-1)),TINV(2*$B$9,(T879-1)))^2/(2*(T879-1)))),0)</f>
        <v>1</v>
      </c>
    </row>
    <row r="880" customFormat="false" ht="15" hidden="false" customHeight="false" outlineLevel="0" collapsed="false">
      <c r="T880" s="0" t="n">
        <v>876</v>
      </c>
      <c r="U880" s="0" t="n">
        <f aca="false">IF(N($B$15)&gt;0,NORMSDIST(($B$15*SQRT(T880)-IF($B$11="Two-tailed",TINV($B$9,(T880-1)),TINV(2*$B$9,(T880-1))))/SQRT(1+IF($B$11="Two-tailed",TINV($B$9,(T880-1)),TINV(2*$B$9,(T880-1)))^2/(2*(T880-1)))),0)</f>
        <v>1</v>
      </c>
    </row>
    <row r="881" customFormat="false" ht="15" hidden="false" customHeight="false" outlineLevel="0" collapsed="false">
      <c r="T881" s="0" t="n">
        <v>877</v>
      </c>
      <c r="U881" s="0" t="n">
        <f aca="false">IF(N($B$15)&gt;0,NORMSDIST(($B$15*SQRT(T881)-IF($B$11="Two-tailed",TINV($B$9,(T881-1)),TINV(2*$B$9,(T881-1))))/SQRT(1+IF($B$11="Two-tailed",TINV($B$9,(T881-1)),TINV(2*$B$9,(T881-1)))^2/(2*(T881-1)))),0)</f>
        <v>1</v>
      </c>
    </row>
    <row r="882" customFormat="false" ht="15" hidden="false" customHeight="false" outlineLevel="0" collapsed="false">
      <c r="T882" s="0" t="n">
        <v>878</v>
      </c>
      <c r="U882" s="0" t="n">
        <f aca="false">IF(N($B$15)&gt;0,NORMSDIST(($B$15*SQRT(T882)-IF($B$11="Two-tailed",TINV($B$9,(T882-1)),TINV(2*$B$9,(T882-1))))/SQRT(1+IF($B$11="Two-tailed",TINV($B$9,(T882-1)),TINV(2*$B$9,(T882-1)))^2/(2*(T882-1)))),0)</f>
        <v>1</v>
      </c>
    </row>
    <row r="883" customFormat="false" ht="15" hidden="false" customHeight="false" outlineLevel="0" collapsed="false">
      <c r="T883" s="0" t="n">
        <v>879</v>
      </c>
      <c r="U883" s="0" t="n">
        <f aca="false">IF(N($B$15)&gt;0,NORMSDIST(($B$15*SQRT(T883)-IF($B$11="Two-tailed",TINV($B$9,(T883-1)),TINV(2*$B$9,(T883-1))))/SQRT(1+IF($B$11="Two-tailed",TINV($B$9,(T883-1)),TINV(2*$B$9,(T883-1)))^2/(2*(T883-1)))),0)</f>
        <v>1</v>
      </c>
    </row>
    <row r="884" customFormat="false" ht="15" hidden="false" customHeight="false" outlineLevel="0" collapsed="false">
      <c r="T884" s="0" t="n">
        <v>880</v>
      </c>
      <c r="U884" s="0" t="n">
        <f aca="false">IF(N($B$15)&gt;0,NORMSDIST(($B$15*SQRT(T884)-IF($B$11="Two-tailed",TINV($B$9,(T884-1)),TINV(2*$B$9,(T884-1))))/SQRT(1+IF($B$11="Two-tailed",TINV($B$9,(T884-1)),TINV(2*$B$9,(T884-1)))^2/(2*(T884-1)))),0)</f>
        <v>1</v>
      </c>
    </row>
    <row r="885" customFormat="false" ht="15" hidden="false" customHeight="false" outlineLevel="0" collapsed="false">
      <c r="T885" s="0" t="n">
        <v>881</v>
      </c>
      <c r="U885" s="0" t="n">
        <f aca="false">IF(N($B$15)&gt;0,NORMSDIST(($B$15*SQRT(T885)-IF($B$11="Two-tailed",TINV($B$9,(T885-1)),TINV(2*$B$9,(T885-1))))/SQRT(1+IF($B$11="Two-tailed",TINV($B$9,(T885-1)),TINV(2*$B$9,(T885-1)))^2/(2*(T885-1)))),0)</f>
        <v>1</v>
      </c>
    </row>
    <row r="886" customFormat="false" ht="15" hidden="false" customHeight="false" outlineLevel="0" collapsed="false">
      <c r="T886" s="0" t="n">
        <v>882</v>
      </c>
      <c r="U886" s="0" t="n">
        <f aca="false">IF(N($B$15)&gt;0,NORMSDIST(($B$15*SQRT(T886)-IF($B$11="Two-tailed",TINV($B$9,(T886-1)),TINV(2*$B$9,(T886-1))))/SQRT(1+IF($B$11="Two-tailed",TINV($B$9,(T886-1)),TINV(2*$B$9,(T886-1)))^2/(2*(T886-1)))),0)</f>
        <v>1</v>
      </c>
    </row>
    <row r="887" customFormat="false" ht="15" hidden="false" customHeight="false" outlineLevel="0" collapsed="false">
      <c r="T887" s="0" t="n">
        <v>883</v>
      </c>
      <c r="U887" s="0" t="n">
        <f aca="false">IF(N($B$15)&gt;0,NORMSDIST(($B$15*SQRT(T887)-IF($B$11="Two-tailed",TINV($B$9,(T887-1)),TINV(2*$B$9,(T887-1))))/SQRT(1+IF($B$11="Two-tailed",TINV($B$9,(T887-1)),TINV(2*$B$9,(T887-1)))^2/(2*(T887-1)))),0)</f>
        <v>1</v>
      </c>
    </row>
    <row r="888" customFormat="false" ht="15" hidden="false" customHeight="false" outlineLevel="0" collapsed="false">
      <c r="T888" s="0" t="n">
        <v>884</v>
      </c>
      <c r="U888" s="0" t="n">
        <f aca="false">IF(N($B$15)&gt;0,NORMSDIST(($B$15*SQRT(T888)-IF($B$11="Two-tailed",TINV($B$9,(T888-1)),TINV(2*$B$9,(T888-1))))/SQRT(1+IF($B$11="Two-tailed",TINV($B$9,(T888-1)),TINV(2*$B$9,(T888-1)))^2/(2*(T888-1)))),0)</f>
        <v>1</v>
      </c>
    </row>
    <row r="889" customFormat="false" ht="15" hidden="false" customHeight="false" outlineLevel="0" collapsed="false">
      <c r="T889" s="0" t="n">
        <v>885</v>
      </c>
      <c r="U889" s="0" t="n">
        <f aca="false">IF(N($B$15)&gt;0,NORMSDIST(($B$15*SQRT(T889)-IF($B$11="Two-tailed",TINV($B$9,(T889-1)),TINV(2*$B$9,(T889-1))))/SQRT(1+IF($B$11="Two-tailed",TINV($B$9,(T889-1)),TINV(2*$B$9,(T889-1)))^2/(2*(T889-1)))),0)</f>
        <v>1</v>
      </c>
    </row>
    <row r="890" customFormat="false" ht="15" hidden="false" customHeight="false" outlineLevel="0" collapsed="false">
      <c r="T890" s="0" t="n">
        <v>886</v>
      </c>
      <c r="U890" s="0" t="n">
        <f aca="false">IF(N($B$15)&gt;0,NORMSDIST(($B$15*SQRT(T890)-IF($B$11="Two-tailed",TINV($B$9,(T890-1)),TINV(2*$B$9,(T890-1))))/SQRT(1+IF($B$11="Two-tailed",TINV($B$9,(T890-1)),TINV(2*$B$9,(T890-1)))^2/(2*(T890-1)))),0)</f>
        <v>1</v>
      </c>
    </row>
    <row r="891" customFormat="false" ht="15" hidden="false" customHeight="false" outlineLevel="0" collapsed="false">
      <c r="T891" s="0" t="n">
        <v>887</v>
      </c>
      <c r="U891" s="0" t="n">
        <f aca="false">IF(N($B$15)&gt;0,NORMSDIST(($B$15*SQRT(T891)-IF($B$11="Two-tailed",TINV($B$9,(T891-1)),TINV(2*$B$9,(T891-1))))/SQRT(1+IF($B$11="Two-tailed",TINV($B$9,(T891-1)),TINV(2*$B$9,(T891-1)))^2/(2*(T891-1)))),0)</f>
        <v>1</v>
      </c>
    </row>
    <row r="892" customFormat="false" ht="15" hidden="false" customHeight="false" outlineLevel="0" collapsed="false">
      <c r="T892" s="0" t="n">
        <v>888</v>
      </c>
      <c r="U892" s="0" t="n">
        <f aca="false">IF(N($B$15)&gt;0,NORMSDIST(($B$15*SQRT(T892)-IF($B$11="Two-tailed",TINV($B$9,(T892-1)),TINV(2*$B$9,(T892-1))))/SQRT(1+IF($B$11="Two-tailed",TINV($B$9,(T892-1)),TINV(2*$B$9,(T892-1)))^2/(2*(T892-1)))),0)</f>
        <v>1</v>
      </c>
    </row>
    <row r="893" customFormat="false" ht="15" hidden="false" customHeight="false" outlineLevel="0" collapsed="false">
      <c r="T893" s="0" t="n">
        <v>889</v>
      </c>
      <c r="U893" s="0" t="n">
        <f aca="false">IF(N($B$15)&gt;0,NORMSDIST(($B$15*SQRT(T893)-IF($B$11="Two-tailed",TINV($B$9,(T893-1)),TINV(2*$B$9,(T893-1))))/SQRT(1+IF($B$11="Two-tailed",TINV($B$9,(T893-1)),TINV(2*$B$9,(T893-1)))^2/(2*(T893-1)))),0)</f>
        <v>1</v>
      </c>
    </row>
    <row r="894" customFormat="false" ht="15" hidden="false" customHeight="false" outlineLevel="0" collapsed="false">
      <c r="T894" s="0" t="n">
        <v>890</v>
      </c>
      <c r="U894" s="0" t="n">
        <f aca="false">IF(N($B$15)&gt;0,NORMSDIST(($B$15*SQRT(T894)-IF($B$11="Two-tailed",TINV($B$9,(T894-1)),TINV(2*$B$9,(T894-1))))/SQRT(1+IF($B$11="Two-tailed",TINV($B$9,(T894-1)),TINV(2*$B$9,(T894-1)))^2/(2*(T894-1)))),0)</f>
        <v>1</v>
      </c>
    </row>
    <row r="895" customFormat="false" ht="15" hidden="false" customHeight="false" outlineLevel="0" collapsed="false">
      <c r="T895" s="0" t="n">
        <v>891</v>
      </c>
      <c r="U895" s="0" t="n">
        <f aca="false">IF(N($B$15)&gt;0,NORMSDIST(($B$15*SQRT(T895)-IF($B$11="Two-tailed",TINV($B$9,(T895-1)),TINV(2*$B$9,(T895-1))))/SQRT(1+IF($B$11="Two-tailed",TINV($B$9,(T895-1)),TINV(2*$B$9,(T895-1)))^2/(2*(T895-1)))),0)</f>
        <v>1</v>
      </c>
    </row>
    <row r="896" customFormat="false" ht="15" hidden="false" customHeight="false" outlineLevel="0" collapsed="false">
      <c r="T896" s="0" t="n">
        <v>892</v>
      </c>
      <c r="U896" s="0" t="n">
        <f aca="false">IF(N($B$15)&gt;0,NORMSDIST(($B$15*SQRT(T896)-IF($B$11="Two-tailed",TINV($B$9,(T896-1)),TINV(2*$B$9,(T896-1))))/SQRT(1+IF($B$11="Two-tailed",TINV($B$9,(T896-1)),TINV(2*$B$9,(T896-1)))^2/(2*(T896-1)))),0)</f>
        <v>1</v>
      </c>
    </row>
    <row r="897" customFormat="false" ht="15" hidden="false" customHeight="false" outlineLevel="0" collapsed="false">
      <c r="T897" s="0" t="n">
        <v>893</v>
      </c>
      <c r="U897" s="0" t="n">
        <f aca="false">IF(N($B$15)&gt;0,NORMSDIST(($B$15*SQRT(T897)-IF($B$11="Two-tailed",TINV($B$9,(T897-1)),TINV(2*$B$9,(T897-1))))/SQRT(1+IF($B$11="Two-tailed",TINV($B$9,(T897-1)),TINV(2*$B$9,(T897-1)))^2/(2*(T897-1)))),0)</f>
        <v>1</v>
      </c>
    </row>
    <row r="898" customFormat="false" ht="15" hidden="false" customHeight="false" outlineLevel="0" collapsed="false">
      <c r="T898" s="0" t="n">
        <v>894</v>
      </c>
      <c r="U898" s="0" t="n">
        <f aca="false">IF(N($B$15)&gt;0,NORMSDIST(($B$15*SQRT(T898)-IF($B$11="Two-tailed",TINV($B$9,(T898-1)),TINV(2*$B$9,(T898-1))))/SQRT(1+IF($B$11="Two-tailed",TINV($B$9,(T898-1)),TINV(2*$B$9,(T898-1)))^2/(2*(T898-1)))),0)</f>
        <v>1</v>
      </c>
    </row>
    <row r="899" customFormat="false" ht="15" hidden="false" customHeight="false" outlineLevel="0" collapsed="false">
      <c r="T899" s="0" t="n">
        <v>895</v>
      </c>
      <c r="U899" s="0" t="n">
        <f aca="false">IF(N($B$15)&gt;0,NORMSDIST(($B$15*SQRT(T899)-IF($B$11="Two-tailed",TINV($B$9,(T899-1)),TINV(2*$B$9,(T899-1))))/SQRT(1+IF($B$11="Two-tailed",TINV($B$9,(T899-1)),TINV(2*$B$9,(T899-1)))^2/(2*(T899-1)))),0)</f>
        <v>1</v>
      </c>
    </row>
    <row r="900" customFormat="false" ht="15" hidden="false" customHeight="false" outlineLevel="0" collapsed="false">
      <c r="T900" s="0" t="n">
        <v>896</v>
      </c>
      <c r="U900" s="0" t="n">
        <f aca="false">IF(N($B$15)&gt;0,NORMSDIST(($B$15*SQRT(T900)-IF($B$11="Two-tailed",TINV($B$9,(T900-1)),TINV(2*$B$9,(T900-1))))/SQRT(1+IF($B$11="Two-tailed",TINV($B$9,(T900-1)),TINV(2*$B$9,(T900-1)))^2/(2*(T900-1)))),0)</f>
        <v>1</v>
      </c>
    </row>
    <row r="901" customFormat="false" ht="15" hidden="false" customHeight="false" outlineLevel="0" collapsed="false">
      <c r="T901" s="0" t="n">
        <v>897</v>
      </c>
      <c r="U901" s="0" t="n">
        <f aca="false">IF(N($B$15)&gt;0,NORMSDIST(($B$15*SQRT(T901)-IF($B$11="Two-tailed",TINV($B$9,(T901-1)),TINV(2*$B$9,(T901-1))))/SQRT(1+IF($B$11="Two-tailed",TINV($B$9,(T901-1)),TINV(2*$B$9,(T901-1)))^2/(2*(T901-1)))),0)</f>
        <v>1</v>
      </c>
    </row>
    <row r="902" customFormat="false" ht="15" hidden="false" customHeight="false" outlineLevel="0" collapsed="false">
      <c r="T902" s="0" t="n">
        <v>898</v>
      </c>
      <c r="U902" s="0" t="n">
        <f aca="false">IF(N($B$15)&gt;0,NORMSDIST(($B$15*SQRT(T902)-IF($B$11="Two-tailed",TINV($B$9,(T902-1)),TINV(2*$B$9,(T902-1))))/SQRT(1+IF($B$11="Two-tailed",TINV($B$9,(T902-1)),TINV(2*$B$9,(T902-1)))^2/(2*(T902-1)))),0)</f>
        <v>1</v>
      </c>
    </row>
    <row r="903" customFormat="false" ht="15" hidden="false" customHeight="false" outlineLevel="0" collapsed="false">
      <c r="T903" s="0" t="n">
        <v>899</v>
      </c>
      <c r="U903" s="0" t="n">
        <f aca="false">IF(N($B$15)&gt;0,NORMSDIST(($B$15*SQRT(T903)-IF($B$11="Two-tailed",TINV($B$9,(T903-1)),TINV(2*$B$9,(T903-1))))/SQRT(1+IF($B$11="Two-tailed",TINV($B$9,(T903-1)),TINV(2*$B$9,(T903-1)))^2/(2*(T903-1)))),0)</f>
        <v>1</v>
      </c>
    </row>
    <row r="904" customFormat="false" ht="15" hidden="false" customHeight="false" outlineLevel="0" collapsed="false">
      <c r="T904" s="0" t="n">
        <v>900</v>
      </c>
      <c r="U904" s="0" t="n">
        <f aca="false">IF(N($B$15)&gt;0,NORMSDIST(($B$15*SQRT(T904)-IF($B$11="Two-tailed",TINV($B$9,(T904-1)),TINV(2*$B$9,(T904-1))))/SQRT(1+IF($B$11="Two-tailed",TINV($B$9,(T904-1)),TINV(2*$B$9,(T904-1)))^2/(2*(T904-1)))),0)</f>
        <v>1</v>
      </c>
    </row>
    <row r="905" customFormat="false" ht="15" hidden="false" customHeight="false" outlineLevel="0" collapsed="false">
      <c r="T905" s="0" t="n">
        <v>901</v>
      </c>
      <c r="U905" s="0" t="n">
        <f aca="false">IF(N($B$15)&gt;0,NORMSDIST(($B$15*SQRT(T905)-IF($B$11="Two-tailed",TINV($B$9,(T905-1)),TINV(2*$B$9,(T905-1))))/SQRT(1+IF($B$11="Two-tailed",TINV($B$9,(T905-1)),TINV(2*$B$9,(T905-1)))^2/(2*(T905-1)))),0)</f>
        <v>1</v>
      </c>
    </row>
    <row r="906" customFormat="false" ht="15" hidden="false" customHeight="false" outlineLevel="0" collapsed="false">
      <c r="T906" s="0" t="n">
        <v>902</v>
      </c>
      <c r="U906" s="0" t="n">
        <f aca="false">IF(N($B$15)&gt;0,NORMSDIST(($B$15*SQRT(T906)-IF($B$11="Two-tailed",TINV($B$9,(T906-1)),TINV(2*$B$9,(T906-1))))/SQRT(1+IF($B$11="Two-tailed",TINV($B$9,(T906-1)),TINV(2*$B$9,(T906-1)))^2/(2*(T906-1)))),0)</f>
        <v>1</v>
      </c>
    </row>
    <row r="907" customFormat="false" ht="15" hidden="false" customHeight="false" outlineLevel="0" collapsed="false">
      <c r="T907" s="0" t="n">
        <v>903</v>
      </c>
      <c r="U907" s="0" t="n">
        <f aca="false">IF(N($B$15)&gt;0,NORMSDIST(($B$15*SQRT(T907)-IF($B$11="Two-tailed",TINV($B$9,(T907-1)),TINV(2*$B$9,(T907-1))))/SQRT(1+IF($B$11="Two-tailed",TINV($B$9,(T907-1)),TINV(2*$B$9,(T907-1)))^2/(2*(T907-1)))),0)</f>
        <v>1</v>
      </c>
    </row>
    <row r="908" customFormat="false" ht="15" hidden="false" customHeight="false" outlineLevel="0" collapsed="false">
      <c r="T908" s="0" t="n">
        <v>904</v>
      </c>
      <c r="U908" s="0" t="n">
        <f aca="false">IF(N($B$15)&gt;0,NORMSDIST(($B$15*SQRT(T908)-IF($B$11="Two-tailed",TINV($B$9,(T908-1)),TINV(2*$B$9,(T908-1))))/SQRT(1+IF($B$11="Two-tailed",TINV($B$9,(T908-1)),TINV(2*$B$9,(T908-1)))^2/(2*(T908-1)))),0)</f>
        <v>1</v>
      </c>
    </row>
    <row r="909" customFormat="false" ht="15" hidden="false" customHeight="false" outlineLevel="0" collapsed="false">
      <c r="T909" s="0" t="n">
        <v>905</v>
      </c>
      <c r="U909" s="0" t="n">
        <f aca="false">IF(N($B$15)&gt;0,NORMSDIST(($B$15*SQRT(T909)-IF($B$11="Two-tailed",TINV($B$9,(T909-1)),TINV(2*$B$9,(T909-1))))/SQRT(1+IF($B$11="Two-tailed",TINV($B$9,(T909-1)),TINV(2*$B$9,(T909-1)))^2/(2*(T909-1)))),0)</f>
        <v>1</v>
      </c>
    </row>
    <row r="910" customFormat="false" ht="15" hidden="false" customHeight="false" outlineLevel="0" collapsed="false">
      <c r="T910" s="0" t="n">
        <v>906</v>
      </c>
      <c r="U910" s="0" t="n">
        <f aca="false">IF(N($B$15)&gt;0,NORMSDIST(($B$15*SQRT(T910)-IF($B$11="Two-tailed",TINV($B$9,(T910-1)),TINV(2*$B$9,(T910-1))))/SQRT(1+IF($B$11="Two-tailed",TINV($B$9,(T910-1)),TINV(2*$B$9,(T910-1)))^2/(2*(T910-1)))),0)</f>
        <v>1</v>
      </c>
    </row>
    <row r="911" customFormat="false" ht="15" hidden="false" customHeight="false" outlineLevel="0" collapsed="false">
      <c r="T911" s="0" t="n">
        <v>907</v>
      </c>
      <c r="U911" s="0" t="n">
        <f aca="false">IF(N($B$15)&gt;0,NORMSDIST(($B$15*SQRT(T911)-IF($B$11="Two-tailed",TINV($B$9,(T911-1)),TINV(2*$B$9,(T911-1))))/SQRT(1+IF($B$11="Two-tailed",TINV($B$9,(T911-1)),TINV(2*$B$9,(T911-1)))^2/(2*(T911-1)))),0)</f>
        <v>1</v>
      </c>
    </row>
    <row r="912" customFormat="false" ht="15" hidden="false" customHeight="false" outlineLevel="0" collapsed="false">
      <c r="T912" s="0" t="n">
        <v>908</v>
      </c>
      <c r="U912" s="0" t="n">
        <f aca="false">IF(N($B$15)&gt;0,NORMSDIST(($B$15*SQRT(T912)-IF($B$11="Two-tailed",TINV($B$9,(T912-1)),TINV(2*$B$9,(T912-1))))/SQRT(1+IF($B$11="Two-tailed",TINV($B$9,(T912-1)),TINV(2*$B$9,(T912-1)))^2/(2*(T912-1)))),0)</f>
        <v>1</v>
      </c>
    </row>
    <row r="913" customFormat="false" ht="15" hidden="false" customHeight="false" outlineLevel="0" collapsed="false">
      <c r="T913" s="0" t="n">
        <v>909</v>
      </c>
      <c r="U913" s="0" t="n">
        <f aca="false">IF(N($B$15)&gt;0,NORMSDIST(($B$15*SQRT(T913)-IF($B$11="Two-tailed",TINV($B$9,(T913-1)),TINV(2*$B$9,(T913-1))))/SQRT(1+IF($B$11="Two-tailed",TINV($B$9,(T913-1)),TINV(2*$B$9,(T913-1)))^2/(2*(T913-1)))),0)</f>
        <v>1</v>
      </c>
    </row>
    <row r="914" customFormat="false" ht="15" hidden="false" customHeight="false" outlineLevel="0" collapsed="false">
      <c r="T914" s="0" t="n">
        <v>910</v>
      </c>
      <c r="U914" s="0" t="n">
        <f aca="false">IF(N($B$15)&gt;0,NORMSDIST(($B$15*SQRT(T914)-IF($B$11="Two-tailed",TINV($B$9,(T914-1)),TINV(2*$B$9,(T914-1))))/SQRT(1+IF($B$11="Two-tailed",TINV($B$9,(T914-1)),TINV(2*$B$9,(T914-1)))^2/(2*(T914-1)))),0)</f>
        <v>1</v>
      </c>
    </row>
    <row r="915" customFormat="false" ht="15" hidden="false" customHeight="false" outlineLevel="0" collapsed="false">
      <c r="T915" s="0" t="n">
        <v>911</v>
      </c>
      <c r="U915" s="0" t="n">
        <f aca="false">IF(N($B$15)&gt;0,NORMSDIST(($B$15*SQRT(T915)-IF($B$11="Two-tailed",TINV($B$9,(T915-1)),TINV(2*$B$9,(T915-1))))/SQRT(1+IF($B$11="Two-tailed",TINV($B$9,(T915-1)),TINV(2*$B$9,(T915-1)))^2/(2*(T915-1)))),0)</f>
        <v>1</v>
      </c>
    </row>
    <row r="916" customFormat="false" ht="15" hidden="false" customHeight="false" outlineLevel="0" collapsed="false">
      <c r="T916" s="0" t="n">
        <v>912</v>
      </c>
      <c r="U916" s="0" t="n">
        <f aca="false">IF(N($B$15)&gt;0,NORMSDIST(($B$15*SQRT(T916)-IF($B$11="Two-tailed",TINV($B$9,(T916-1)),TINV(2*$B$9,(T916-1))))/SQRT(1+IF($B$11="Two-tailed",TINV($B$9,(T916-1)),TINV(2*$B$9,(T916-1)))^2/(2*(T916-1)))),0)</f>
        <v>1</v>
      </c>
    </row>
    <row r="917" customFormat="false" ht="15" hidden="false" customHeight="false" outlineLevel="0" collapsed="false">
      <c r="T917" s="0" t="n">
        <v>913</v>
      </c>
      <c r="U917" s="0" t="n">
        <f aca="false">IF(N($B$15)&gt;0,NORMSDIST(($B$15*SQRT(T917)-IF($B$11="Two-tailed",TINV($B$9,(T917-1)),TINV(2*$B$9,(T917-1))))/SQRT(1+IF($B$11="Two-tailed",TINV($B$9,(T917-1)),TINV(2*$B$9,(T917-1)))^2/(2*(T917-1)))),0)</f>
        <v>1</v>
      </c>
    </row>
    <row r="918" customFormat="false" ht="15" hidden="false" customHeight="false" outlineLevel="0" collapsed="false">
      <c r="T918" s="0" t="n">
        <v>914</v>
      </c>
      <c r="U918" s="0" t="n">
        <f aca="false">IF(N($B$15)&gt;0,NORMSDIST(($B$15*SQRT(T918)-IF($B$11="Two-tailed",TINV($B$9,(T918-1)),TINV(2*$B$9,(T918-1))))/SQRT(1+IF($B$11="Two-tailed",TINV($B$9,(T918-1)),TINV(2*$B$9,(T918-1)))^2/(2*(T918-1)))),0)</f>
        <v>1</v>
      </c>
    </row>
    <row r="919" customFormat="false" ht="15" hidden="false" customHeight="false" outlineLevel="0" collapsed="false">
      <c r="T919" s="0" t="n">
        <v>915</v>
      </c>
      <c r="U919" s="0" t="n">
        <f aca="false">IF(N($B$15)&gt;0,NORMSDIST(($B$15*SQRT(T919)-IF($B$11="Two-tailed",TINV($B$9,(T919-1)),TINV(2*$B$9,(T919-1))))/SQRT(1+IF($B$11="Two-tailed",TINV($B$9,(T919-1)),TINV(2*$B$9,(T919-1)))^2/(2*(T919-1)))),0)</f>
        <v>1</v>
      </c>
    </row>
    <row r="920" customFormat="false" ht="15" hidden="false" customHeight="false" outlineLevel="0" collapsed="false">
      <c r="T920" s="0" t="n">
        <v>916</v>
      </c>
      <c r="U920" s="0" t="n">
        <f aca="false">IF(N($B$15)&gt;0,NORMSDIST(($B$15*SQRT(T920)-IF($B$11="Two-tailed",TINV($B$9,(T920-1)),TINV(2*$B$9,(T920-1))))/SQRT(1+IF($B$11="Two-tailed",TINV($B$9,(T920-1)),TINV(2*$B$9,(T920-1)))^2/(2*(T920-1)))),0)</f>
        <v>1</v>
      </c>
    </row>
    <row r="921" customFormat="false" ht="15" hidden="false" customHeight="false" outlineLevel="0" collapsed="false">
      <c r="T921" s="0" t="n">
        <v>917</v>
      </c>
      <c r="U921" s="0" t="n">
        <f aca="false">IF(N($B$15)&gt;0,NORMSDIST(($B$15*SQRT(T921)-IF($B$11="Two-tailed",TINV($B$9,(T921-1)),TINV(2*$B$9,(T921-1))))/SQRT(1+IF($B$11="Two-tailed",TINV($B$9,(T921-1)),TINV(2*$B$9,(T921-1)))^2/(2*(T921-1)))),0)</f>
        <v>1</v>
      </c>
    </row>
    <row r="922" customFormat="false" ht="15" hidden="false" customHeight="false" outlineLevel="0" collapsed="false">
      <c r="T922" s="0" t="n">
        <v>918</v>
      </c>
      <c r="U922" s="0" t="n">
        <f aca="false">IF(N($B$15)&gt;0,NORMSDIST(($B$15*SQRT(T922)-IF($B$11="Two-tailed",TINV($B$9,(T922-1)),TINV(2*$B$9,(T922-1))))/SQRT(1+IF($B$11="Two-tailed",TINV($B$9,(T922-1)),TINV(2*$B$9,(T922-1)))^2/(2*(T922-1)))),0)</f>
        <v>1</v>
      </c>
    </row>
    <row r="923" customFormat="false" ht="15" hidden="false" customHeight="false" outlineLevel="0" collapsed="false">
      <c r="T923" s="0" t="n">
        <v>919</v>
      </c>
      <c r="U923" s="0" t="n">
        <f aca="false">IF(N($B$15)&gt;0,NORMSDIST(($B$15*SQRT(T923)-IF($B$11="Two-tailed",TINV($B$9,(T923-1)),TINV(2*$B$9,(T923-1))))/SQRT(1+IF($B$11="Two-tailed",TINV($B$9,(T923-1)),TINV(2*$B$9,(T923-1)))^2/(2*(T923-1)))),0)</f>
        <v>1</v>
      </c>
    </row>
    <row r="924" customFormat="false" ht="15" hidden="false" customHeight="false" outlineLevel="0" collapsed="false">
      <c r="T924" s="0" t="n">
        <v>920</v>
      </c>
      <c r="U924" s="0" t="n">
        <f aca="false">IF(N($B$15)&gt;0,NORMSDIST(($B$15*SQRT(T924)-IF($B$11="Two-tailed",TINV($B$9,(T924-1)),TINV(2*$B$9,(T924-1))))/SQRT(1+IF($B$11="Two-tailed",TINV($B$9,(T924-1)),TINV(2*$B$9,(T924-1)))^2/(2*(T924-1)))),0)</f>
        <v>1</v>
      </c>
    </row>
    <row r="925" customFormat="false" ht="15" hidden="false" customHeight="false" outlineLevel="0" collapsed="false">
      <c r="T925" s="0" t="n">
        <v>921</v>
      </c>
      <c r="U925" s="0" t="n">
        <f aca="false">IF(N($B$15)&gt;0,NORMSDIST(($B$15*SQRT(T925)-IF($B$11="Two-tailed",TINV($B$9,(T925-1)),TINV(2*$B$9,(T925-1))))/SQRT(1+IF($B$11="Two-tailed",TINV($B$9,(T925-1)),TINV(2*$B$9,(T925-1)))^2/(2*(T925-1)))),0)</f>
        <v>1</v>
      </c>
    </row>
    <row r="926" customFormat="false" ht="15" hidden="false" customHeight="false" outlineLevel="0" collapsed="false">
      <c r="T926" s="0" t="n">
        <v>922</v>
      </c>
      <c r="U926" s="0" t="n">
        <f aca="false">IF(N($B$15)&gt;0,NORMSDIST(($B$15*SQRT(T926)-IF($B$11="Two-tailed",TINV($B$9,(T926-1)),TINV(2*$B$9,(T926-1))))/SQRT(1+IF($B$11="Two-tailed",TINV($B$9,(T926-1)),TINV(2*$B$9,(T926-1)))^2/(2*(T926-1)))),0)</f>
        <v>1</v>
      </c>
    </row>
    <row r="927" customFormat="false" ht="15" hidden="false" customHeight="false" outlineLevel="0" collapsed="false">
      <c r="T927" s="0" t="n">
        <v>923</v>
      </c>
      <c r="U927" s="0" t="n">
        <f aca="false">IF(N($B$15)&gt;0,NORMSDIST(($B$15*SQRT(T927)-IF($B$11="Two-tailed",TINV($B$9,(T927-1)),TINV(2*$B$9,(T927-1))))/SQRT(1+IF($B$11="Two-tailed",TINV($B$9,(T927-1)),TINV(2*$B$9,(T927-1)))^2/(2*(T927-1)))),0)</f>
        <v>1</v>
      </c>
    </row>
    <row r="928" customFormat="false" ht="15" hidden="false" customHeight="false" outlineLevel="0" collapsed="false">
      <c r="T928" s="0" t="n">
        <v>924</v>
      </c>
      <c r="U928" s="0" t="n">
        <f aca="false">IF(N($B$15)&gt;0,NORMSDIST(($B$15*SQRT(T928)-IF($B$11="Two-tailed",TINV($B$9,(T928-1)),TINV(2*$B$9,(T928-1))))/SQRT(1+IF($B$11="Two-tailed",TINV($B$9,(T928-1)),TINV(2*$B$9,(T928-1)))^2/(2*(T928-1)))),0)</f>
        <v>1</v>
      </c>
    </row>
    <row r="929" customFormat="false" ht="15" hidden="false" customHeight="false" outlineLevel="0" collapsed="false">
      <c r="T929" s="0" t="n">
        <v>925</v>
      </c>
      <c r="U929" s="0" t="n">
        <f aca="false">IF(N($B$15)&gt;0,NORMSDIST(($B$15*SQRT(T929)-IF($B$11="Two-tailed",TINV($B$9,(T929-1)),TINV(2*$B$9,(T929-1))))/SQRT(1+IF($B$11="Two-tailed",TINV($B$9,(T929-1)),TINV(2*$B$9,(T929-1)))^2/(2*(T929-1)))),0)</f>
        <v>1</v>
      </c>
    </row>
    <row r="930" customFormat="false" ht="15" hidden="false" customHeight="false" outlineLevel="0" collapsed="false">
      <c r="T930" s="0" t="n">
        <v>926</v>
      </c>
      <c r="U930" s="0" t="n">
        <f aca="false">IF(N($B$15)&gt;0,NORMSDIST(($B$15*SQRT(T930)-IF($B$11="Two-tailed",TINV($B$9,(T930-1)),TINV(2*$B$9,(T930-1))))/SQRT(1+IF($B$11="Two-tailed",TINV($B$9,(T930-1)),TINV(2*$B$9,(T930-1)))^2/(2*(T930-1)))),0)</f>
        <v>1</v>
      </c>
    </row>
    <row r="931" customFormat="false" ht="15" hidden="false" customHeight="false" outlineLevel="0" collapsed="false">
      <c r="T931" s="0" t="n">
        <v>927</v>
      </c>
      <c r="U931" s="0" t="n">
        <f aca="false">IF(N($B$15)&gt;0,NORMSDIST(($B$15*SQRT(T931)-IF($B$11="Two-tailed",TINV($B$9,(T931-1)),TINV(2*$B$9,(T931-1))))/SQRT(1+IF($B$11="Two-tailed",TINV($B$9,(T931-1)),TINV(2*$B$9,(T931-1)))^2/(2*(T931-1)))),0)</f>
        <v>1</v>
      </c>
    </row>
    <row r="932" customFormat="false" ht="15" hidden="false" customHeight="false" outlineLevel="0" collapsed="false">
      <c r="T932" s="0" t="n">
        <v>928</v>
      </c>
      <c r="U932" s="0" t="n">
        <f aca="false">IF(N($B$15)&gt;0,NORMSDIST(($B$15*SQRT(T932)-IF($B$11="Two-tailed",TINV($B$9,(T932-1)),TINV(2*$B$9,(T932-1))))/SQRT(1+IF($B$11="Two-tailed",TINV($B$9,(T932-1)),TINV(2*$B$9,(T932-1)))^2/(2*(T932-1)))),0)</f>
        <v>1</v>
      </c>
    </row>
    <row r="933" customFormat="false" ht="15" hidden="false" customHeight="false" outlineLevel="0" collapsed="false">
      <c r="T933" s="0" t="n">
        <v>929</v>
      </c>
      <c r="U933" s="0" t="n">
        <f aca="false">IF(N($B$15)&gt;0,NORMSDIST(($B$15*SQRT(T933)-IF($B$11="Two-tailed",TINV($B$9,(T933-1)),TINV(2*$B$9,(T933-1))))/SQRT(1+IF($B$11="Two-tailed",TINV($B$9,(T933-1)),TINV(2*$B$9,(T933-1)))^2/(2*(T933-1)))),0)</f>
        <v>1</v>
      </c>
    </row>
    <row r="934" customFormat="false" ht="15" hidden="false" customHeight="false" outlineLevel="0" collapsed="false">
      <c r="T934" s="0" t="n">
        <v>930</v>
      </c>
      <c r="U934" s="0" t="n">
        <f aca="false">IF(N($B$15)&gt;0,NORMSDIST(($B$15*SQRT(T934)-IF($B$11="Two-tailed",TINV($B$9,(T934-1)),TINV(2*$B$9,(T934-1))))/SQRT(1+IF($B$11="Two-tailed",TINV($B$9,(T934-1)),TINV(2*$B$9,(T934-1)))^2/(2*(T934-1)))),0)</f>
        <v>1</v>
      </c>
    </row>
    <row r="935" customFormat="false" ht="15" hidden="false" customHeight="false" outlineLevel="0" collapsed="false">
      <c r="T935" s="0" t="n">
        <v>931</v>
      </c>
      <c r="U935" s="0" t="n">
        <f aca="false">IF(N($B$15)&gt;0,NORMSDIST(($B$15*SQRT(T935)-IF($B$11="Two-tailed",TINV($B$9,(T935-1)),TINV(2*$B$9,(T935-1))))/SQRT(1+IF($B$11="Two-tailed",TINV($B$9,(T935-1)),TINV(2*$B$9,(T935-1)))^2/(2*(T935-1)))),0)</f>
        <v>1</v>
      </c>
    </row>
    <row r="936" customFormat="false" ht="15" hidden="false" customHeight="false" outlineLevel="0" collapsed="false">
      <c r="T936" s="0" t="n">
        <v>932</v>
      </c>
      <c r="U936" s="0" t="n">
        <f aca="false">IF(N($B$15)&gt;0,NORMSDIST(($B$15*SQRT(T936)-IF($B$11="Two-tailed",TINV($B$9,(T936-1)),TINV(2*$B$9,(T936-1))))/SQRT(1+IF($B$11="Two-tailed",TINV($B$9,(T936-1)),TINV(2*$B$9,(T936-1)))^2/(2*(T936-1)))),0)</f>
        <v>1</v>
      </c>
    </row>
    <row r="937" customFormat="false" ht="15" hidden="false" customHeight="false" outlineLevel="0" collapsed="false">
      <c r="T937" s="0" t="n">
        <v>933</v>
      </c>
      <c r="U937" s="0" t="n">
        <f aca="false">IF(N($B$15)&gt;0,NORMSDIST(($B$15*SQRT(T937)-IF($B$11="Two-tailed",TINV($B$9,(T937-1)),TINV(2*$B$9,(T937-1))))/SQRT(1+IF($B$11="Two-tailed",TINV($B$9,(T937-1)),TINV(2*$B$9,(T937-1)))^2/(2*(T937-1)))),0)</f>
        <v>1</v>
      </c>
    </row>
    <row r="938" customFormat="false" ht="15" hidden="false" customHeight="false" outlineLevel="0" collapsed="false">
      <c r="T938" s="0" t="n">
        <v>934</v>
      </c>
      <c r="U938" s="0" t="n">
        <f aca="false">IF(N($B$15)&gt;0,NORMSDIST(($B$15*SQRT(T938)-IF($B$11="Two-tailed",TINV($B$9,(T938-1)),TINV(2*$B$9,(T938-1))))/SQRT(1+IF($B$11="Two-tailed",TINV($B$9,(T938-1)),TINV(2*$B$9,(T938-1)))^2/(2*(T938-1)))),0)</f>
        <v>1</v>
      </c>
    </row>
    <row r="939" customFormat="false" ht="15" hidden="false" customHeight="false" outlineLevel="0" collapsed="false">
      <c r="T939" s="0" t="n">
        <v>935</v>
      </c>
      <c r="U939" s="0" t="n">
        <f aca="false">IF(N($B$15)&gt;0,NORMSDIST(($B$15*SQRT(T939)-IF($B$11="Two-tailed",TINV($B$9,(T939-1)),TINV(2*$B$9,(T939-1))))/SQRT(1+IF($B$11="Two-tailed",TINV($B$9,(T939-1)),TINV(2*$B$9,(T939-1)))^2/(2*(T939-1)))),0)</f>
        <v>1</v>
      </c>
    </row>
    <row r="940" customFormat="false" ht="15" hidden="false" customHeight="false" outlineLevel="0" collapsed="false">
      <c r="T940" s="0" t="n">
        <v>936</v>
      </c>
      <c r="U940" s="0" t="n">
        <f aca="false">IF(N($B$15)&gt;0,NORMSDIST(($B$15*SQRT(T940)-IF($B$11="Two-tailed",TINV($B$9,(T940-1)),TINV(2*$B$9,(T940-1))))/SQRT(1+IF($B$11="Two-tailed",TINV($B$9,(T940-1)),TINV(2*$B$9,(T940-1)))^2/(2*(T940-1)))),0)</f>
        <v>1</v>
      </c>
    </row>
    <row r="941" customFormat="false" ht="15" hidden="false" customHeight="false" outlineLevel="0" collapsed="false">
      <c r="T941" s="0" t="n">
        <v>937</v>
      </c>
      <c r="U941" s="0" t="n">
        <f aca="false">IF(N($B$15)&gt;0,NORMSDIST(($B$15*SQRT(T941)-IF($B$11="Two-tailed",TINV($B$9,(T941-1)),TINV(2*$B$9,(T941-1))))/SQRT(1+IF($B$11="Two-tailed",TINV($B$9,(T941-1)),TINV(2*$B$9,(T941-1)))^2/(2*(T941-1)))),0)</f>
        <v>1</v>
      </c>
    </row>
    <row r="942" customFormat="false" ht="15" hidden="false" customHeight="false" outlineLevel="0" collapsed="false">
      <c r="T942" s="0" t="n">
        <v>938</v>
      </c>
      <c r="U942" s="0" t="n">
        <f aca="false">IF(N($B$15)&gt;0,NORMSDIST(($B$15*SQRT(T942)-IF($B$11="Two-tailed",TINV($B$9,(T942-1)),TINV(2*$B$9,(T942-1))))/SQRT(1+IF($B$11="Two-tailed",TINV($B$9,(T942-1)),TINV(2*$B$9,(T942-1)))^2/(2*(T942-1)))),0)</f>
        <v>1</v>
      </c>
    </row>
    <row r="943" customFormat="false" ht="15" hidden="false" customHeight="false" outlineLevel="0" collapsed="false">
      <c r="T943" s="0" t="n">
        <v>939</v>
      </c>
      <c r="U943" s="0" t="n">
        <f aca="false">IF(N($B$15)&gt;0,NORMSDIST(($B$15*SQRT(T943)-IF($B$11="Two-tailed",TINV($B$9,(T943-1)),TINV(2*$B$9,(T943-1))))/SQRT(1+IF($B$11="Two-tailed",TINV($B$9,(T943-1)),TINV(2*$B$9,(T943-1)))^2/(2*(T943-1)))),0)</f>
        <v>1</v>
      </c>
    </row>
    <row r="944" customFormat="false" ht="15" hidden="false" customHeight="false" outlineLevel="0" collapsed="false">
      <c r="T944" s="0" t="n">
        <v>940</v>
      </c>
      <c r="U944" s="0" t="n">
        <f aca="false">IF(N($B$15)&gt;0,NORMSDIST(($B$15*SQRT(T944)-IF($B$11="Two-tailed",TINV($B$9,(T944-1)),TINV(2*$B$9,(T944-1))))/SQRT(1+IF($B$11="Two-tailed",TINV($B$9,(T944-1)),TINV(2*$B$9,(T944-1)))^2/(2*(T944-1)))),0)</f>
        <v>1</v>
      </c>
    </row>
    <row r="945" customFormat="false" ht="15" hidden="false" customHeight="false" outlineLevel="0" collapsed="false">
      <c r="T945" s="0" t="n">
        <v>941</v>
      </c>
      <c r="U945" s="0" t="n">
        <f aca="false">IF(N($B$15)&gt;0,NORMSDIST(($B$15*SQRT(T945)-IF($B$11="Two-tailed",TINV($B$9,(T945-1)),TINV(2*$B$9,(T945-1))))/SQRT(1+IF($B$11="Two-tailed",TINV($B$9,(T945-1)),TINV(2*$B$9,(T945-1)))^2/(2*(T945-1)))),0)</f>
        <v>1</v>
      </c>
    </row>
    <row r="946" customFormat="false" ht="15" hidden="false" customHeight="false" outlineLevel="0" collapsed="false">
      <c r="T946" s="0" t="n">
        <v>942</v>
      </c>
      <c r="U946" s="0" t="n">
        <f aca="false">IF(N($B$15)&gt;0,NORMSDIST(($B$15*SQRT(T946)-IF($B$11="Two-tailed",TINV($B$9,(T946-1)),TINV(2*$B$9,(T946-1))))/SQRT(1+IF($B$11="Two-tailed",TINV($B$9,(T946-1)),TINV(2*$B$9,(T946-1)))^2/(2*(T946-1)))),0)</f>
        <v>1</v>
      </c>
    </row>
    <row r="947" customFormat="false" ht="15" hidden="false" customHeight="false" outlineLevel="0" collapsed="false">
      <c r="T947" s="0" t="n">
        <v>943</v>
      </c>
      <c r="U947" s="0" t="n">
        <f aca="false">IF(N($B$15)&gt;0,NORMSDIST(($B$15*SQRT(T947)-IF($B$11="Two-tailed",TINV($B$9,(T947-1)),TINV(2*$B$9,(T947-1))))/SQRT(1+IF($B$11="Two-tailed",TINV($B$9,(T947-1)),TINV(2*$B$9,(T947-1)))^2/(2*(T947-1)))),0)</f>
        <v>1</v>
      </c>
    </row>
    <row r="948" customFormat="false" ht="15" hidden="false" customHeight="false" outlineLevel="0" collapsed="false">
      <c r="T948" s="0" t="n">
        <v>944</v>
      </c>
      <c r="U948" s="0" t="n">
        <f aca="false">IF(N($B$15)&gt;0,NORMSDIST(($B$15*SQRT(T948)-IF($B$11="Two-tailed",TINV($B$9,(T948-1)),TINV(2*$B$9,(T948-1))))/SQRT(1+IF($B$11="Two-tailed",TINV($B$9,(T948-1)),TINV(2*$B$9,(T948-1)))^2/(2*(T948-1)))),0)</f>
        <v>1</v>
      </c>
    </row>
    <row r="949" customFormat="false" ht="15" hidden="false" customHeight="false" outlineLevel="0" collapsed="false">
      <c r="T949" s="0" t="n">
        <v>945</v>
      </c>
      <c r="U949" s="0" t="n">
        <f aca="false">IF(N($B$15)&gt;0,NORMSDIST(($B$15*SQRT(T949)-IF($B$11="Two-tailed",TINV($B$9,(T949-1)),TINV(2*$B$9,(T949-1))))/SQRT(1+IF($B$11="Two-tailed",TINV($B$9,(T949-1)),TINV(2*$B$9,(T949-1)))^2/(2*(T949-1)))),0)</f>
        <v>1</v>
      </c>
    </row>
    <row r="950" customFormat="false" ht="15" hidden="false" customHeight="false" outlineLevel="0" collapsed="false">
      <c r="T950" s="0" t="n">
        <v>946</v>
      </c>
      <c r="U950" s="0" t="n">
        <f aca="false">IF(N($B$15)&gt;0,NORMSDIST(($B$15*SQRT(T950)-IF($B$11="Two-tailed",TINV($B$9,(T950-1)),TINV(2*$B$9,(T950-1))))/SQRT(1+IF($B$11="Two-tailed",TINV($B$9,(T950-1)),TINV(2*$B$9,(T950-1)))^2/(2*(T950-1)))),0)</f>
        <v>1</v>
      </c>
    </row>
    <row r="951" customFormat="false" ht="15" hidden="false" customHeight="false" outlineLevel="0" collapsed="false">
      <c r="T951" s="0" t="n">
        <v>947</v>
      </c>
      <c r="U951" s="0" t="n">
        <f aca="false">IF(N($B$15)&gt;0,NORMSDIST(($B$15*SQRT(T951)-IF($B$11="Two-tailed",TINV($B$9,(T951-1)),TINV(2*$B$9,(T951-1))))/SQRT(1+IF($B$11="Two-tailed",TINV($B$9,(T951-1)),TINV(2*$B$9,(T951-1)))^2/(2*(T951-1)))),0)</f>
        <v>1</v>
      </c>
    </row>
    <row r="952" customFormat="false" ht="15" hidden="false" customHeight="false" outlineLevel="0" collapsed="false">
      <c r="T952" s="0" t="n">
        <v>948</v>
      </c>
      <c r="U952" s="0" t="n">
        <f aca="false">IF(N($B$15)&gt;0,NORMSDIST(($B$15*SQRT(T952)-IF($B$11="Two-tailed",TINV($B$9,(T952-1)),TINV(2*$B$9,(T952-1))))/SQRT(1+IF($B$11="Two-tailed",TINV($B$9,(T952-1)),TINV(2*$B$9,(T952-1)))^2/(2*(T952-1)))),0)</f>
        <v>1</v>
      </c>
    </row>
    <row r="953" customFormat="false" ht="15" hidden="false" customHeight="false" outlineLevel="0" collapsed="false">
      <c r="T953" s="0" t="n">
        <v>949</v>
      </c>
      <c r="U953" s="0" t="n">
        <f aca="false">IF(N($B$15)&gt;0,NORMSDIST(($B$15*SQRT(T953)-IF($B$11="Two-tailed",TINV($B$9,(T953-1)),TINV(2*$B$9,(T953-1))))/SQRT(1+IF($B$11="Two-tailed",TINV($B$9,(T953-1)),TINV(2*$B$9,(T953-1)))^2/(2*(T953-1)))),0)</f>
        <v>1</v>
      </c>
    </row>
    <row r="954" customFormat="false" ht="15" hidden="false" customHeight="false" outlineLevel="0" collapsed="false">
      <c r="T954" s="0" t="n">
        <v>950</v>
      </c>
      <c r="U954" s="0" t="n">
        <f aca="false">IF(N($B$15)&gt;0,NORMSDIST(($B$15*SQRT(T954)-IF($B$11="Two-tailed",TINV($B$9,(T954-1)),TINV(2*$B$9,(T954-1))))/SQRT(1+IF($B$11="Two-tailed",TINV($B$9,(T954-1)),TINV(2*$B$9,(T954-1)))^2/(2*(T954-1)))),0)</f>
        <v>1</v>
      </c>
    </row>
    <row r="955" customFormat="false" ht="15" hidden="false" customHeight="false" outlineLevel="0" collapsed="false">
      <c r="T955" s="0" t="n">
        <v>951</v>
      </c>
      <c r="U955" s="0" t="n">
        <f aca="false">IF(N($B$15)&gt;0,NORMSDIST(($B$15*SQRT(T955)-IF($B$11="Two-tailed",TINV($B$9,(T955-1)),TINV(2*$B$9,(T955-1))))/SQRT(1+IF($B$11="Two-tailed",TINV($B$9,(T955-1)),TINV(2*$B$9,(T955-1)))^2/(2*(T955-1)))),0)</f>
        <v>1</v>
      </c>
    </row>
    <row r="956" customFormat="false" ht="15" hidden="false" customHeight="false" outlineLevel="0" collapsed="false">
      <c r="T956" s="0" t="n">
        <v>952</v>
      </c>
      <c r="U956" s="0" t="n">
        <f aca="false">IF(N($B$15)&gt;0,NORMSDIST(($B$15*SQRT(T956)-IF($B$11="Two-tailed",TINV($B$9,(T956-1)),TINV(2*$B$9,(T956-1))))/SQRT(1+IF($B$11="Two-tailed",TINV($B$9,(T956-1)),TINV(2*$B$9,(T956-1)))^2/(2*(T956-1)))),0)</f>
        <v>1</v>
      </c>
    </row>
    <row r="957" customFormat="false" ht="15" hidden="false" customHeight="false" outlineLevel="0" collapsed="false">
      <c r="T957" s="0" t="n">
        <v>953</v>
      </c>
      <c r="U957" s="0" t="n">
        <f aca="false">IF(N($B$15)&gt;0,NORMSDIST(($B$15*SQRT(T957)-IF($B$11="Two-tailed",TINV($B$9,(T957-1)),TINV(2*$B$9,(T957-1))))/SQRT(1+IF($B$11="Two-tailed",TINV($B$9,(T957-1)),TINV(2*$B$9,(T957-1)))^2/(2*(T957-1)))),0)</f>
        <v>1</v>
      </c>
    </row>
    <row r="958" customFormat="false" ht="15" hidden="false" customHeight="false" outlineLevel="0" collapsed="false">
      <c r="T958" s="0" t="n">
        <v>954</v>
      </c>
      <c r="U958" s="0" t="n">
        <f aca="false">IF(N($B$15)&gt;0,NORMSDIST(($B$15*SQRT(T958)-IF($B$11="Two-tailed",TINV($B$9,(T958-1)),TINV(2*$B$9,(T958-1))))/SQRT(1+IF($B$11="Two-tailed",TINV($B$9,(T958-1)),TINV(2*$B$9,(T958-1)))^2/(2*(T958-1)))),0)</f>
        <v>1</v>
      </c>
    </row>
    <row r="959" customFormat="false" ht="15" hidden="false" customHeight="false" outlineLevel="0" collapsed="false">
      <c r="T959" s="0" t="n">
        <v>955</v>
      </c>
      <c r="U959" s="0" t="n">
        <f aca="false">IF(N($B$15)&gt;0,NORMSDIST(($B$15*SQRT(T959)-IF($B$11="Two-tailed",TINV($B$9,(T959-1)),TINV(2*$B$9,(T959-1))))/SQRT(1+IF($B$11="Two-tailed",TINV($B$9,(T959-1)),TINV(2*$B$9,(T959-1)))^2/(2*(T959-1)))),0)</f>
        <v>1</v>
      </c>
    </row>
    <row r="960" customFormat="false" ht="15" hidden="false" customHeight="false" outlineLevel="0" collapsed="false">
      <c r="T960" s="0" t="n">
        <v>956</v>
      </c>
      <c r="U960" s="0" t="n">
        <f aca="false">IF(N($B$15)&gt;0,NORMSDIST(($B$15*SQRT(T960)-IF($B$11="Two-tailed",TINV($B$9,(T960-1)),TINV(2*$B$9,(T960-1))))/SQRT(1+IF($B$11="Two-tailed",TINV($B$9,(T960-1)),TINV(2*$B$9,(T960-1)))^2/(2*(T960-1)))),0)</f>
        <v>1</v>
      </c>
    </row>
    <row r="961" customFormat="false" ht="15" hidden="false" customHeight="false" outlineLevel="0" collapsed="false">
      <c r="T961" s="0" t="n">
        <v>957</v>
      </c>
      <c r="U961" s="0" t="n">
        <f aca="false">IF(N($B$15)&gt;0,NORMSDIST(($B$15*SQRT(T961)-IF($B$11="Two-tailed",TINV($B$9,(T961-1)),TINV(2*$B$9,(T961-1))))/SQRT(1+IF($B$11="Two-tailed",TINV($B$9,(T961-1)),TINV(2*$B$9,(T961-1)))^2/(2*(T961-1)))),0)</f>
        <v>1</v>
      </c>
    </row>
    <row r="962" customFormat="false" ht="15" hidden="false" customHeight="false" outlineLevel="0" collapsed="false">
      <c r="T962" s="0" t="n">
        <v>958</v>
      </c>
      <c r="U962" s="0" t="n">
        <f aca="false">IF(N($B$15)&gt;0,NORMSDIST(($B$15*SQRT(T962)-IF($B$11="Two-tailed",TINV($B$9,(T962-1)),TINV(2*$B$9,(T962-1))))/SQRT(1+IF($B$11="Two-tailed",TINV($B$9,(T962-1)),TINV(2*$B$9,(T962-1)))^2/(2*(T962-1)))),0)</f>
        <v>1</v>
      </c>
    </row>
    <row r="963" customFormat="false" ht="15" hidden="false" customHeight="false" outlineLevel="0" collapsed="false">
      <c r="T963" s="0" t="n">
        <v>959</v>
      </c>
      <c r="U963" s="0" t="n">
        <f aca="false">IF(N($B$15)&gt;0,NORMSDIST(($B$15*SQRT(T963)-IF($B$11="Two-tailed",TINV($B$9,(T963-1)),TINV(2*$B$9,(T963-1))))/SQRT(1+IF($B$11="Two-tailed",TINV($B$9,(T963-1)),TINV(2*$B$9,(T963-1)))^2/(2*(T963-1)))),0)</f>
        <v>1</v>
      </c>
    </row>
    <row r="964" customFormat="false" ht="15" hidden="false" customHeight="false" outlineLevel="0" collapsed="false">
      <c r="T964" s="0" t="n">
        <v>960</v>
      </c>
      <c r="U964" s="0" t="n">
        <f aca="false">IF(N($B$15)&gt;0,NORMSDIST(($B$15*SQRT(T964)-IF($B$11="Two-tailed",TINV($B$9,(T964-1)),TINV(2*$B$9,(T964-1))))/SQRT(1+IF($B$11="Two-tailed",TINV($B$9,(T964-1)),TINV(2*$B$9,(T964-1)))^2/(2*(T964-1)))),0)</f>
        <v>1</v>
      </c>
    </row>
    <row r="965" customFormat="false" ht="15" hidden="false" customHeight="false" outlineLevel="0" collapsed="false">
      <c r="T965" s="0" t="n">
        <v>961</v>
      </c>
      <c r="U965" s="0" t="n">
        <f aca="false">IF(N($B$15)&gt;0,NORMSDIST(($B$15*SQRT(T965)-IF($B$11="Two-tailed",TINV($B$9,(T965-1)),TINV(2*$B$9,(T965-1))))/SQRT(1+IF($B$11="Two-tailed",TINV($B$9,(T965-1)),TINV(2*$B$9,(T965-1)))^2/(2*(T965-1)))),0)</f>
        <v>1</v>
      </c>
    </row>
    <row r="966" customFormat="false" ht="15" hidden="false" customHeight="false" outlineLevel="0" collapsed="false">
      <c r="T966" s="0" t="n">
        <v>962</v>
      </c>
      <c r="U966" s="0" t="n">
        <f aca="false">IF(N($B$15)&gt;0,NORMSDIST(($B$15*SQRT(T966)-IF($B$11="Two-tailed",TINV($B$9,(T966-1)),TINV(2*$B$9,(T966-1))))/SQRT(1+IF($B$11="Two-tailed",TINV($B$9,(T966-1)),TINV(2*$B$9,(T966-1)))^2/(2*(T966-1)))),0)</f>
        <v>1</v>
      </c>
    </row>
    <row r="967" customFormat="false" ht="15" hidden="false" customHeight="false" outlineLevel="0" collapsed="false">
      <c r="T967" s="0" t="n">
        <v>963</v>
      </c>
      <c r="U967" s="0" t="n">
        <f aca="false">IF(N($B$15)&gt;0,NORMSDIST(($B$15*SQRT(T967)-IF($B$11="Two-tailed",TINV($B$9,(T967-1)),TINV(2*$B$9,(T967-1))))/SQRT(1+IF($B$11="Two-tailed",TINV($B$9,(T967-1)),TINV(2*$B$9,(T967-1)))^2/(2*(T967-1)))),0)</f>
        <v>1</v>
      </c>
    </row>
    <row r="968" customFormat="false" ht="15" hidden="false" customHeight="false" outlineLevel="0" collapsed="false">
      <c r="T968" s="0" t="n">
        <v>964</v>
      </c>
      <c r="U968" s="0" t="n">
        <f aca="false">IF(N($B$15)&gt;0,NORMSDIST(($B$15*SQRT(T968)-IF($B$11="Two-tailed",TINV($B$9,(T968-1)),TINV(2*$B$9,(T968-1))))/SQRT(1+IF($B$11="Two-tailed",TINV($B$9,(T968-1)),TINV(2*$B$9,(T968-1)))^2/(2*(T968-1)))),0)</f>
        <v>1</v>
      </c>
    </row>
    <row r="969" customFormat="false" ht="15" hidden="false" customHeight="false" outlineLevel="0" collapsed="false">
      <c r="T969" s="0" t="n">
        <v>965</v>
      </c>
      <c r="U969" s="0" t="n">
        <f aca="false">IF(N($B$15)&gt;0,NORMSDIST(($B$15*SQRT(T969)-IF($B$11="Two-tailed",TINV($B$9,(T969-1)),TINV(2*$B$9,(T969-1))))/SQRT(1+IF($B$11="Two-tailed",TINV($B$9,(T969-1)),TINV(2*$B$9,(T969-1)))^2/(2*(T969-1)))),0)</f>
        <v>1</v>
      </c>
    </row>
    <row r="970" customFormat="false" ht="15" hidden="false" customHeight="false" outlineLevel="0" collapsed="false">
      <c r="T970" s="0" t="n">
        <v>966</v>
      </c>
      <c r="U970" s="0" t="n">
        <f aca="false">IF(N($B$15)&gt;0,NORMSDIST(($B$15*SQRT(T970)-IF($B$11="Two-tailed",TINV($B$9,(T970-1)),TINV(2*$B$9,(T970-1))))/SQRT(1+IF($B$11="Two-tailed",TINV($B$9,(T970-1)),TINV(2*$B$9,(T970-1)))^2/(2*(T970-1)))),0)</f>
        <v>1</v>
      </c>
    </row>
    <row r="971" customFormat="false" ht="15" hidden="false" customHeight="false" outlineLevel="0" collapsed="false">
      <c r="T971" s="0" t="n">
        <v>967</v>
      </c>
      <c r="U971" s="0" t="n">
        <f aca="false">IF(N($B$15)&gt;0,NORMSDIST(($B$15*SQRT(T971)-IF($B$11="Two-tailed",TINV($B$9,(T971-1)),TINV(2*$B$9,(T971-1))))/SQRT(1+IF($B$11="Two-tailed",TINV($B$9,(T971-1)),TINV(2*$B$9,(T971-1)))^2/(2*(T971-1)))),0)</f>
        <v>1</v>
      </c>
    </row>
    <row r="972" customFormat="false" ht="15" hidden="false" customHeight="false" outlineLevel="0" collapsed="false">
      <c r="T972" s="0" t="n">
        <v>968</v>
      </c>
      <c r="U972" s="0" t="n">
        <f aca="false">IF(N($B$15)&gt;0,NORMSDIST(($B$15*SQRT(T972)-IF($B$11="Two-tailed",TINV($B$9,(T972-1)),TINV(2*$B$9,(T972-1))))/SQRT(1+IF($B$11="Two-tailed",TINV($B$9,(T972-1)),TINV(2*$B$9,(T972-1)))^2/(2*(T972-1)))),0)</f>
        <v>1</v>
      </c>
    </row>
    <row r="973" customFormat="false" ht="15" hidden="false" customHeight="false" outlineLevel="0" collapsed="false">
      <c r="T973" s="0" t="n">
        <v>969</v>
      </c>
      <c r="U973" s="0" t="n">
        <f aca="false">IF(N($B$15)&gt;0,NORMSDIST(($B$15*SQRT(T973)-IF($B$11="Two-tailed",TINV($B$9,(T973-1)),TINV(2*$B$9,(T973-1))))/SQRT(1+IF($B$11="Two-tailed",TINV($B$9,(T973-1)),TINV(2*$B$9,(T973-1)))^2/(2*(T973-1)))),0)</f>
        <v>1</v>
      </c>
    </row>
    <row r="974" customFormat="false" ht="15" hidden="false" customHeight="false" outlineLevel="0" collapsed="false">
      <c r="T974" s="0" t="n">
        <v>970</v>
      </c>
      <c r="U974" s="0" t="n">
        <f aca="false">IF(N($B$15)&gt;0,NORMSDIST(($B$15*SQRT(T974)-IF($B$11="Two-tailed",TINV($B$9,(T974-1)),TINV(2*$B$9,(T974-1))))/SQRT(1+IF($B$11="Two-tailed",TINV($B$9,(T974-1)),TINV(2*$B$9,(T974-1)))^2/(2*(T974-1)))),0)</f>
        <v>1</v>
      </c>
    </row>
    <row r="975" customFormat="false" ht="15" hidden="false" customHeight="false" outlineLevel="0" collapsed="false">
      <c r="T975" s="0" t="n">
        <v>971</v>
      </c>
      <c r="U975" s="0" t="n">
        <f aca="false">IF(N($B$15)&gt;0,NORMSDIST(($B$15*SQRT(T975)-IF($B$11="Two-tailed",TINV($B$9,(T975-1)),TINV(2*$B$9,(T975-1))))/SQRT(1+IF($B$11="Two-tailed",TINV($B$9,(T975-1)),TINV(2*$B$9,(T975-1)))^2/(2*(T975-1)))),0)</f>
        <v>1</v>
      </c>
    </row>
    <row r="976" customFormat="false" ht="15" hidden="false" customHeight="false" outlineLevel="0" collapsed="false">
      <c r="T976" s="0" t="n">
        <v>972</v>
      </c>
      <c r="U976" s="0" t="n">
        <f aca="false">IF(N($B$15)&gt;0,NORMSDIST(($B$15*SQRT(T976)-IF($B$11="Two-tailed",TINV($B$9,(T976-1)),TINV(2*$B$9,(T976-1))))/SQRT(1+IF($B$11="Two-tailed",TINV($B$9,(T976-1)),TINV(2*$B$9,(T976-1)))^2/(2*(T976-1)))),0)</f>
        <v>1</v>
      </c>
    </row>
    <row r="977" customFormat="false" ht="15" hidden="false" customHeight="false" outlineLevel="0" collapsed="false">
      <c r="T977" s="0" t="n">
        <v>973</v>
      </c>
      <c r="U977" s="0" t="n">
        <f aca="false">IF(N($B$15)&gt;0,NORMSDIST(($B$15*SQRT(T977)-IF($B$11="Two-tailed",TINV($B$9,(T977-1)),TINV(2*$B$9,(T977-1))))/SQRT(1+IF($B$11="Two-tailed",TINV($B$9,(T977-1)),TINV(2*$B$9,(T977-1)))^2/(2*(T977-1)))),0)</f>
        <v>1</v>
      </c>
    </row>
    <row r="978" customFormat="false" ht="15" hidden="false" customHeight="false" outlineLevel="0" collapsed="false">
      <c r="T978" s="0" t="n">
        <v>974</v>
      </c>
      <c r="U978" s="0" t="n">
        <f aca="false">IF(N($B$15)&gt;0,NORMSDIST(($B$15*SQRT(T978)-IF($B$11="Two-tailed",TINV($B$9,(T978-1)),TINV(2*$B$9,(T978-1))))/SQRT(1+IF($B$11="Two-tailed",TINV($B$9,(T978-1)),TINV(2*$B$9,(T978-1)))^2/(2*(T978-1)))),0)</f>
        <v>1</v>
      </c>
    </row>
    <row r="979" customFormat="false" ht="15" hidden="false" customHeight="false" outlineLevel="0" collapsed="false">
      <c r="T979" s="0" t="n">
        <v>975</v>
      </c>
      <c r="U979" s="0" t="n">
        <f aca="false">IF(N($B$15)&gt;0,NORMSDIST(($B$15*SQRT(T979)-IF($B$11="Two-tailed",TINV($B$9,(T979-1)),TINV(2*$B$9,(T979-1))))/SQRT(1+IF($B$11="Two-tailed",TINV($B$9,(T979-1)),TINV(2*$B$9,(T979-1)))^2/(2*(T979-1)))),0)</f>
        <v>1</v>
      </c>
    </row>
    <row r="980" customFormat="false" ht="15" hidden="false" customHeight="false" outlineLevel="0" collapsed="false">
      <c r="T980" s="0" t="n">
        <v>976</v>
      </c>
      <c r="U980" s="0" t="n">
        <f aca="false">IF(N($B$15)&gt;0,NORMSDIST(($B$15*SQRT(T980)-IF($B$11="Two-tailed",TINV($B$9,(T980-1)),TINV(2*$B$9,(T980-1))))/SQRT(1+IF($B$11="Two-tailed",TINV($B$9,(T980-1)),TINV(2*$B$9,(T980-1)))^2/(2*(T980-1)))),0)</f>
        <v>1</v>
      </c>
    </row>
    <row r="981" customFormat="false" ht="15" hidden="false" customHeight="false" outlineLevel="0" collapsed="false">
      <c r="T981" s="0" t="n">
        <v>977</v>
      </c>
      <c r="U981" s="0" t="n">
        <f aca="false">IF(N($B$15)&gt;0,NORMSDIST(($B$15*SQRT(T981)-IF($B$11="Two-tailed",TINV($B$9,(T981-1)),TINV(2*$B$9,(T981-1))))/SQRT(1+IF($B$11="Two-tailed",TINV($B$9,(T981-1)),TINV(2*$B$9,(T981-1)))^2/(2*(T981-1)))),0)</f>
        <v>1</v>
      </c>
    </row>
    <row r="982" customFormat="false" ht="15" hidden="false" customHeight="false" outlineLevel="0" collapsed="false">
      <c r="T982" s="0" t="n">
        <v>978</v>
      </c>
      <c r="U982" s="0" t="n">
        <f aca="false">IF(N($B$15)&gt;0,NORMSDIST(($B$15*SQRT(T982)-IF($B$11="Two-tailed",TINV($B$9,(T982-1)),TINV(2*$B$9,(T982-1))))/SQRT(1+IF($B$11="Two-tailed",TINV($B$9,(T982-1)),TINV(2*$B$9,(T982-1)))^2/(2*(T982-1)))),0)</f>
        <v>1</v>
      </c>
    </row>
    <row r="983" customFormat="false" ht="15" hidden="false" customHeight="false" outlineLevel="0" collapsed="false">
      <c r="T983" s="0" t="n">
        <v>979</v>
      </c>
      <c r="U983" s="0" t="n">
        <f aca="false">IF(N($B$15)&gt;0,NORMSDIST(($B$15*SQRT(T983)-IF($B$11="Two-tailed",TINV($B$9,(T983-1)),TINV(2*$B$9,(T983-1))))/SQRT(1+IF($B$11="Two-tailed",TINV($B$9,(T983-1)),TINV(2*$B$9,(T983-1)))^2/(2*(T983-1)))),0)</f>
        <v>1</v>
      </c>
    </row>
    <row r="984" customFormat="false" ht="15" hidden="false" customHeight="false" outlineLevel="0" collapsed="false">
      <c r="T984" s="0" t="n">
        <v>980</v>
      </c>
      <c r="U984" s="0" t="n">
        <f aca="false">IF(N($B$15)&gt;0,NORMSDIST(($B$15*SQRT(T984)-IF($B$11="Two-tailed",TINV($B$9,(T984-1)),TINV(2*$B$9,(T984-1))))/SQRT(1+IF($B$11="Two-tailed",TINV($B$9,(T984-1)),TINV(2*$B$9,(T984-1)))^2/(2*(T984-1)))),0)</f>
        <v>1</v>
      </c>
    </row>
    <row r="985" customFormat="false" ht="15" hidden="false" customHeight="false" outlineLevel="0" collapsed="false">
      <c r="T985" s="0" t="n">
        <v>981</v>
      </c>
      <c r="U985" s="0" t="n">
        <f aca="false">IF(N($B$15)&gt;0,NORMSDIST(($B$15*SQRT(T985)-IF($B$11="Two-tailed",TINV($B$9,(T985-1)),TINV(2*$B$9,(T985-1))))/SQRT(1+IF($B$11="Two-tailed",TINV($B$9,(T985-1)),TINV(2*$B$9,(T985-1)))^2/(2*(T985-1)))),0)</f>
        <v>1</v>
      </c>
    </row>
    <row r="986" customFormat="false" ht="15" hidden="false" customHeight="false" outlineLevel="0" collapsed="false">
      <c r="T986" s="0" t="n">
        <v>982</v>
      </c>
      <c r="U986" s="0" t="n">
        <f aca="false">IF(N($B$15)&gt;0,NORMSDIST(($B$15*SQRT(T986)-IF($B$11="Two-tailed",TINV($B$9,(T986-1)),TINV(2*$B$9,(T986-1))))/SQRT(1+IF($B$11="Two-tailed",TINV($B$9,(T986-1)),TINV(2*$B$9,(T986-1)))^2/(2*(T986-1)))),0)</f>
        <v>1</v>
      </c>
    </row>
    <row r="987" customFormat="false" ht="15" hidden="false" customHeight="false" outlineLevel="0" collapsed="false">
      <c r="T987" s="0" t="n">
        <v>983</v>
      </c>
      <c r="U987" s="0" t="n">
        <f aca="false">IF(N($B$15)&gt;0,NORMSDIST(($B$15*SQRT(T987)-IF($B$11="Two-tailed",TINV($B$9,(T987-1)),TINV(2*$B$9,(T987-1))))/SQRT(1+IF($B$11="Two-tailed",TINV($B$9,(T987-1)),TINV(2*$B$9,(T987-1)))^2/(2*(T987-1)))),0)</f>
        <v>1</v>
      </c>
    </row>
    <row r="988" customFormat="false" ht="15" hidden="false" customHeight="false" outlineLevel="0" collapsed="false">
      <c r="T988" s="0" t="n">
        <v>984</v>
      </c>
      <c r="U988" s="0" t="n">
        <f aca="false">IF(N($B$15)&gt;0,NORMSDIST(($B$15*SQRT(T988)-IF($B$11="Two-tailed",TINV($B$9,(T988-1)),TINV(2*$B$9,(T988-1))))/SQRT(1+IF($B$11="Two-tailed",TINV($B$9,(T988-1)),TINV(2*$B$9,(T988-1)))^2/(2*(T988-1)))),0)</f>
        <v>1</v>
      </c>
    </row>
    <row r="989" customFormat="false" ht="15" hidden="false" customHeight="false" outlineLevel="0" collapsed="false">
      <c r="T989" s="0" t="n">
        <v>985</v>
      </c>
      <c r="U989" s="0" t="n">
        <f aca="false">IF(N($B$15)&gt;0,NORMSDIST(($B$15*SQRT(T989)-IF($B$11="Two-tailed",TINV($B$9,(T989-1)),TINV(2*$B$9,(T989-1))))/SQRT(1+IF($B$11="Two-tailed",TINV($B$9,(T989-1)),TINV(2*$B$9,(T989-1)))^2/(2*(T989-1)))),0)</f>
        <v>1</v>
      </c>
    </row>
    <row r="990" customFormat="false" ht="15" hidden="false" customHeight="false" outlineLevel="0" collapsed="false">
      <c r="T990" s="0" t="n">
        <v>986</v>
      </c>
      <c r="U990" s="0" t="n">
        <f aca="false">IF(N($B$15)&gt;0,NORMSDIST(($B$15*SQRT(T990)-IF($B$11="Two-tailed",TINV($B$9,(T990-1)),TINV(2*$B$9,(T990-1))))/SQRT(1+IF($B$11="Two-tailed",TINV($B$9,(T990-1)),TINV(2*$B$9,(T990-1)))^2/(2*(T990-1)))),0)</f>
        <v>1</v>
      </c>
    </row>
    <row r="991" customFormat="false" ht="15" hidden="false" customHeight="false" outlineLevel="0" collapsed="false">
      <c r="T991" s="0" t="n">
        <v>987</v>
      </c>
      <c r="U991" s="0" t="n">
        <f aca="false">IF(N($B$15)&gt;0,NORMSDIST(($B$15*SQRT(T991)-IF($B$11="Two-tailed",TINV($B$9,(T991-1)),TINV(2*$B$9,(T991-1))))/SQRT(1+IF($B$11="Two-tailed",TINV($B$9,(T991-1)),TINV(2*$B$9,(T991-1)))^2/(2*(T991-1)))),0)</f>
        <v>1</v>
      </c>
    </row>
    <row r="992" customFormat="false" ht="15" hidden="false" customHeight="false" outlineLevel="0" collapsed="false">
      <c r="T992" s="0" t="n">
        <v>988</v>
      </c>
      <c r="U992" s="0" t="n">
        <f aca="false">IF(N($B$15)&gt;0,NORMSDIST(($B$15*SQRT(T992)-IF($B$11="Two-tailed",TINV($B$9,(T992-1)),TINV(2*$B$9,(T992-1))))/SQRT(1+IF($B$11="Two-tailed",TINV($B$9,(T992-1)),TINV(2*$B$9,(T992-1)))^2/(2*(T992-1)))),0)</f>
        <v>1</v>
      </c>
    </row>
    <row r="993" customFormat="false" ht="15" hidden="false" customHeight="false" outlineLevel="0" collapsed="false">
      <c r="T993" s="0" t="n">
        <v>989</v>
      </c>
      <c r="U993" s="0" t="n">
        <f aca="false">IF(N($B$15)&gt;0,NORMSDIST(($B$15*SQRT(T993)-IF($B$11="Two-tailed",TINV($B$9,(T993-1)),TINV(2*$B$9,(T993-1))))/SQRT(1+IF($B$11="Two-tailed",TINV($B$9,(T993-1)),TINV(2*$B$9,(T993-1)))^2/(2*(T993-1)))),0)</f>
        <v>1</v>
      </c>
    </row>
    <row r="994" customFormat="false" ht="15" hidden="false" customHeight="false" outlineLevel="0" collapsed="false">
      <c r="T994" s="0" t="n">
        <v>990</v>
      </c>
      <c r="U994" s="0" t="n">
        <f aca="false">IF(N($B$15)&gt;0,NORMSDIST(($B$15*SQRT(T994)-IF($B$11="Two-tailed",TINV($B$9,(T994-1)),TINV(2*$B$9,(T994-1))))/SQRT(1+IF($B$11="Two-tailed",TINV($B$9,(T994-1)),TINV(2*$B$9,(T994-1)))^2/(2*(T994-1)))),0)</f>
        <v>1</v>
      </c>
    </row>
    <row r="995" customFormat="false" ht="15" hidden="false" customHeight="false" outlineLevel="0" collapsed="false">
      <c r="T995" s="0" t="n">
        <v>991</v>
      </c>
      <c r="U995" s="0" t="n">
        <f aca="false">IF(N($B$15)&gt;0,NORMSDIST(($B$15*SQRT(T995)-IF($B$11="Two-tailed",TINV($B$9,(T995-1)),TINV(2*$B$9,(T995-1))))/SQRT(1+IF($B$11="Two-tailed",TINV($B$9,(T995-1)),TINV(2*$B$9,(T995-1)))^2/(2*(T995-1)))),0)</f>
        <v>1</v>
      </c>
    </row>
    <row r="996" customFormat="false" ht="15" hidden="false" customHeight="false" outlineLevel="0" collapsed="false">
      <c r="T996" s="0" t="n">
        <v>992</v>
      </c>
      <c r="U996" s="0" t="n">
        <f aca="false">IF(N($B$15)&gt;0,NORMSDIST(($B$15*SQRT(T996)-IF($B$11="Two-tailed",TINV($B$9,(T996-1)),TINV(2*$B$9,(T996-1))))/SQRT(1+IF($B$11="Two-tailed",TINV($B$9,(T996-1)),TINV(2*$B$9,(T996-1)))^2/(2*(T996-1)))),0)</f>
        <v>1</v>
      </c>
    </row>
    <row r="997" customFormat="false" ht="15" hidden="false" customHeight="false" outlineLevel="0" collapsed="false">
      <c r="T997" s="0" t="n">
        <v>993</v>
      </c>
      <c r="U997" s="0" t="n">
        <f aca="false">IF(N($B$15)&gt;0,NORMSDIST(($B$15*SQRT(T997)-IF($B$11="Two-tailed",TINV($B$9,(T997-1)),TINV(2*$B$9,(T997-1))))/SQRT(1+IF($B$11="Two-tailed",TINV($B$9,(T997-1)),TINV(2*$B$9,(T997-1)))^2/(2*(T997-1)))),0)</f>
        <v>1</v>
      </c>
    </row>
    <row r="998" customFormat="false" ht="15" hidden="false" customHeight="false" outlineLevel="0" collapsed="false">
      <c r="T998" s="0" t="n">
        <v>994</v>
      </c>
      <c r="U998" s="0" t="n">
        <f aca="false">IF(N($B$15)&gt;0,NORMSDIST(($B$15*SQRT(T998)-IF($B$11="Two-tailed",TINV($B$9,(T998-1)),TINV(2*$B$9,(T998-1))))/SQRT(1+IF($B$11="Two-tailed",TINV($B$9,(T998-1)),TINV(2*$B$9,(T998-1)))^2/(2*(T998-1)))),0)</f>
        <v>1</v>
      </c>
    </row>
    <row r="999" customFormat="false" ht="15" hidden="false" customHeight="false" outlineLevel="0" collapsed="false">
      <c r="T999" s="0" t="n">
        <v>995</v>
      </c>
      <c r="U999" s="0" t="n">
        <f aca="false">IF(N($B$15)&gt;0,NORMSDIST(($B$15*SQRT(T999)-IF($B$11="Two-tailed",TINV($B$9,(T999-1)),TINV(2*$B$9,(T999-1))))/SQRT(1+IF($B$11="Two-tailed",TINV($B$9,(T999-1)),TINV(2*$B$9,(T999-1)))^2/(2*(T999-1)))),0)</f>
        <v>1</v>
      </c>
    </row>
    <row r="1000" customFormat="false" ht="15" hidden="false" customHeight="false" outlineLevel="0" collapsed="false">
      <c r="T1000" s="0" t="n">
        <v>996</v>
      </c>
      <c r="U1000" s="0" t="n">
        <f aca="false">IF(N($B$15)&gt;0,NORMSDIST(($B$15*SQRT(T1000)-IF($B$11="Two-tailed",TINV($B$9,(T1000-1)),TINV(2*$B$9,(T1000-1))))/SQRT(1+IF($B$11="Two-tailed",TINV($B$9,(T1000-1)),TINV(2*$B$9,(T1000-1)))^2/(2*(T1000-1)))),0)</f>
        <v>1</v>
      </c>
    </row>
    <row r="1001" customFormat="false" ht="15" hidden="false" customHeight="false" outlineLevel="0" collapsed="false">
      <c r="T1001" s="0" t="n">
        <v>997</v>
      </c>
      <c r="U1001" s="0" t="n">
        <f aca="false">IF(N($B$15)&gt;0,NORMSDIST(($B$15*SQRT(T1001)-IF($B$11="Two-tailed",TINV($B$9,(T1001-1)),TINV(2*$B$9,(T1001-1))))/SQRT(1+IF($B$11="Two-tailed",TINV($B$9,(T1001-1)),TINV(2*$B$9,(T1001-1)))^2/(2*(T1001-1)))),0)</f>
        <v>1</v>
      </c>
    </row>
    <row r="1002" customFormat="false" ht="15" hidden="false" customHeight="false" outlineLevel="0" collapsed="false">
      <c r="T1002" s="0" t="n">
        <v>998</v>
      </c>
      <c r="U1002" s="0" t="n">
        <f aca="false">IF(N($B$15)&gt;0,NORMSDIST(($B$15*SQRT(T1002)-IF($B$11="Two-tailed",TINV($B$9,(T1002-1)),TINV(2*$B$9,(T1002-1))))/SQRT(1+IF($B$11="Two-tailed",TINV($B$9,(T1002-1)),TINV(2*$B$9,(T1002-1)))^2/(2*(T1002-1)))),0)</f>
        <v>1</v>
      </c>
    </row>
    <row r="1003" customFormat="false" ht="15" hidden="false" customHeight="false" outlineLevel="0" collapsed="false">
      <c r="T1003" s="0" t="n">
        <v>999</v>
      </c>
      <c r="U1003" s="0" t="n">
        <f aca="false">IF(N($B$15)&gt;0,NORMSDIST(($B$15*SQRT(T1003)-IF($B$11="Two-tailed",TINV($B$9,(T1003-1)),TINV(2*$B$9,(T1003-1))))/SQRT(1+IF($B$11="Two-tailed",TINV($B$9,(T1003-1)),TINV(2*$B$9,(T1003-1)))^2/(2*(T1003-1)))),0)</f>
        <v>1</v>
      </c>
    </row>
    <row r="1004" customFormat="false" ht="15" hidden="false" customHeight="false" outlineLevel="0" collapsed="false">
      <c r="T1004" s="0" t="n">
        <v>1000</v>
      </c>
      <c r="U1004" s="0" t="n">
        <f aca="false">IF(N($B$15)&gt;0,NORMSDIST(($B$15*SQRT(T1004)-IF($B$11="Two-tailed",TINV($B$9,(T1004-1)),TINV(2*$B$9,(T1004-1))))/SQRT(1+IF($B$11="Two-tailed",TINV($B$9,(T1004-1)),TINV(2*$B$9,(T1004-1)))^2/(2*(T1004-1)))),0)</f>
        <v>1</v>
      </c>
    </row>
    <row r="1005" customFormat="false" ht="15" hidden="false" customHeight="false" outlineLevel="0" collapsed="false">
      <c r="T1005" s="0" t="n">
        <v>1001</v>
      </c>
      <c r="U1005" s="0" t="n">
        <f aca="false">IF(N($B$15)&gt;0,NORMSDIST(($B$15*SQRT(T1005)-IF($B$11="Two-tailed",TINV($B$9,(T1005-1)),TINV(2*$B$9,(T1005-1))))/SQRT(1+IF($B$11="Two-tailed",TINV($B$9,(T1005-1)),TINV(2*$B$9,(T1005-1)))^2/(2*(T1005-1)))),0)</f>
        <v>1</v>
      </c>
    </row>
  </sheetData>
  <dataValidations count="4">
    <dataValidation allowBlank="true" error="Enter α such as 0.05." errorStyle="stop" operator="between" showDropDown="false" showErrorMessage="false" showInputMessage="false" sqref="B9" type="decimal">
      <formula1>0.001</formula1>
      <formula2>0.2</formula2>
    </dataValidation>
    <dataValidation allowBlank="true" error="Enter power between 0.50 and 0.99." errorStyle="stop" operator="between" showDropDown="false" showErrorMessage="false" showInputMessage="false" sqref="B10" type="decimal">
      <formula1>0.5</formula1>
      <formula2>0.99</formula2>
    </dataValidation>
    <dataValidation allowBlank="false" errorStyle="stop" operator="between" showDropDown="false" showErrorMessage="false" showInputMessage="false" sqref="B5" type="list">
      <formula1>L_Design</formula1>
      <formula2>0</formula2>
    </dataValidation>
    <dataValidation allowBlank="false" errorStyle="stop" operator="between" showDropDown="false" showErrorMessage="false" showInputMessage="false" sqref="B11" type="list">
      <formula1>L_Tails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Z1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48"/>
    <col collapsed="false" customWidth="true" hidden="false" outlineLevel="0" max="4" min="4" style="0" width="3"/>
    <col collapsed="false" customWidth="true" hidden="true" outlineLevel="0" max="20" min="20" style="0" width="13"/>
    <col collapsed="false" customWidth="true" hidden="true" outlineLevel="0" max="26" min="26" style="0" width="13"/>
  </cols>
  <sheetData>
    <row r="1" customFormat="false" ht="17.35" hidden="false" customHeight="false" outlineLevel="0" collapsed="false">
      <c r="A1" s="8" t="s">
        <v>190</v>
      </c>
    </row>
    <row r="2" customFormat="false" ht="15" hidden="false" customHeight="false" outlineLevel="0" collapsed="false">
      <c r="A2" s="2" t="s">
        <v>191</v>
      </c>
    </row>
    <row r="4" customFormat="false" ht="15" hidden="false" customHeight="false" outlineLevel="0" collapsed="false">
      <c r="A4" s="9" t="s">
        <v>55</v>
      </c>
      <c r="B4" s="10"/>
      <c r="C4" s="10"/>
    </row>
    <row r="5" customFormat="false" ht="15" hidden="false" customHeight="false" outlineLevel="0" collapsed="false">
      <c r="A5" s="11" t="s">
        <v>192</v>
      </c>
      <c r="B5" s="19" t="n">
        <v>3</v>
      </c>
      <c r="T5" s="34" t="s">
        <v>193</v>
      </c>
      <c r="Z5" s="34" t="s">
        <v>129</v>
      </c>
    </row>
    <row r="6" customFormat="false" ht="15" hidden="false" customHeight="false" outlineLevel="0" collapsed="false">
      <c r="A6" s="11" t="s">
        <v>194</v>
      </c>
      <c r="B6" s="45" t="n">
        <v>0.25</v>
      </c>
      <c r="C6" s="13" t="s">
        <v>195</v>
      </c>
      <c r="T6" s="0" t="n">
        <v>2</v>
      </c>
      <c r="Z6" s="37" t="n">
        <f aca="false">IF(AND(N($B$13)&gt;0,$B$5&gt;=2),MAX(0,1-SUMPRODUCT(POISSON(L_J,($B$13^2*$B$5*T6)/2,FALSE()),BETADIST((($B$5-1)*FINV($B$8,($B$5-1),($B$5*(T6-1)))/(($B$5-1)*FINV($B$8,($B$5-1),($B$5*(T6-1)))+($B$5*(T6-1)))),($B$5-1)/2+L_J,($B$5*(T6-1))/2))),0)</f>
        <v>0.0622405012746425</v>
      </c>
    </row>
    <row r="7" customFormat="false" ht="15" hidden="false" customHeight="false" outlineLevel="0" collapsed="false">
      <c r="A7" s="11" t="s">
        <v>196</v>
      </c>
      <c r="B7" s="45"/>
      <c r="C7" s="13" t="s">
        <v>197</v>
      </c>
      <c r="T7" s="0" t="n">
        <v>3</v>
      </c>
      <c r="Z7" s="37" t="n">
        <f aca="false">IF(AND(N($B$13)&gt;0,$B$5&gt;=2),MAX(0,1-SUMPRODUCT(POISSON(L_J,($B$13^2*$B$5*T7)/2,FALSE()),BETADIST((($B$5-1)*FINV($B$8,($B$5-1),($B$5*(T7-1)))/(($B$5-1)*FINV($B$8,($B$5-1),($B$5*(T7-1)))+($B$5*(T7-1)))),($B$5-1)/2+L_J,($B$5*(T7-1))/2))),0)</f>
        <v>0.0775640836739135</v>
      </c>
    </row>
    <row r="8" customFormat="false" ht="15" hidden="false" customHeight="false" outlineLevel="0" collapsed="false">
      <c r="A8" s="11" t="s">
        <v>135</v>
      </c>
      <c r="B8" s="38" t="n">
        <v>0.05</v>
      </c>
      <c r="T8" s="0" t="n">
        <v>4</v>
      </c>
      <c r="Z8" s="37" t="n">
        <f aca="false">IF(AND(N($B$13)&gt;0,$B$5&gt;=2),MAX(0,1-SUMPRODUCT(POISSON(L_J,($B$13^2*$B$5*T8)/2,FALSE()),BETADIST((($B$5-1)*FINV($B$8,($B$5-1),($B$5*(T8-1)))/(($B$5-1)*FINV($B$8,($B$5-1),($B$5*(T8-1)))+($B$5*(T8-1)))),($B$5-1)/2+L_J,($B$5*(T8-1))/2))),0)</f>
        <v>0.0933552098915053</v>
      </c>
    </row>
    <row r="9" customFormat="false" ht="15" hidden="false" customHeight="false" outlineLevel="0" collapsed="false">
      <c r="A9" s="11" t="s">
        <v>136</v>
      </c>
      <c r="B9" s="12" t="n">
        <v>0.8</v>
      </c>
      <c r="T9" s="0" t="n">
        <v>5</v>
      </c>
      <c r="Z9" s="37" t="n">
        <f aca="false">IF(AND(N($B$13)&gt;0,$B$5&gt;=2),MAX(0,1-SUMPRODUCT(POISSON(L_J,($B$13^2*$B$5*T9)/2,FALSE()),BETADIST((($B$5-1)*FINV($B$8,($B$5-1),($B$5*(T9-1)))/(($B$5-1)*FINV($B$8,($B$5-1),($B$5*(T9-1)))+($B$5*(T9-1)))),($B$5-1)/2+L_J,($B$5*(T9-1))/2))),0)</f>
        <v>0.109529687203949</v>
      </c>
    </row>
    <row r="10" customFormat="false" ht="15" hidden="false" customHeight="false" outlineLevel="0" collapsed="false">
      <c r="A10" s="11" t="s">
        <v>143</v>
      </c>
      <c r="B10" s="21" t="n">
        <v>0.1</v>
      </c>
      <c r="T10" s="0" t="n">
        <v>6</v>
      </c>
      <c r="Z10" s="37" t="n">
        <f aca="false">IF(AND(N($B$13)&gt;0,$B$5&gt;=2),MAX(0,1-SUMPRODUCT(POISSON(L_J,($B$13^2*$B$5*T10)/2,FALSE()),BETADIST((($B$5-1)*FINV($B$8,($B$5-1),($B$5*(T10-1)))/(($B$5-1)*FINV($B$8,($B$5-1),($B$5*(T10-1)))+($B$5*(T10-1)))),($B$5-1)/2+L_J,($B$5*(T10-1))/2))),0)</f>
        <v>0.126067824813989</v>
      </c>
    </row>
    <row r="11" customFormat="false" ht="15" hidden="false" customHeight="false" outlineLevel="0" collapsed="false">
      <c r="T11" s="0" t="n">
        <v>7</v>
      </c>
      <c r="Z11" s="0" t="n">
        <f aca="false">IF(AND(N($B$13)&gt;0,$B$5&gt;=2),MAX(0,1-SUMPRODUCT(POISSON(L_J,($B$13^2*$B$5*T11)/2,FALSE()),BETADIST((($B$5-1)*FINV($B$8,($B$5-1),($B$5*(T11-1)))/(($B$5-1)*FINV($B$8,($B$5-1),($B$5*(T11-1)))+($B$5*(T11-1)))),($B$5-1)/2+L_J,($B$5*(T11-1))/2))),0)</f>
        <v>0.142938100627656</v>
      </c>
    </row>
    <row r="12" customFormat="false" ht="15" hidden="false" customHeight="false" outlineLevel="0" collapsed="false">
      <c r="A12" s="9" t="s">
        <v>144</v>
      </c>
      <c r="B12" s="10"/>
      <c r="C12" s="10"/>
      <c r="T12" s="0" t="n">
        <v>8</v>
      </c>
      <c r="Z12" s="37" t="n">
        <f aca="false">IF(AND(N($B$13)&gt;0,$B$5&gt;=2),MAX(0,1-SUMPRODUCT(POISSON(L_J,($B$13^2*$B$5*T12)/2,FALSE()),BETADIST((($B$5-1)*FINV($B$8,($B$5-1),($B$5*(T12-1)))/(($B$5-1)*FINV($B$8,($B$5-1),($B$5*(T12-1)))+($B$5*(T12-1)))),($B$5-1)/2+L_J,($B$5*(T12-1))/2))),0)</f>
        <v>0.160101602277409</v>
      </c>
    </row>
    <row r="13" customFormat="false" ht="15" hidden="false" customHeight="false" outlineLevel="0" collapsed="false">
      <c r="A13" s="11" t="s">
        <v>198</v>
      </c>
      <c r="B13" s="22" t="n">
        <f aca="false">IF(N(B7)&gt;0,SQRT(B7/(1-B7)),IF(N(B6)&gt;0,B6,""))</f>
        <v>0.25</v>
      </c>
      <c r="T13" s="0" t="n">
        <v>9</v>
      </c>
      <c r="Z13" s="37" t="n">
        <f aca="false">IF(AND(N($B$13)&gt;0,$B$5&gt;=2),MAX(0,1-SUMPRODUCT(POISSON(L_J,($B$13^2*$B$5*T13)/2,FALSE()),BETADIST((($B$5-1)*FINV($B$8,($B$5-1),($B$5*(T13-1)))/(($B$5-1)*FINV($B$8,($B$5-1),($B$5*(T13-1)))+($B$5*(T13-1)))),($B$5-1)/2+L_J,($B$5*(T13-1))/2))),0)</f>
        <v>0.177516434701996</v>
      </c>
    </row>
    <row r="14" customFormat="false" ht="15" hidden="false" customHeight="false" outlineLevel="0" collapsed="false">
      <c r="A14" s="11" t="s">
        <v>146</v>
      </c>
      <c r="B14" s="40" t="str">
        <f aca="false">IF(B13="","",IF(B13&lt;0.1,"Very small",IF(B13&lt;0.25,"Small",IF(B13&lt;0.4,"Medium","Large"))))</f>
        <v>Medium</v>
      </c>
      <c r="T14" s="0" t="n">
        <v>10</v>
      </c>
      <c r="Z14" s="37" t="n">
        <f aca="false">IF(AND(N($B$13)&gt;0,$B$5&gt;=2),MAX(0,1-SUMPRODUCT(POISSON(L_J,($B$13^2*$B$5*T14)/2,FALSE()),BETADIST((($B$5-1)*FINV($B$8,($B$5-1),($B$5*(T14-1)))/(($B$5-1)*FINV($B$8,($B$5-1),($B$5*(T14-1)))+($B$5*(T14-1)))),($B$5-1)/2+L_J,($B$5*(T14-1))/2))),0)</f>
        <v>0.195140068019405</v>
      </c>
    </row>
    <row r="15" customFormat="false" ht="15" hidden="false" customHeight="false" outlineLevel="0" collapsed="false">
      <c r="A15" s="11" t="s">
        <v>199</v>
      </c>
      <c r="B15" s="17" t="n">
        <f aca="false">IF(NOT(AND(N(B13)&gt;0,B5&gt;=2)),"",IF(COUNTIF($Z$6:$Z$1005,"&lt;"&amp;$B$9)&gt;=1000,"",INDEX($T$6:$T$1005,COUNTIF($Z$6:$Z$1005,"&lt;"&amp;$B$9)+1)))</f>
        <v>53</v>
      </c>
      <c r="C15" s="13" t="s">
        <v>200</v>
      </c>
      <c r="T15" s="0" t="n">
        <v>11</v>
      </c>
      <c r="Z15" s="37" t="n">
        <f aca="false">IF(AND(N($B$13)&gt;0,$B$5&gt;=2),MAX(0,1-SUMPRODUCT(POISSON(L_J,($B$13^2*$B$5*T15)/2,FALSE()),BETADIST((($B$5-1)*FINV($B$8,($B$5-1),($B$5*(T15-1)))/(($B$5-1)*FINV($B$8,($B$5-1),($B$5*(T15-1)))+($B$5*(T15-1)))),($B$5-1)/2+L_J,($B$5*(T15-1))/2))),0)</f>
        <v>0.212930559848781</v>
      </c>
    </row>
    <row r="16" customFormat="false" ht="15" hidden="false" customHeight="false" outlineLevel="0" collapsed="false">
      <c r="A16" s="11" t="s">
        <v>201</v>
      </c>
      <c r="B16" s="17" t="n">
        <f aca="false">IF(B15="","",B15*B5)</f>
        <v>159</v>
      </c>
      <c r="T16" s="0" t="n">
        <v>12</v>
      </c>
      <c r="Z16" s="37" t="n">
        <f aca="false">IF(AND(N($B$13)&gt;0,$B$5&gt;=2),MAX(0,1-SUMPRODUCT(POISSON(L_J,($B$13^2*$B$5*T16)/2,FALSE()),BETADIST((($B$5-1)*FINV($B$8,($B$5-1),($B$5*(T16-1)))/(($B$5-1)*FINV($B$8,($B$5-1),($B$5*(T16-1)))+($B$5*(T16-1)))),($B$5-1)/2+L_J,($B$5*(T16-1))/2))),0)</f>
        <v>0.230847212776125</v>
      </c>
    </row>
    <row r="17" customFormat="false" ht="21.75" hidden="false" customHeight="true" outlineLevel="0" collapsed="false">
      <c r="A17" s="25" t="s">
        <v>152</v>
      </c>
      <c r="B17" s="26" t="n">
        <f aca="false">IF(B15="","",ROUNDUP(B15/(1-B10),0)*B5)</f>
        <v>177</v>
      </c>
      <c r="C17" s="2" t="str">
        <f aca="false">IF(B15="","",ROUNDUP(B15/(1-B10),0)&amp;" per group × "&amp;B5&amp;" groups")</f>
        <v>59 per group × 3 groups</v>
      </c>
      <c r="T17" s="0" t="n">
        <v>13</v>
      </c>
      <c r="Z17" s="37" t="n">
        <f aca="false">IF(AND(N($B$13)&gt;0,$B$5&gt;=2),MAX(0,1-SUMPRODUCT(POISSON(L_J,($B$13^2*$B$5*T17)/2,FALSE()),BETADIST((($B$5-1)*FINV($B$8,($B$5-1),($B$5*(T17-1)))/(($B$5-1)*FINV($B$8,($B$5-1),($B$5*(T17-1)))+($B$5*(T17-1)))),($B$5-1)/2+L_J,($B$5*(T17-1))/2))),0)</f>
        <v>0.248850939081267</v>
      </c>
    </row>
    <row r="18" customFormat="false" ht="15" hidden="false" customHeight="false" outlineLevel="0" collapsed="false">
      <c r="A18" s="11" t="s">
        <v>153</v>
      </c>
      <c r="B18" s="28" t="n">
        <f aca="false">IF(B15="","",INDEX($Z$6:$Z$1005,B15-1))</f>
        <v>0.80488728530107</v>
      </c>
      <c r="T18" s="0" t="n">
        <v>14</v>
      </c>
      <c r="Z18" s="37" t="n">
        <f aca="false">IF(AND(N($B$13)&gt;0,$B$5&gt;=2),MAX(0,1-SUMPRODUCT(POISSON(L_J,($B$13^2*$B$5*T18)/2,FALSE()),BETADIST((($B$5-1)*FINV($B$8,($B$5-1),($B$5*(T18-1)))/(($B$5-1)*FINV($B$8,($B$5-1),($B$5*(T18-1)))+($B$5*(T18-1)))),($B$5-1)/2+L_J,($B$5*(T18-1))/2))),0)</f>
        <v>0.266904465343741</v>
      </c>
    </row>
    <row r="19" customFormat="false" ht="15" hidden="false" customHeight="false" outlineLevel="0" collapsed="false">
      <c r="A19" s="41" t="str">
        <f aca="false">IF(N(B13)=0,"⚠ Enter an effect size (f or η²).",IF(B15="","⚠ More than 1001 per group needed – the effect is too small to detect practically.",""))</f>
        <v/>
      </c>
      <c r="T19" s="0" t="n">
        <v>15</v>
      </c>
      <c r="Z19" s="37" t="n">
        <f aca="false">IF(AND(N($B$13)&gt;0,$B$5&gt;=2),MAX(0,1-SUMPRODUCT(POISSON(L_J,($B$13^2*$B$5*T19)/2,FALSE()),BETADIST((($B$5-1)*FINV($B$8,($B$5-1),($B$5*(T19-1)))/(($B$5-1)*FINV($B$8,($B$5-1),($B$5*(T19-1)))+($B$5*(T19-1)))),($B$5-1)/2+L_J,($B$5*(T19-1))/2))),0)</f>
        <v>0.284972444317926</v>
      </c>
    </row>
    <row r="20" customFormat="false" ht="15" hidden="false" customHeight="false" outlineLevel="0" collapsed="false">
      <c r="T20" s="0" t="n">
        <v>16</v>
      </c>
      <c r="Z20" s="0" t="n">
        <f aca="false">IF(AND(N($B$13)&gt;0,$B$5&gt;=2),MAX(0,1-SUMPRODUCT(POISSON(L_J,($B$13^2*$B$5*T20)/2,FALSE()),BETADIST((($B$5-1)*FINV($B$8,($B$5-1),($B$5*(T20-1)))/(($B$5-1)*FINV($B$8,($B$5-1),($B$5*(T20-1)))+($B$5*(T20-1)))),($B$5-1)/2+L_J,($B$5*(T20-1))/2))),0)</f>
        <v>0.30302151006374</v>
      </c>
    </row>
    <row r="21" customFormat="false" ht="15" hidden="false" customHeight="false" outlineLevel="0" collapsed="false">
      <c r="A21" s="9" t="s">
        <v>154</v>
      </c>
      <c r="B21" s="10"/>
      <c r="C21" s="10"/>
      <c r="T21" s="0" t="n">
        <v>17</v>
      </c>
      <c r="Z21" s="37" t="n">
        <f aca="false">IF(AND(N($B$13)&gt;0,$B$5&gt;=2),MAX(0,1-SUMPRODUCT(POISSON(L_J,($B$13^2*$B$5*T21)/2,FALSE()),BETADIST((($B$5-1)*FINV($B$8,($B$5-1),($B$5*(T21-1)))/(($B$5-1)*FINV($B$8,($B$5-1),($B$5*(T21-1)))+($B$5*(T21-1)))),($B$5-1)/2+L_J,($B$5*(T21-1))/2))),0)</f>
        <v>0.321020296541198</v>
      </c>
    </row>
    <row r="22" customFormat="false" ht="15" hidden="false" customHeight="false" outlineLevel="0" collapsed="false">
      <c r="A22" s="11" t="s">
        <v>202</v>
      </c>
      <c r="B22" s="18" t="n">
        <v>40</v>
      </c>
      <c r="T22" s="0" t="n">
        <v>18</v>
      </c>
      <c r="Z22" s="37" t="n">
        <f aca="false">IF(AND(N($B$13)&gt;0,$B$5&gt;=2),MAX(0,1-SUMPRODUCT(POISSON(L_J,($B$13^2*$B$5*T22)/2,FALSE()),BETADIST((($B$5-1)*FINV($B$8,($B$5-1),($B$5*(T22-1)))/(($B$5-1)*FINV($B$8,($B$5-1),($B$5*(T22-1)))+($B$5*(T22-1)))),($B$5-1)/2+L_J,($B$5*(T22-1))/2))),0)</f>
        <v>0.338939431591869</v>
      </c>
    </row>
    <row r="23" customFormat="false" ht="21.75" hidden="false" customHeight="true" outlineLevel="0" collapsed="false">
      <c r="A23" s="25" t="s">
        <v>157</v>
      </c>
      <c r="B23" s="42" t="n">
        <f aca="false">IF(AND(N(B13)&gt;0,B22&gt;=2,B5&gt;=2),MAX(0,1-SUMPRODUCT(POISSON(L_J,($B$13^2*$B$5*B22)/2,FALSE()),BETADIST((($B$5-1)*FINV($B$8,($B$5-1),($B$5*(B22-1)))/(($B$5-1)*FINV($B$8,($B$5-1),($B$5*(B22-1)))+($B$5*(B22-1)))),($B$5-1)/2+L_J,($B$5*(B22-1))/2))),"")</f>
        <v>0.675674494670795</v>
      </c>
      <c r="T23" s="0" t="n">
        <v>19</v>
      </c>
      <c r="Z23" s="37" t="n">
        <f aca="false">IF(AND(N($B$13)&gt;0,$B$5&gt;=2),MAX(0,1-SUMPRODUCT(POISSON(L_J,($B$13^2*$B$5*T23)/2,FALSE()),BETADIST((($B$5-1)*FINV($B$8,($B$5-1),($B$5*(T23-1)))/(($B$5-1)*FINV($B$8,($B$5-1),($B$5*(T23-1)))+($B$5*(T23-1)))),($B$5-1)/2+L_J,($B$5*(T23-1))/2))),0)</f>
        <v>0.356751513690135</v>
      </c>
    </row>
    <row r="24" customFormat="false" ht="15" hidden="false" customHeight="false" outlineLevel="0" collapsed="false">
      <c r="T24" s="0" t="n">
        <v>20</v>
      </c>
      <c r="Z24" s="0" t="n">
        <f aca="false">IF(AND(N($B$13)&gt;0,$B$5&gt;=2),MAX(0,1-SUMPRODUCT(POISSON(L_J,($B$13^2*$B$5*T24)/2,FALSE()),BETADIST((($B$5-1)*FINV($B$8,($B$5-1),($B$5*(T24-1)))/(($B$5-1)*FINV($B$8,($B$5-1),($B$5*(T24-1)))+($B$5*(T24-1)))),($B$5-1)/2+L_J,($B$5*(T24-1))/2))),0)</f>
        <v>0.374431076256354</v>
      </c>
    </row>
    <row r="25" customFormat="false" ht="15" hidden="false" customHeight="false" outlineLevel="0" collapsed="false">
      <c r="T25" s="0" t="n">
        <v>21</v>
      </c>
      <c r="Z25" s="0" t="n">
        <f aca="false">IF(AND(N($B$13)&gt;0,$B$5&gt;=2),MAX(0,1-SUMPRODUCT(POISSON(L_J,($B$13^2*$B$5*T25)/2,FALSE()),BETADIST((($B$5-1)*FINV($B$8,($B$5-1),($B$5*(T25-1)))/(($B$5-1)*FINV($B$8,($B$5-1),($B$5*(T25-1)))+($B$5*(T25-1)))),($B$5-1)/2+L_J,($B$5*(T25-1))/2))),0)</f>
        <v>0.391954542787112</v>
      </c>
    </row>
    <row r="26" customFormat="false" ht="15" hidden="false" customHeight="false" outlineLevel="0" collapsed="false">
      <c r="T26" s="0" t="n">
        <v>22</v>
      </c>
      <c r="Z26" s="0" t="n">
        <f aca="false">IF(AND(N($B$13)&gt;0,$B$5&gt;=2),MAX(0,1-SUMPRODUCT(POISSON(L_J,($B$13^2*$B$5*T26)/2,FALSE()),BETADIST((($B$5-1)*FINV($B$8,($B$5-1),($B$5*(T26-1)))/(($B$5-1)*FINV($B$8,($B$5-1),($B$5*(T26-1)))+($B$5*(T26-1)))),($B$5-1)/2+L_J,($B$5*(T26-1))/2))),0)</f>
        <v>0.409300175110933</v>
      </c>
    </row>
    <row r="27" customFormat="false" ht="15" hidden="false" customHeight="false" outlineLevel="0" collapsed="false">
      <c r="T27" s="0" t="n">
        <v>23</v>
      </c>
      <c r="Z27" s="0" t="n">
        <f aca="false">IF(AND(N($B$13)&gt;0,$B$5&gt;=2),MAX(0,1-SUMPRODUCT(POISSON(L_J,($B$13^2*$B$5*T27)/2,FALSE()),BETADIST((($B$5-1)*FINV($B$8,($B$5-1),($B$5*(T27-1)))/(($B$5-1)*FINV($B$8,($B$5-1),($B$5*(T27-1)))+($B$5*(T27-1)))),($B$5-1)/2+L_J,($B$5*(T27-1))/2))),0)</f>
        <v>0.426448016472445</v>
      </c>
    </row>
    <row r="28" customFormat="false" ht="15" hidden="false" customHeight="false" outlineLevel="0" collapsed="false">
      <c r="T28" s="0" t="n">
        <v>24</v>
      </c>
      <c r="Z28" s="0" t="n">
        <f aca="false">IF(AND(N($B$13)&gt;0,$B$5&gt;=2),MAX(0,1-SUMPRODUCT(POISSON(L_J,($B$13^2*$B$5*T28)/2,FALSE()),BETADIST((($B$5-1)*FINV($B$8,($B$5-1),($B$5*(T28-1)))/(($B$5-1)*FINV($B$8,($B$5-1),($B$5*(T28-1)))+($B$5*(T28-1)))),($B$5-1)/2+L_J,($B$5*(T28-1))/2))),0)</f>
        <v>0.443379830746243</v>
      </c>
    </row>
    <row r="29" customFormat="false" ht="15" hidden="false" customHeight="false" outlineLevel="0" collapsed="false">
      <c r="T29" s="0" t="n">
        <v>25</v>
      </c>
      <c r="Z29" s="0" t="n">
        <f aca="false">IF(AND(N($B$13)&gt;0,$B$5&gt;=2),MAX(0,1-SUMPRODUCT(POISSON(L_J,($B$13^2*$B$5*T29)/2,FALSE()),BETADIST((($B$5-1)*FINV($B$8,($B$5-1),($B$5*(T29-1)))/(($B$5-1)*FINV($B$8,($B$5-1),($B$5*(T29-1)))+($B$5*(T29-1)))),($B$5-1)/2+L_J,($B$5*(T29-1))/2))),0)</f>
        <v>0.460079038805044</v>
      </c>
    </row>
    <row r="30" customFormat="false" ht="15" hidden="false" customHeight="false" outlineLevel="0" collapsed="false">
      <c r="T30" s="0" t="n">
        <v>26</v>
      </c>
      <c r="Z30" s="0" t="n">
        <f aca="false">IF(AND(N($B$13)&gt;0,$B$5&gt;=2),MAX(0,1-SUMPRODUCT(POISSON(L_J,($B$13^2*$B$5*T30)/2,FALSE()),BETADIST((($B$5-1)*FINV($B$8,($B$5-1),($B$5*(T30-1)))/(($B$5-1)*FINV($B$8,($B$5-1),($B$5*(T30-1)))+($B$5*(T30-1)))),($B$5-1)/2+L_J,($B$5*(T30-1))/2))),0)</f>
        <v>0.476530652869013</v>
      </c>
    </row>
    <row r="31" customFormat="false" ht="15" hidden="false" customHeight="false" outlineLevel="0" collapsed="false">
      <c r="T31" s="0" t="n">
        <v>27</v>
      </c>
      <c r="Z31" s="0" t="n">
        <f aca="false">IF(AND(N($B$13)&gt;0,$B$5&gt;=2),MAX(0,1-SUMPRODUCT(POISSON(L_J,($B$13^2*$B$5*T31)/2,FALSE()),BETADIST((($B$5-1)*FINV($B$8,($B$5-1),($B$5*(T31-1)))/(($B$5-1)*FINV($B$8,($B$5-1),($B$5*(T31-1)))+($B$5*(T31-1)))),($B$5-1)/2+L_J,($B$5*(T31-1))/2))),0)</f>
        <v>0.492721209516871</v>
      </c>
    </row>
    <row r="32" customFormat="false" ht="15" hidden="false" customHeight="false" outlineLevel="0" collapsed="false">
      <c r="T32" s="0" t="n">
        <v>28</v>
      </c>
      <c r="Z32" s="0" t="n">
        <f aca="false">IF(AND(N($B$13)&gt;0,$B$5&gt;=2),MAX(0,1-SUMPRODUCT(POISSON(L_J,($B$13^2*$B$5*T32)/2,FALSE()),BETADIST((($B$5-1)*FINV($B$8,($B$5-1),($B$5*(T32-1)))/(($B$5-1)*FINV($B$8,($B$5-1),($B$5*(T32-1)))+($B$5*(T32-1)))),($B$5-1)/2+L_J,($B$5*(T32-1))/2))),0)</f>
        <v>0.508638701927203</v>
      </c>
    </row>
    <row r="33" customFormat="false" ht="15" hidden="false" customHeight="false" outlineLevel="0" collapsed="false">
      <c r="T33" s="0" t="n">
        <v>29</v>
      </c>
      <c r="Z33" s="0" t="n">
        <f aca="false">IF(AND(N($B$13)&gt;0,$B$5&gt;=2),MAX(0,1-SUMPRODUCT(POISSON(L_J,($B$13^2*$B$5*T33)/2,FALSE()),BETADIST((($B$5-1)*FINV($B$8,($B$5-1),($B$5*(T33-1)))/(($B$5-1)*FINV($B$8,($B$5-1),($B$5*(T33-1)))+($B$5*(T33-1)))),($B$5-1)/2+L_J,($B$5*(T33-1))/2))),0)</f>
        <v>0.524272511830011</v>
      </c>
    </row>
    <row r="34" customFormat="false" ht="15" hidden="false" customHeight="false" outlineLevel="0" collapsed="false">
      <c r="T34" s="0" t="n">
        <v>30</v>
      </c>
      <c r="Z34" s="0" t="n">
        <f aca="false">IF(AND(N($B$13)&gt;0,$B$5&gt;=2),MAX(0,1-SUMPRODUCT(POISSON(L_J,($B$13^2*$B$5*T34)/2,FALSE()),BETADIST((($B$5-1)*FINV($B$8,($B$5-1),($B$5*(T34-1)))/(($B$5-1)*FINV($B$8,($B$5-1),($B$5*(T34-1)))+($B$5*(T34-1)))),($B$5-1)/2+L_J,($B$5*(T34-1))/2))),0)</f>
        <v>0.539613341576598</v>
      </c>
    </row>
    <row r="35" customFormat="false" ht="15" hidden="false" customHeight="false" outlineLevel="0" collapsed="false">
      <c r="T35" s="0" t="n">
        <v>31</v>
      </c>
      <c r="Z35" s="0" t="n">
        <f aca="false">IF(AND(N($B$13)&gt;0,$B$5&gt;=2),MAX(0,1-SUMPRODUCT(POISSON(L_J,($B$13^2*$B$5*T35)/2,FALSE()),BETADIST((($B$5-1)*FINV($B$8,($B$5-1),($B$5*(T35-1)))/(($B$5-1)*FINV($B$8,($B$5-1),($B$5*(T35-1)))+($B$5*(T35-1)))),($B$5-1)/2+L_J,($B$5*(T35-1))/2))),0)</f>
        <v>0.55465314667626</v>
      </c>
    </row>
    <row r="36" customFormat="false" ht="15" hidden="false" customHeight="false" outlineLevel="0" collapsed="false">
      <c r="T36" s="0" t="n">
        <v>32</v>
      </c>
      <c r="Z36" s="0" t="n">
        <f aca="false">IF(AND(N($B$13)&gt;0,$B$5&gt;=2),MAX(0,1-SUMPRODUCT(POISSON(L_J,($B$13^2*$B$5*T36)/2,FALSE()),BETADIST((($B$5-1)*FINV($B$8,($B$5-1),($B$5*(T36-1)))/(($B$5-1)*FINV($B$8,($B$5-1),($B$5*(T36-1)))+($B$5*(T36-1)))),($B$5-1)/2+L_J,($B$5*(T36-1))/2))),0)</f>
        <v>0.569385069097698</v>
      </c>
    </row>
    <row r="37" customFormat="false" ht="15" hidden="false" customHeight="false" outlineLevel="0" collapsed="false">
      <c r="T37" s="0" t="n">
        <v>33</v>
      </c>
      <c r="Z37" s="0" t="n">
        <f aca="false">IF(AND(N($B$13)&gt;0,$B$5&gt;=2),MAX(0,1-SUMPRODUCT(POISSON(L_J,($B$13^2*$B$5*T37)/2,FALSE()),BETADIST((($B$5-1)*FINV($B$8,($B$5-1),($B$5*(T37-1)))/(($B$5-1)*FINV($B$8,($B$5-1),($B$5*(T37-1)))+($B$5*(T37-1)))),($B$5-1)/2+L_J,($B$5*(T37-1))/2))),0)</f>
        <v>0.583803371589529</v>
      </c>
    </row>
    <row r="38" customFormat="false" ht="15" hidden="false" customHeight="false" outlineLevel="0" collapsed="false">
      <c r="T38" s="0" t="n">
        <v>34</v>
      </c>
      <c r="Z38" s="0" t="n">
        <f aca="false">IF(AND(N($B$13)&gt;0,$B$5&gt;=2),MAX(0,1-SUMPRODUCT(POISSON(L_J,($B$13^2*$B$5*T38)/2,FALSE()),BETADIST((($B$5-1)*FINV($B$8,($B$5-1),($B$5*(T38-1)))/(($B$5-1)*FINV($B$8,($B$5-1),($B$5*(T38-1)))+($B$5*(T38-1)))),($B$5-1)/2+L_J,($B$5*(T38-1))/2))),0)</f>
        <v>0.597903373236431</v>
      </c>
    </row>
    <row r="39" customFormat="false" ht="15" hidden="false" customHeight="false" outlineLevel="0" collapsed="false">
      <c r="T39" s="0" t="n">
        <v>35</v>
      </c>
      <c r="Z39" s="0" t="n">
        <f aca="false">IF(AND(N($B$13)&gt;0,$B$5&gt;=2),MAX(0,1-SUMPRODUCT(POISSON(L_J,($B$13^2*$B$5*T39)/2,FALSE()),BETADIST((($B$5-1)*FINV($B$8,($B$5-1),($B$5*(T39-1)))/(($B$5-1)*FINV($B$8,($B$5-1),($B$5*(T39-1)))+($B$5*(T39-1)))),($B$5-1)/2+L_J,($B$5*(T39-1))/2))),0)</f>
        <v>0.611681386434145</v>
      </c>
    </row>
    <row r="40" customFormat="false" ht="15" hidden="false" customHeight="false" outlineLevel="0" collapsed="false">
      <c r="T40" s="0" t="n">
        <v>36</v>
      </c>
      <c r="Z40" s="0" t="n">
        <f aca="false">IF(AND(N($B$13)&gt;0,$B$5&gt;=2),MAX(0,1-SUMPRODUCT(POISSON(L_J,($B$13^2*$B$5*T40)/2,FALSE()),BETADIST((($B$5-1)*FINV($B$8,($B$5-1),($B$5*(T40-1)))/(($B$5-1)*FINV($B$8,($B$5-1),($B$5*(T40-1)))+($B$5*(T40-1)))),($B$5-1)/2+L_J,($B$5*(T40-1))/2))),0)</f>
        <v>0.625134655437028</v>
      </c>
    </row>
    <row r="41" customFormat="false" ht="15" hidden="false" customHeight="false" outlineLevel="0" collapsed="false">
      <c r="T41" s="0" t="n">
        <v>37</v>
      </c>
      <c r="Z41" s="0" t="n">
        <f aca="false">IF(AND(N($B$13)&gt;0,$B$5&gt;=2),MAX(0,1-SUMPRODUCT(POISSON(L_J,($B$13^2*$B$5*T41)/2,FALSE()),BETADIST((($B$5-1)*FINV($B$8,($B$5-1),($B$5*(T41-1)))/(($B$5-1)*FINV($B$8,($B$5-1),($B$5*(T41-1)))+($B$5*(T41-1)))),($B$5-1)/2+L_J,($B$5*(T41-1))/2))),0)</f>
        <v>0.638261296605716</v>
      </c>
    </row>
    <row r="42" customFormat="false" ht="15" hidden="false" customHeight="false" outlineLevel="0" collapsed="false">
      <c r="T42" s="0" t="n">
        <v>38</v>
      </c>
      <c r="Z42" s="0" t="n">
        <f aca="false">IF(AND(N($B$13)&gt;0,$B$5&gt;=2),MAX(0,1-SUMPRODUCT(POISSON(L_J,($B$13^2*$B$5*T42)/2,FALSE()),BETADIST((($B$5-1)*FINV($B$8,($B$5-1),($B$5*(T42-1)))/(($B$5-1)*FINV($B$8,($B$5-1),($B$5*(T42-1)))+($B$5*(T42-1)))),($B$5-1)/2+L_J,($B$5*(T42-1))/2))),0)</f>
        <v>0.651060240458918</v>
      </c>
    </row>
    <row r="43" customFormat="false" ht="15" hidden="false" customHeight="false" outlineLevel="0" collapsed="false">
      <c r="T43" s="0" t="n">
        <v>39</v>
      </c>
      <c r="Z43" s="0" t="n">
        <f aca="false">IF(AND(N($B$13)&gt;0,$B$5&gt;=2),MAX(0,1-SUMPRODUCT(POISSON(L_J,($B$13^2*$B$5*T43)/2,FALSE()),BETADIST((($B$5-1)*FINV($B$8,($B$5-1),($B$5*(T43-1)))/(($B$5-1)*FINV($B$8,($B$5-1),($B$5*(T43-1)))+($B$5*(T43-1)))),($B$5-1)/2+L_J,($B$5*(T43-1))/2))),0)</f>
        <v>0.663531175612576</v>
      </c>
    </row>
    <row r="44" customFormat="false" ht="15" hidden="false" customHeight="false" outlineLevel="0" collapsed="false">
      <c r="T44" s="0" t="n">
        <v>40</v>
      </c>
      <c r="Z44" s="0" t="n">
        <f aca="false">IF(AND(N($B$13)&gt;0,$B$5&gt;=2),MAX(0,1-SUMPRODUCT(POISSON(L_J,($B$13^2*$B$5*T44)/2,FALSE()),BETADIST((($B$5-1)*FINV($B$8,($B$5-1),($B$5*(T44-1)))/(($B$5-1)*FINV($B$8,($B$5-1),($B$5*(T44-1)))+($B$5*(T44-1)))),($B$5-1)/2+L_J,($B$5*(T44-1))/2))),0)</f>
        <v>0.675674494670795</v>
      </c>
    </row>
    <row r="45" customFormat="false" ht="15" hidden="false" customHeight="false" outlineLevel="0" collapsed="false">
      <c r="T45" s="0" t="n">
        <v>41</v>
      </c>
      <c r="Z45" s="0" t="n">
        <f aca="false">IF(AND(N($B$13)&gt;0,$B$5&gt;=2),MAX(0,1-SUMPRODUCT(POISSON(L_J,($B$13^2*$B$5*T45)/2,FALSE()),BETADIST((($B$5-1)*FINV($B$8,($B$5-1),($B$5*(T45-1)))/(($B$5-1)*FINV($B$8,($B$5-1),($B$5*(T45-1)))+($B$5*(T45-1)))),($B$5-1)/2+L_J,($B$5*(T45-1))/2))),0)</f>
        <v>0.687491242116233</v>
      </c>
    </row>
    <row r="46" customFormat="false" ht="15" hidden="false" customHeight="false" outlineLevel="0" collapsed="false">
      <c r="T46" s="0" t="n">
        <v>42</v>
      </c>
      <c r="Z46" s="0" t="n">
        <f aca="false">IF(AND(N($B$13)&gt;0,$B$5&gt;=2),MAX(0,1-SUMPRODUCT(POISSON(L_J,($B$13^2*$B$5*T46)/2,FALSE()),BETADIST((($B$5-1)*FINV($B$8,($B$5-1),($B$5*(T46-1)))/(($B$5-1)*FINV($B$8,($B$5-1),($B$5*(T46-1)))+($B$5*(T46-1)))),($B$5-1)/2+L_J,($B$5*(T46-1))/2))),0)</f>
        <v>0.698983064232686</v>
      </c>
    </row>
    <row r="47" customFormat="false" ht="15" hidden="false" customHeight="false" outlineLevel="0" collapsed="false">
      <c r="T47" s="0" t="n">
        <v>43</v>
      </c>
      <c r="Z47" s="0" t="n">
        <f aca="false">IF(AND(N($B$13)&gt;0,$B$5&gt;=2),MAX(0,1-SUMPRODUCT(POISSON(L_J,($B$13^2*$B$5*T47)/2,FALSE()),BETADIST((($B$5-1)*FINV($B$8,($B$5-1),($B$5*(T47-1)))/(($B$5-1)*FINV($B$8,($B$5-1),($B$5*(T47-1)))+($B$5*(T47-1)))),($B$5-1)/2+L_J,($B$5*(T47-1))/2))),0)</f>
        <v>0.710152161079214</v>
      </c>
    </row>
    <row r="48" customFormat="false" ht="15" hidden="false" customHeight="false" outlineLevel="0" collapsed="false">
      <c r="T48" s="0" t="n">
        <v>44</v>
      </c>
      <c r="Z48" s="0" t="n">
        <f aca="false">IF(AND(N($B$13)&gt;0,$B$5&gt;=2),MAX(0,1-SUMPRODUCT(POISSON(L_J,($B$13^2*$B$5*T48)/2,FALSE()),BETADIST((($B$5-1)*FINV($B$8,($B$5-1),($B$5*(T48-1)))/(($B$5-1)*FINV($B$8,($B$5-1),($B$5*(T48-1)))+($B$5*(T48-1)))),($B$5-1)/2+L_J,($B$5*(T48-1))/2))),0)</f>
        <v>0.721001240523299</v>
      </c>
    </row>
    <row r="49" customFormat="false" ht="15" hidden="false" customHeight="false" outlineLevel="0" collapsed="false">
      <c r="T49" s="0" t="n">
        <v>45</v>
      </c>
      <c r="Z49" s="0" t="n">
        <f aca="false">IF(AND(N($B$13)&gt;0,$B$5&gt;=2),MAX(0,1-SUMPRODUCT(POISSON(L_J,($B$13^2*$B$5*T49)/2,FALSE()),BETADIST((($B$5-1)*FINV($B$8,($B$5-1),($B$5*(T49-1)))/(($B$5-1)*FINV($B$8,($B$5-1),($B$5*(T49-1)))+($B$5*(T49-1)))),($B$5-1)/2+L_J,($B$5*(T49-1))/2))),0)</f>
        <v>0.731533474329954</v>
      </c>
    </row>
    <row r="50" customFormat="false" ht="15" hidden="false" customHeight="false" outlineLevel="0" collapsed="false">
      <c r="T50" s="0" t="n">
        <v>46</v>
      </c>
      <c r="Z50" s="0" t="n">
        <f aca="false">IF(AND(N($B$13)&gt;0,$B$5&gt;=2),MAX(0,1-SUMPRODUCT(POISSON(L_J,($B$13^2*$B$5*T50)/2,FALSE()),BETADIST((($B$5-1)*FINV($B$8,($B$5-1),($B$5*(T50-1)))/(($B$5-1)*FINV($B$8,($B$5-1),($B$5*(T50-1)))+($B$5*(T50-1)))),($B$5-1)/2+L_J,($B$5*(T50-1))/2))),0)</f>
        <v>0.741752456294417</v>
      </c>
    </row>
    <row r="51" customFormat="false" ht="15" hidden="false" customHeight="false" outlineLevel="0" collapsed="false">
      <c r="T51" s="0" t="n">
        <v>47</v>
      </c>
      <c r="Z51" s="0" t="n">
        <f aca="false">IF(AND(N($B$13)&gt;0,$B$5&gt;=2),MAX(0,1-SUMPRODUCT(POISSON(L_J,($B$13^2*$B$5*T51)/2,FALSE()),BETADIST((($B$5-1)*FINV($B$8,($B$5-1),($B$5*(T51-1)))/(($B$5-1)*FINV($B$8,($B$5-1),($B$5*(T51-1)))+($B$5*(T51-1)))),($B$5-1)/2+L_J,($B$5*(T51-1))/2))),0)</f>
        <v>0.751662162397856</v>
      </c>
    </row>
    <row r="52" customFormat="false" ht="15" hidden="false" customHeight="false" outlineLevel="0" collapsed="false">
      <c r="T52" s="0" t="n">
        <v>48</v>
      </c>
      <c r="Z52" s="0" t="n">
        <f aca="false">IF(AND(N($B$13)&gt;0,$B$5&gt;=2),MAX(0,1-SUMPRODUCT(POISSON(L_J,($B$13^2*$B$5*T52)/2,FALSE()),BETADIST((($B$5-1)*FINV($B$8,($B$5-1),($B$5*(T52-1)))/(($B$5-1)*FINV($B$8,($B$5-1),($B$5*(T52-1)))+($B$5*(T52-1)))),($B$5-1)/2+L_J,($B$5*(T52-1))/2))),0)</f>
        <v>0.761266912958311</v>
      </c>
    </row>
    <row r="53" customFormat="false" ht="15" hidden="false" customHeight="false" outlineLevel="0" collapsed="false">
      <c r="T53" s="0" t="n">
        <v>49</v>
      </c>
      <c r="Z53" s="0" t="n">
        <f aca="false">IF(AND(N($B$13)&gt;0,$B$5&gt;=2),MAX(0,1-SUMPRODUCT(POISSON(L_J,($B$13^2*$B$5*T53)/2,FALSE()),BETADIST((($B$5-1)*FINV($B$8,($B$5-1),($B$5*(T53-1)))/(($B$5-1)*FINV($B$8,($B$5-1),($B$5*(T53-1)))+($B$5*(T53-1)))),($B$5-1)/2+L_J,($B$5*(T53-1))/2))),0)</f>
        <v>0.770571336742959</v>
      </c>
    </row>
    <row r="54" customFormat="false" ht="15" hidden="false" customHeight="false" outlineLevel="0" collapsed="false">
      <c r="T54" s="0" t="n">
        <v>50</v>
      </c>
      <c r="Z54" s="0" t="n">
        <f aca="false">IF(AND(N($B$13)&gt;0,$B$5&gt;=2),MAX(0,1-SUMPRODUCT(POISSON(L_J,($B$13^2*$B$5*T54)/2,FALSE()),BETADIST((($B$5-1)*FINV($B$8,($B$5-1),($B$5*(T54-1)))/(($B$5-1)*FINV($B$8,($B$5-1),($B$5*(T54-1)))+($B$5*(T54-1)))),($B$5-1)/2+L_J,($B$5*(T54-1))/2))),0)</f>
        <v>0.779580337002303</v>
      </c>
    </row>
    <row r="55" customFormat="false" ht="15" hidden="false" customHeight="false" outlineLevel="0" collapsed="false">
      <c r="T55" s="0" t="n">
        <v>51</v>
      </c>
      <c r="Z55" s="0" t="n">
        <f aca="false">IF(AND(N($B$13)&gt;0,$B$5&gt;=2),MAX(0,1-SUMPRODUCT(POISSON(L_J,($B$13^2*$B$5*T55)/2,FALSE()),BETADIST((($B$5-1)*FINV($B$8,($B$5-1),($B$5*(T55-1)))/(($B$5-1)*FINV($B$8,($B$5-1),($B$5*(T55-1)))+($B$5*(T55-1)))),($B$5-1)/2+L_J,($B$5*(T55-1))/2))),0)</f>
        <v>0.788299059382405</v>
      </c>
    </row>
    <row r="56" customFormat="false" ht="15" hidden="false" customHeight="false" outlineLevel="0" collapsed="false">
      <c r="T56" s="0" t="n">
        <v>52</v>
      </c>
      <c r="Z56" s="0" t="n">
        <f aca="false">IF(AND(N($B$13)&gt;0,$B$5&gt;=2),MAX(0,1-SUMPRODUCT(POISSON(L_J,($B$13^2*$B$5*T56)/2,FALSE()),BETADIST((($B$5-1)*FINV($B$8,($B$5-1),($B$5*(T56-1)))/(($B$5-1)*FINV($B$8,($B$5-1),($B$5*(T56-1)))+($B$5*(T56-1)))),($B$5-1)/2+L_J,($B$5*(T56-1))/2))),0)</f>
        <v>0.796732861667373</v>
      </c>
    </row>
    <row r="57" customFormat="false" ht="15" hidden="false" customHeight="false" outlineLevel="0" collapsed="false">
      <c r="T57" s="0" t="n">
        <v>53</v>
      </c>
      <c r="Z57" s="0" t="n">
        <f aca="false">IF(AND(N($B$13)&gt;0,$B$5&gt;=2),MAX(0,1-SUMPRODUCT(POISSON(L_J,($B$13^2*$B$5*T57)/2,FALSE()),BETADIST((($B$5-1)*FINV($B$8,($B$5-1),($B$5*(T57-1)))/(($B$5-1)*FINV($B$8,($B$5-1),($B$5*(T57-1)))+($B$5*(T57-1)))),($B$5-1)/2+L_J,($B$5*(T57-1))/2))),0)</f>
        <v>0.80488728530107</v>
      </c>
    </row>
    <row r="58" customFormat="false" ht="15" hidden="false" customHeight="false" outlineLevel="0" collapsed="false">
      <c r="T58" s="0" t="n">
        <v>54</v>
      </c>
      <c r="Z58" s="0" t="n">
        <f aca="false">IF(AND(N($B$13)&gt;0,$B$5&gt;=2),MAX(0,1-SUMPRODUCT(POISSON(L_J,($B$13^2*$B$5*T58)/2,FALSE()),BETADIST((($B$5-1)*FINV($B$8,($B$5-1),($B$5*(T58-1)))/(($B$5-1)*FINV($B$8,($B$5-1),($B$5*(T58-1)))+($B$5*(T58-1)))),($B$5-1)/2+L_J,($B$5*(T58-1))/2))),0)</f>
        <v>0.812768028634452</v>
      </c>
    </row>
    <row r="59" customFormat="false" ht="15" hidden="false" customHeight="false" outlineLevel="0" collapsed="false">
      <c r="T59" s="0" t="n">
        <v>55</v>
      </c>
      <c r="Z59" s="0" t="n">
        <f aca="false">IF(AND(N($B$13)&gt;0,$B$5&gt;=2),MAX(0,1-SUMPRODUCT(POISSON(L_J,($B$13^2*$B$5*T59)/2,FALSE()),BETADIST((($B$5-1)*FINV($B$8,($B$5-1),($B$5*(T59-1)))/(($B$5-1)*FINV($B$8,($B$5-1),($B$5*(T59-1)))+($B$5*(T59-1)))),($B$5-1)/2+L_J,($B$5*(T59-1))/2))),0)</f>
        <v>0.820380921842813</v>
      </c>
    </row>
    <row r="60" customFormat="false" ht="15" hidden="false" customHeight="false" outlineLevel="0" collapsed="false">
      <c r="T60" s="0" t="n">
        <v>56</v>
      </c>
      <c r="Z60" s="0" t="n">
        <f aca="false">IF(AND(N($B$13)&gt;0,$B$5&gt;=2),MAX(0,1-SUMPRODUCT(POISSON(L_J,($B$13^2*$B$5*T60)/2,FALSE()),BETADIST((($B$5-1)*FINV($B$8,($B$5-1),($B$5*(T60-1)))/(($B$5-1)*FINV($B$8,($B$5-1),($B$5*(T60-1)))+($B$5*(T60-1)))),($B$5-1)/2+L_J,($B$5*(T60-1))/2))),0)</f>
        <v>0.827731903455613</v>
      </c>
    </row>
    <row r="61" customFormat="false" ht="15" hidden="false" customHeight="false" outlineLevel="0" collapsed="false">
      <c r="T61" s="0" t="n">
        <v>57</v>
      </c>
      <c r="Z61" s="0" t="n">
        <f aca="false">IF(AND(N($B$13)&gt;0,$B$5&gt;=2),MAX(0,1-SUMPRODUCT(POISSON(L_J,($B$13^2*$B$5*T61)/2,FALSE()),BETADIST((($B$5-1)*FINV($B$8,($B$5-1),($B$5*(T61-1)))/(($B$5-1)*FINV($B$8,($B$5-1),($B$5*(T61-1)))+($B$5*(T61-1)))),($B$5-1)/2+L_J,($B$5*(T61-1))/2))),0)</f>
        <v>0.834826998440455</v>
      </c>
    </row>
    <row r="62" customFormat="false" ht="15" hidden="false" customHeight="false" outlineLevel="0" collapsed="false">
      <c r="T62" s="0" t="n">
        <v>58</v>
      </c>
      <c r="Z62" s="0" t="n">
        <f aca="false">IF(AND(N($B$13)&gt;0,$B$5&gt;=2),MAX(0,1-SUMPRODUCT(POISSON(L_J,($B$13^2*$B$5*T62)/2,FALSE()),BETADIST((($B$5-1)*FINV($B$8,($B$5-1),($B$5*(T62-1)))/(($B$5-1)*FINV($B$8,($B$5-1),($B$5*(T62-1)))+($B$5*(T62-1)))),($B$5-1)/2+L_J,($B$5*(T62-1))/2))),0)</f>
        <v>0.841672297781957</v>
      </c>
    </row>
    <row r="63" customFormat="false" ht="15" hidden="false" customHeight="false" outlineLevel="0" collapsed="false">
      <c r="T63" s="0" t="n">
        <v>59</v>
      </c>
      <c r="Z63" s="0" t="n">
        <f aca="false">IF(AND(N($B$13)&gt;0,$B$5&gt;=2),MAX(0,1-SUMPRODUCT(POISSON(L_J,($B$13^2*$B$5*T63)/2,FALSE()),BETADIST((($B$5-1)*FINV($B$8,($B$5-1),($B$5*(T63-1)))/(($B$5-1)*FINV($B$8,($B$5-1),($B$5*(T63-1)))+($B$5*(T63-1)))),($B$5-1)/2+L_J,($B$5*(T63-1))/2))),0)</f>
        <v>0.848273939495872</v>
      </c>
    </row>
    <row r="64" customFormat="false" ht="15" hidden="false" customHeight="false" outlineLevel="0" collapsed="false">
      <c r="T64" s="0" t="n">
        <v>60</v>
      </c>
      <c r="Z64" s="0" t="n">
        <f aca="false">IF(AND(N($B$13)&gt;0,$B$5&gt;=2),MAX(0,1-SUMPRODUCT(POISSON(L_J,($B$13^2*$B$5*T64)/2,FALSE()),BETADIST((($B$5-1)*FINV($B$8,($B$5-1),($B$5*(T64-1)))/(($B$5-1)*FINV($B$8,($B$5-1),($B$5*(T64-1)))+($B$5*(T64-1)))),($B$5-1)/2+L_J,($B$5*(T64-1))/2))),0)</f>
        <v>0.85463809101876</v>
      </c>
    </row>
    <row r="65" customFormat="false" ht="15" hidden="false" customHeight="false" outlineLevel="0" collapsed="false">
      <c r="T65" s="0" t="n">
        <v>61</v>
      </c>
      <c r="Z65" s="0" t="n">
        <f aca="false">IF(AND(N($B$13)&gt;0,$B$5&gt;=2),MAX(0,1-SUMPRODUCT(POISSON(L_J,($B$13^2*$B$5*T65)/2,FALSE()),BETADIST((($B$5-1)*FINV($B$8,($B$5-1),($B$5*(T65-1)))/(($B$5-1)*FINV($B$8,($B$5-1),($B$5*(T65-1)))+($B$5*(T65-1)))),($B$5-1)/2+L_J,($B$5*(T65-1))/2))),0)</f>
        <v>0.860770932913619</v>
      </c>
    </row>
    <row r="66" customFormat="false" ht="15" hidden="false" customHeight="false" outlineLevel="0" collapsed="false">
      <c r="T66" s="0" t="n">
        <v>62</v>
      </c>
      <c r="Z66" s="0" t="n">
        <f aca="false">IF(AND(N($B$13)&gt;0,$B$5&gt;=2),MAX(0,1-SUMPRODUCT(POISSON(L_J,($B$13^2*$B$5*T66)/2,FALSE()),BETADIST((($B$5-1)*FINV($B$8,($B$5-1),($B$5*(T66-1)))/(($B$5-1)*FINV($B$8,($B$5-1),($B$5*(T66-1)))+($B$5*(T66-1)))),($B$5-1)/2+L_J,($B$5*(T66-1))/2))),0)</f>
        <v>0.866678643832406</v>
      </c>
    </row>
    <row r="67" customFormat="false" ht="15" hidden="false" customHeight="false" outlineLevel="0" collapsed="false">
      <c r="T67" s="0" t="n">
        <v>63</v>
      </c>
      <c r="Z67" s="0" t="n">
        <f aca="false">IF(AND(N($B$13)&gt;0,$B$5&gt;=2),MAX(0,1-SUMPRODUCT(POISSON(L_J,($B$13^2*$B$5*T67)/2,FALSE()),BETADIST((($B$5-1)*FINV($B$8,($B$5-1),($B$5*(T67-1)))/(($B$5-1)*FINV($B$8,($B$5-1),($B$5*(T67-1)))+($B$5*(T67-1)))),($B$5-1)/2+L_J,($B$5*(T67-1))/2))),0)</f>
        <v>0.872367386676971</v>
      </c>
    </row>
    <row r="68" customFormat="false" ht="15" hidden="false" customHeight="false" outlineLevel="0" collapsed="false">
      <c r="T68" s="0" t="n">
        <v>64</v>
      </c>
      <c r="Z68" s="0" t="n">
        <f aca="false">IF(AND(N($B$13)&gt;0,$B$5&gt;=2),MAX(0,1-SUMPRODUCT(POISSON(L_J,($B$13^2*$B$5*T68)/2,FALSE()),BETADIST((($B$5-1)*FINV($B$8,($B$5-1),($B$5*(T68-1)))/(($B$5-1)*FINV($B$8,($B$5-1),($B$5*(T68-1)))+($B$5*(T68-1)))),($B$5-1)/2+L_J,($B$5*(T68-1))/2))),0)</f>
        <v>0.877843295900819</v>
      </c>
    </row>
    <row r="69" customFormat="false" ht="15" hidden="false" customHeight="false" outlineLevel="0" collapsed="false">
      <c r="T69" s="0" t="n">
        <v>65</v>
      </c>
      <c r="Z69" s="0" t="n">
        <f aca="false">IF(AND(N($B$13)&gt;0,$B$5&gt;=2),MAX(0,1-SUMPRODUCT(POISSON(L_J,($B$13^2*$B$5*T69)/2,FALSE()),BETADIST((($B$5-1)*FINV($B$8,($B$5-1),($B$5*(T69-1)))/(($B$5-1)*FINV($B$8,($B$5-1),($B$5*(T69-1)))+($B$5*(T69-1)))),($B$5-1)/2+L_J,($B$5*(T69-1))/2))),0)</f>
        <v>0.883112465895104</v>
      </c>
    </row>
    <row r="70" customFormat="false" ht="15" hidden="false" customHeight="false" outlineLevel="0" collapsed="false">
      <c r="T70" s="0" t="n">
        <v>66</v>
      </c>
      <c r="Z70" s="0" t="n">
        <f aca="false">IF(AND(N($B$13)&gt;0,$B$5&gt;=2),MAX(0,1-SUMPRODUCT(POISSON(L_J,($B$13^2*$B$5*T70)/2,FALSE()),BETADIST((($B$5-1)*FINV($B$8,($B$5-1),($B$5*(T70-1)))/(($B$5-1)*FINV($B$8,($B$5-1),($B$5*(T70-1)))+($B$5*(T70-1)))),($B$5-1)/2+L_J,($B$5*(T70-1))/2))),0)</f>
        <v>0.888180940403432</v>
      </c>
    </row>
    <row r="71" customFormat="false" ht="15" hidden="false" customHeight="false" outlineLevel="0" collapsed="false">
      <c r="T71" s="0" t="n">
        <v>67</v>
      </c>
      <c r="Z71" s="0" t="n">
        <f aca="false">IF(AND(N($B$13)&gt;0,$B$5&gt;=2),MAX(0,1-SUMPRODUCT(POISSON(L_J,($B$13^2*$B$5*T71)/2,FALSE()),BETADIST((($B$5-1)*FINV($B$8,($B$5-1),($B$5*(T71-1)))/(($B$5-1)*FINV($B$8,($B$5-1),($B$5*(T71-1)))+($B$5*(T71-1)))),($B$5-1)/2+L_J,($B$5*(T71-1))/2))),0)</f>
        <v>0.893054702911306</v>
      </c>
    </row>
    <row r="72" customFormat="false" ht="15" hidden="false" customHeight="false" outlineLevel="0" collapsed="false">
      <c r="T72" s="0" t="n">
        <v>68</v>
      </c>
      <c r="Z72" s="0" t="n">
        <f aca="false">IF(AND(N($B$13)&gt;0,$B$5&gt;=2),MAX(0,1-SUMPRODUCT(POISSON(L_J,($B$13^2*$B$5*T72)/2,FALSE()),BETADIST((($B$5-1)*FINV($B$8,($B$5-1),($B$5*(T72-1)))/(($B$5-1)*FINV($B$8,($B$5-1),($B$5*(T72-1)))+($B$5*(T72-1)))),($B$5-1)/2+L_J,($B$5*(T72-1))/2))),0)</f>
        <v>0.897739667957496</v>
      </c>
    </row>
    <row r="73" customFormat="false" ht="15" hidden="false" customHeight="false" outlineLevel="0" collapsed="false">
      <c r="T73" s="0" t="n">
        <v>69</v>
      </c>
      <c r="Z73" s="0" t="n">
        <f aca="false">IF(AND(N($B$13)&gt;0,$B$5&gt;=2),MAX(0,1-SUMPRODUCT(POISSON(L_J,($B$13^2*$B$5*T73)/2,FALSE()),BETADIST((($B$5-1)*FINV($B$8,($B$5-1),($B$5*(T73-1)))/(($B$5-1)*FINV($B$8,($B$5-1),($B$5*(T73-1)))+($B$5*(T73-1)))),($B$5-1)/2+L_J,($B$5*(T73-1))/2))),0)</f>
        <v>0.902241673315973</v>
      </c>
    </row>
    <row r="74" customFormat="false" ht="15" hidden="false" customHeight="false" outlineLevel="0" collapsed="false">
      <c r="T74" s="0" t="n">
        <v>70</v>
      </c>
      <c r="Z74" s="0" t="n">
        <f aca="false">IF(AND(N($B$13)&gt;0,$B$5&gt;=2),MAX(0,1-SUMPRODUCT(POISSON(L_J,($B$13^2*$B$5*T74)/2,FALSE()),BETADIST((($B$5-1)*FINV($B$8,($B$5-1),($B$5*(T74-1)))/(($B$5-1)*FINV($B$8,($B$5-1),($B$5*(T74-1)))+($B$5*(T74-1)))),($B$5-1)/2+L_J,($B$5*(T74-1))/2))),0)</f>
        <v>0.906566472998716</v>
      </c>
    </row>
    <row r="75" customFormat="false" ht="15" hidden="false" customHeight="false" outlineLevel="0" collapsed="false">
      <c r="T75" s="0" t="n">
        <v>71</v>
      </c>
      <c r="Z75" s="0" t="n">
        <f aca="false">IF(AND(N($B$13)&gt;0,$B$5&gt;=2),MAX(0,1-SUMPRODUCT(POISSON(L_J,($B$13^2*$B$5*T75)/2,FALSE()),BETADIST((($B$5-1)*FINV($B$8,($B$5-1),($B$5*(T75-1)))/(($B$5-1)*FINV($B$8,($B$5-1),($B$5*(T75-1)))+($B$5*(T75-1)))),($B$5-1)/2+L_J,($B$5*(T75-1))/2))),0)</f>
        <v>0.910719731031182</v>
      </c>
    </row>
    <row r="76" customFormat="false" ht="15" hidden="false" customHeight="false" outlineLevel="0" collapsed="false">
      <c r="T76" s="0" t="n">
        <v>72</v>
      </c>
      <c r="Z76" s="0" t="n">
        <f aca="false">IF(AND(N($B$13)&gt;0,$B$5&gt;=2),MAX(0,1-SUMPRODUCT(POISSON(L_J,($B$13^2*$B$5*T76)/2,FALSE()),BETADIST((($B$5-1)*FINV($B$8,($B$5-1),($B$5*(T76-1)))/(($B$5-1)*FINV($B$8,($B$5-1),($B$5*(T76-1)))+($B$5*(T76-1)))),($B$5-1)/2+L_J,($B$5*(T76-1))/2))),0)</f>
        <v>0.914707015953935</v>
      </c>
    </row>
    <row r="77" customFormat="false" ht="15" hidden="false" customHeight="false" outlineLevel="0" collapsed="false">
      <c r="T77" s="0" t="n">
        <v>73</v>
      </c>
      <c r="Z77" s="0" t="n">
        <f aca="false">IF(AND(N($B$13)&gt;0,$B$5&gt;=2),MAX(0,1-SUMPRODUCT(POISSON(L_J,($B$13^2*$B$5*T77)/2,FALSE()),BETADIST((($B$5-1)*FINV($B$8,($B$5-1),($B$5*(T77-1)))/(($B$5-1)*FINV($B$8,($B$5-1),($B$5*(T77-1)))+($B$5*(T77-1)))),($B$5-1)/2+L_J,($B$5*(T77-1))/2))),0)</f>
        <v>0.918533796005564</v>
      </c>
    </row>
    <row r="78" customFormat="false" ht="15" hidden="false" customHeight="false" outlineLevel="0" collapsed="false">
      <c r="T78" s="0" t="n">
        <v>74</v>
      </c>
      <c r="Z78" s="0" t="n">
        <f aca="false">IF(AND(N($B$13)&gt;0,$B$5&gt;=2),MAX(0,1-SUMPRODUCT(POISSON(L_J,($B$13^2*$B$5*T78)/2,FALSE()),BETADIST((($B$5-1)*FINV($B$8,($B$5-1),($B$5*(T78-1)))/(($B$5-1)*FINV($B$8,($B$5-1),($B$5*(T78-1)))+($B$5*(T78-1)))),($B$5-1)/2+L_J,($B$5*(T78-1))/2))),0)</f>
        <v>0.922205434943694</v>
      </c>
    </row>
    <row r="79" customFormat="false" ht="15" hidden="false" customHeight="false" outlineLevel="0" collapsed="false">
      <c r="T79" s="0" t="n">
        <v>75</v>
      </c>
      <c r="Z79" s="0" t="n">
        <f aca="false">IF(AND(N($B$13)&gt;0,$B$5&gt;=2),MAX(0,1-SUMPRODUCT(POISSON(L_J,($B$13^2*$B$5*T79)/2,FALSE()),BETADIST((($B$5-1)*FINV($B$8,($B$5-1),($B$5*(T79-1)))/(($B$5-1)*FINV($B$8,($B$5-1),($B$5*(T79-1)))+($B$5*(T79-1)))),($B$5-1)/2+L_J,($B$5*(T79-1))/2))),0)</f>
        <v>0.92572718846261</v>
      </c>
    </row>
    <row r="80" customFormat="false" ht="15" hidden="false" customHeight="false" outlineLevel="0" collapsed="false">
      <c r="T80" s="0" t="n">
        <v>76</v>
      </c>
      <c r="Z80" s="0" t="n">
        <f aca="false">IF(AND(N($B$13)&gt;0,$B$5&gt;=2),MAX(0,1-SUMPRODUCT(POISSON(L_J,($B$13^2*$B$5*T80)/2,FALSE()),BETADIST((($B$5-1)*FINV($B$8,($B$5-1),($B$5*(T80-1)))/(($B$5-1)*FINV($B$8,($B$5-1),($B$5*(T80-1)))+($B$5*(T80-1)))),($B$5-1)/2+L_J,($B$5*(T80-1))/2))),0)</f>
        <v>0.929104201167704</v>
      </c>
    </row>
    <row r="81" customFormat="false" ht="15" hidden="false" customHeight="false" outlineLevel="0" collapsed="false">
      <c r="T81" s="0" t="n">
        <v>77</v>
      </c>
      <c r="Z81" s="0" t="n">
        <f aca="false">IF(AND(N($B$13)&gt;0,$B$5&gt;=2),MAX(0,1-SUMPRODUCT(POISSON(L_J,($B$13^2*$B$5*T81)/2,FALSE()),BETADIST((($B$5-1)*FINV($B$8,($B$5-1),($B$5*(T81-1)))/(($B$5-1)*FINV($B$8,($B$5-1),($B$5*(T81-1)))+($B$5*(T81-1)))),($B$5-1)/2+L_J,($B$5*(T81-1))/2))),0)</f>
        <v>0.932341504068597</v>
      </c>
    </row>
    <row r="82" customFormat="false" ht="15" hidden="false" customHeight="false" outlineLevel="0" collapsed="false">
      <c r="T82" s="0" t="n">
        <v>78</v>
      </c>
      <c r="Z82" s="0" t="n">
        <f aca="false">IF(AND(N($B$13)&gt;0,$B$5&gt;=2),MAX(0,1-SUMPRODUCT(POISSON(L_J,($B$13^2*$B$5*T82)/2,FALSE()),BETADIST((($B$5-1)*FINV($B$8,($B$5-1),($B$5*(T82-1)))/(($B$5-1)*FINV($B$8,($B$5-1),($B$5*(T82-1)))+($B$5*(T82-1)))),($B$5-1)/2+L_J,($B$5*(T82-1))/2))),0)</f>
        <v>0.935444012554528</v>
      </c>
    </row>
    <row r="83" customFormat="false" ht="15" hidden="false" customHeight="false" outlineLevel="0" collapsed="false">
      <c r="T83" s="0" t="n">
        <v>79</v>
      </c>
      <c r="Z83" s="0" t="n">
        <f aca="false">IF(AND(N($B$13)&gt;0,$B$5&gt;=2),MAX(0,1-SUMPRODUCT(POISSON(L_J,($B$13^2*$B$5*T83)/2,FALSE()),BETADIST((($B$5-1)*FINV($B$8,($B$5-1),($B$5*(T83-1)))/(($B$5-1)*FINV($B$8,($B$5-1),($B$5*(T83-1)))+($B$5*(T83-1)))),($B$5-1)/2+L_J,($B$5*(T83-1))/2))),0)</f>
        <v>0.938416524817198</v>
      </c>
    </row>
    <row r="84" customFormat="false" ht="15" hidden="false" customHeight="false" outlineLevel="0" collapsed="false">
      <c r="T84" s="0" t="n">
        <v>80</v>
      </c>
      <c r="Z84" s="0" t="n">
        <f aca="false">IF(AND(N($B$13)&gt;0,$B$5&gt;=2),MAX(0,1-SUMPRODUCT(POISSON(L_J,($B$13^2*$B$5*T84)/2,FALSE()),BETADIST((($B$5-1)*FINV($B$8,($B$5-1),($B$5*(T84-1)))/(($B$5-1)*FINV($B$8,($B$5-1),($B$5*(T84-1)))+($B$5*(T84-1)))),($B$5-1)/2+L_J,($B$5*(T84-1))/2))),0)</f>
        <v>0.9412637206879</v>
      </c>
    </row>
    <row r="85" customFormat="false" ht="15" hidden="false" customHeight="false" outlineLevel="0" collapsed="false">
      <c r="T85" s="0" t="n">
        <v>81</v>
      </c>
      <c r="Z85" s="0" t="n">
        <f aca="false">IF(AND(N($B$13)&gt;0,$B$5&gt;=2),MAX(0,1-SUMPRODUCT(POISSON(L_J,($B$13^2*$B$5*T85)/2,FALSE()),BETADIST((($B$5-1)*FINV($B$8,($B$5-1),($B$5*(T85-1)))/(($B$5-1)*FINV($B$8,($B$5-1),($B$5*(T85-1)))+($B$5*(T85-1)))),($B$5-1)/2+L_J,($B$5*(T85-1))/2))),0)</f>
        <v>0.943990160857375</v>
      </c>
    </row>
    <row r="86" customFormat="false" ht="15" hidden="false" customHeight="false" outlineLevel="0" collapsed="false">
      <c r="T86" s="0" t="n">
        <v>82</v>
      </c>
      <c r="Z86" s="0" t="n">
        <f aca="false">IF(AND(N($B$13)&gt;0,$B$5&gt;=2),MAX(0,1-SUMPRODUCT(POISSON(L_J,($B$13^2*$B$5*T86)/2,FALSE()),BETADIST((($B$5-1)*FINV($B$8,($B$5-1),($B$5*(T86-1)))/(($B$5-1)*FINV($B$8,($B$5-1),($B$5*(T86-1)))+($B$5*(T86-1)))),($B$5-1)/2+L_J,($B$5*(T86-1))/2))),0)</f>
        <v>0.946600286448384</v>
      </c>
    </row>
    <row r="87" customFormat="false" ht="15" hidden="false" customHeight="false" outlineLevel="0" collapsed="false">
      <c r="T87" s="0" t="n">
        <v>83</v>
      </c>
      <c r="Z87" s="0" t="n">
        <f aca="false">IF(AND(N($B$13)&gt;0,$B$5&gt;=2),MAX(0,1-SUMPRODUCT(POISSON(L_J,($B$13^2*$B$5*T87)/2,FALSE()),BETADIST((($B$5-1)*FINV($B$8,($B$5-1),($B$5*(T87-1)))/(($B$5-1)*FINV($B$8,($B$5-1),($B$5*(T87-1)))+($B$5*(T87-1)))),($B$5-1)/2+L_J,($B$5*(T87-1))/2))),0)</f>
        <v>0.949098418912523</v>
      </c>
    </row>
    <row r="88" customFormat="false" ht="15" hidden="false" customHeight="false" outlineLevel="0" collapsed="false">
      <c r="T88" s="0" t="n">
        <v>84</v>
      </c>
      <c r="Z88" s="0" t="n">
        <f aca="false">IF(AND(N($B$13)&gt;0,$B$5&gt;=2),MAX(0,1-SUMPRODUCT(POISSON(L_J,($B$13^2*$B$5*T88)/2,FALSE()),BETADIST((($B$5-1)*FINV($B$8,($B$5-1),($B$5*(T88-1)))/(($B$5-1)*FINV($B$8,($B$5-1),($B$5*(T88-1)))+($B$5*(T88-1)))),($B$5-1)/2+L_J,($B$5*(T88-1))/2))),0)</f>
        <v>0.951488760224272</v>
      </c>
    </row>
    <row r="89" customFormat="false" ht="15" hidden="false" customHeight="false" outlineLevel="0" collapsed="false">
      <c r="T89" s="0" t="n">
        <v>85</v>
      </c>
      <c r="Z89" s="0" t="n">
        <f aca="false">IF(AND(N($B$13)&gt;0,$B$5&gt;=2),MAX(0,1-SUMPRODUCT(POISSON(L_J,($B$13^2*$B$5*T89)/2,FALSE()),BETADIST((($B$5-1)*FINV($B$8,($B$5-1),($B$5*(T89-1)))/(($B$5-1)*FINV($B$8,($B$5-1),($B$5*(T89-1)))+($B$5*(T89-1)))),($B$5-1)/2+L_J,($B$5*(T89-1))/2))),0)</f>
        <v>0.953775393346765</v>
      </c>
    </row>
    <row r="90" customFormat="false" ht="15" hidden="false" customHeight="false" outlineLevel="0" collapsed="false">
      <c r="T90" s="0" t="n">
        <v>86</v>
      </c>
      <c r="Z90" s="0" t="n">
        <f aca="false">IF(AND(N($B$13)&gt;0,$B$5&gt;=2),MAX(0,1-SUMPRODUCT(POISSON(L_J,($B$13^2*$B$5*T90)/2,FALSE()),BETADIST((($B$5-1)*FINV($B$8,($B$5-1),($B$5*(T90-1)))/(($B$5-1)*FINV($B$8,($B$5-1),($B$5*(T90-1)))+($B$5*(T90-1)))),($B$5-1)/2+L_J,($B$5*(T90-1))/2))),0)</f>
        <v>0.955962282945109</v>
      </c>
    </row>
    <row r="91" customFormat="false" ht="15" hidden="false" customHeight="false" outlineLevel="0" collapsed="false">
      <c r="T91" s="0" t="n">
        <v>87</v>
      </c>
      <c r="Z91" s="0" t="n">
        <f aca="false">IF(AND(N($B$13)&gt;0,$B$5&gt;=2),MAX(0,1-SUMPRODUCT(POISSON(L_J,($B$13^2*$B$5*T91)/2,FALSE()),BETADIST((($B$5-1)*FINV($B$8,($B$5-1),($B$5*(T91-1)))/(($B$5-1)*FINV($B$8,($B$5-1),($B$5*(T91-1)))+($B$5*(T91-1)))),($B$5-1)/2+L_J,($B$5*(T91-1))/2))),0)</f>
        <v>0.958053276324489</v>
      </c>
    </row>
    <row r="92" customFormat="false" ht="15" hidden="false" customHeight="false" outlineLevel="0" collapsed="false">
      <c r="T92" s="0" t="n">
        <v>88</v>
      </c>
      <c r="Z92" s="0" t="n">
        <f aca="false">IF(AND(N($B$13)&gt;0,$B$5&gt;=2),MAX(0,1-SUMPRODUCT(POISSON(L_J,($B$13^2*$B$5*T92)/2,FALSE()),BETADIST((($B$5-1)*FINV($B$8,($B$5-1),($B$5*(T92-1)))/(($B$5-1)*FINV($B$8,($B$5-1),($B$5*(T92-1)))+($B$5*(T92-1)))),($B$5-1)/2+L_J,($B$5*(T92-1))/2))),0)</f>
        <v>0.960052104571594</v>
      </c>
    </row>
    <row r="93" customFormat="false" ht="15" hidden="false" customHeight="false" outlineLevel="0" collapsed="false">
      <c r="T93" s="0" t="n">
        <v>89</v>
      </c>
      <c r="Z93" s="0" t="n">
        <f aca="false">IF(AND(N($B$13)&gt;0,$B$5&gt;=2),MAX(0,1-SUMPRODUCT(POISSON(L_J,($B$13^2*$B$5*T93)/2,FALSE()),BETADIST((($B$5-1)*FINV($B$8,($B$5-1),($B$5*(T93-1)))/(($B$5-1)*FINV($B$8,($B$5-1),($B$5*(T93-1)))+($B$5*(T93-1)))),($B$5-1)/2+L_J,($B$5*(T93-1))/2))),0)</f>
        <v>0.961962383879139</v>
      </c>
    </row>
    <row r="94" customFormat="false" ht="15" hidden="false" customHeight="false" outlineLevel="0" collapsed="false">
      <c r="T94" s="0" t="n">
        <v>90</v>
      </c>
      <c r="Z94" s="0" t="n">
        <f aca="false">IF(AND(N($B$13)&gt;0,$B$5&gt;=2),MAX(0,1-SUMPRODUCT(POISSON(L_J,($B$13^2*$B$5*T94)/2,FALSE()),BETADIST((($B$5-1)*FINV($B$8,($B$5-1),($B$5*(T94-1)))/(($B$5-1)*FINV($B$8,($B$5-1),($B$5*(T94-1)))+($B$5*(T94-1)))),($B$5-1)/2+L_J,($B$5*(T94-1))/2))),0)</f>
        <v>0.963787617034519</v>
      </c>
    </row>
    <row r="95" customFormat="false" ht="15" hidden="false" customHeight="false" outlineLevel="0" collapsed="false">
      <c r="T95" s="0" t="n">
        <v>91</v>
      </c>
      <c r="Z95" s="0" t="n">
        <f aca="false">IF(AND(N($B$13)&gt;0,$B$5&gt;=2),MAX(0,1-SUMPRODUCT(POISSON(L_J,($B$13^2*$B$5*T95)/2,FALSE()),BETADIST((($B$5-1)*FINV($B$8,($B$5-1),($B$5*(T95-1)))/(($B$5-1)*FINV($B$8,($B$5-1),($B$5*(T95-1)))+($B$5*(T95-1)))),($B$5-1)/2+L_J,($B$5*(T95-1))/2))),0)</f>
        <v>0.965531195054778</v>
      </c>
    </row>
    <row r="96" customFormat="false" ht="15" hidden="false" customHeight="false" outlineLevel="0" collapsed="false">
      <c r="T96" s="0" t="n">
        <v>92</v>
      </c>
      <c r="Z96" s="0" t="n">
        <f aca="false">IF(AND(N($B$13)&gt;0,$B$5&gt;=2),MAX(0,1-SUMPRODUCT(POISSON(L_J,($B$13^2*$B$5*T96)/2,FALSE()),BETADIST((($B$5-1)*FINV($B$8,($B$5-1),($B$5*(T96-1)))/(($B$5-1)*FINV($B$8,($B$5-1),($B$5*(T96-1)))+($B$5*(T96-1)))),($B$5-1)/2+L_J,($B$5*(T96-1))/2))),0)</f>
        <v>0.967196398951207</v>
      </c>
    </row>
    <row r="97" customFormat="false" ht="15" hidden="false" customHeight="false" outlineLevel="0" collapsed="false">
      <c r="T97" s="0" t="n">
        <v>93</v>
      </c>
      <c r="Z97" s="0" t="n">
        <f aca="false">IF(AND(N($B$13)&gt;0,$B$5&gt;=2),MAX(0,1-SUMPRODUCT(POISSON(L_J,($B$13^2*$B$5*T97)/2,FALSE()),BETADIST((($B$5-1)*FINV($B$8,($B$5-1),($B$5*(T97-1)))/(($B$5-1)*FINV($B$8,($B$5-1),($B$5*(T97-1)))+($B$5*(T97-1)))),($B$5-1)/2+L_J,($B$5*(T97-1))/2))),0)</f>
        <v>0.968786401607957</v>
      </c>
    </row>
    <row r="98" customFormat="false" ht="15" hidden="false" customHeight="false" outlineLevel="0" collapsed="false">
      <c r="T98" s="0" t="n">
        <v>94</v>
      </c>
      <c r="Z98" s="0" t="n">
        <f aca="false">IF(AND(N($B$13)&gt;0,$B$5&gt;=2),MAX(0,1-SUMPRODUCT(POISSON(L_J,($B$13^2*$B$5*T98)/2,FALSE()),BETADIST((($B$5-1)*FINV($B$8,($B$5-1),($B$5*(T98-1)))/(($B$5-1)*FINV($B$8,($B$5-1),($B$5*(T98-1)))+($B$5*(T98-1)))),($B$5-1)/2+L_J,($B$5*(T98-1))/2))),0)</f>
        <v>0.970304269760094</v>
      </c>
    </row>
    <row r="99" customFormat="false" ht="15" hidden="false" customHeight="false" outlineLevel="0" collapsed="false">
      <c r="T99" s="0" t="n">
        <v>95</v>
      </c>
      <c r="Z99" s="0" t="n">
        <f aca="false">IF(AND(N($B$13)&gt;0,$B$5&gt;=2),MAX(0,1-SUMPRODUCT(POISSON(L_J,($B$13^2*$B$5*T99)/2,FALSE()),BETADIST((($B$5-1)*FINV($B$8,($B$5-1),($B$5*(T99-1)))/(($B$5-1)*FINV($B$8,($B$5-1),($B$5*(T99-1)))+($B$5*(T99-1)))),($B$5-1)/2+L_J,($B$5*(T99-1))/2))),0)</f>
        <v>0.971752966057509</v>
      </c>
    </row>
    <row r="100" customFormat="false" ht="15" hidden="false" customHeight="false" outlineLevel="0" collapsed="false">
      <c r="T100" s="0" t="n">
        <v>96</v>
      </c>
      <c r="Z100" s="0" t="n">
        <f aca="false">IF(AND(N($B$13)&gt;0,$B$5&gt;=2),MAX(0,1-SUMPRODUCT(POISSON(L_J,($B$13^2*$B$5*T100)/2,FALSE()),BETADIST((($B$5-1)*FINV($B$8,($B$5-1),($B$5*(T100-1)))/(($B$5-1)*FINV($B$8,($B$5-1),($B$5*(T100-1)))+($B$5*(T100-1)))),($B$5-1)/2+L_J,($B$5*(T100-1))/2))),0)</f>
        <v>0.973135351202026</v>
      </c>
    </row>
    <row r="101" customFormat="false" ht="15" hidden="false" customHeight="false" outlineLevel="0" collapsed="false">
      <c r="T101" s="0" t="n">
        <v>97</v>
      </c>
      <c r="Z101" s="0" t="n">
        <f aca="false">IF(AND(N($B$13)&gt;0,$B$5&gt;=2),MAX(0,1-SUMPRODUCT(POISSON(L_J,($B$13^2*$B$5*T101)/2,FALSE()),BETADIST((($B$5-1)*FINV($B$8,($B$5-1),($B$5*(T101-1)))/(($B$5-1)*FINV($B$8,($B$5-1),($B$5*(T101-1)))+($B$5*(T101-1)))),($B$5-1)/2+L_J,($B$5*(T101-1))/2))),0)</f>
        <v>0.974454186145947</v>
      </c>
    </row>
    <row r="102" customFormat="false" ht="15" hidden="false" customHeight="false" outlineLevel="0" collapsed="false">
      <c r="T102" s="0" t="n">
        <v>98</v>
      </c>
      <c r="Z102" s="0" t="n">
        <f aca="false">IF(AND(N($B$13)&gt;0,$B$5&gt;=2),MAX(0,1-SUMPRODUCT(POISSON(L_J,($B$13^2*$B$5*T102)/2,FALSE()),BETADIST((($B$5-1)*FINV($B$8,($B$5-1),($B$5*(T102-1)))/(($B$5-1)*FINV($B$8,($B$5-1),($B$5*(T102-1)))+($B$5*(T102-1)))),($B$5-1)/2+L_J,($B$5*(T102-1))/2))),0)</f>
        <v>0.975712134341145</v>
      </c>
    </row>
    <row r="103" customFormat="false" ht="15" hidden="false" customHeight="false" outlineLevel="0" collapsed="false">
      <c r="T103" s="0" t="n">
        <v>99</v>
      </c>
      <c r="Z103" s="0" t="n">
        <f aca="false">IF(AND(N($B$13)&gt;0,$B$5&gt;=2),MAX(0,1-SUMPRODUCT(POISSON(L_J,($B$13^2*$B$5*T103)/2,FALSE()),BETADIST((($B$5-1)*FINV($B$8,($B$5-1),($B$5*(T103-1)))/(($B$5-1)*FINV($B$8,($B$5-1),($B$5*(T103-1)))+($B$5*(T103-1)))),($B$5-1)/2+L_J,($B$5*(T103-1))/2))),0)</f>
        <v>0.976911764028609</v>
      </c>
    </row>
    <row r="104" customFormat="false" ht="15" hidden="false" customHeight="false" outlineLevel="0" collapsed="false">
      <c r="T104" s="0" t="n">
        <v>100</v>
      </c>
      <c r="Z104" s="0" t="n">
        <f aca="false">IF(AND(N($B$13)&gt;0,$B$5&gt;=2),MAX(0,1-SUMPRODUCT(POISSON(L_J,($B$13^2*$B$5*T104)/2,FALSE()),BETADIST((($B$5-1)*FINV($B$8,($B$5-1),($B$5*(T104-1)))/(($B$5-1)*FINV($B$8,($B$5-1),($B$5*(T104-1)))+($B$5*(T104-1)))),($B$5-1)/2+L_J,($B$5*(T104-1))/2))),0)</f>
        <v>0.978055550559103</v>
      </c>
    </row>
    <row r="105" customFormat="false" ht="15" hidden="false" customHeight="false" outlineLevel="0" collapsed="false">
      <c r="T105" s="0" t="n">
        <v>101</v>
      </c>
      <c r="Z105" s="0" t="n">
        <f aca="false">IF(AND(N($B$13)&gt;0,$B$5&gt;=2),MAX(0,1-SUMPRODUCT(POISSON(L_J,($B$13^2*$B$5*T105)/2,FALSE()),BETADIST((($B$5-1)*FINV($B$8,($B$5-1),($B$5*(T105-1)))/(($B$5-1)*FINV($B$8,($B$5-1),($B$5*(T105-1)))+($B$5*(T105-1)))),($B$5-1)/2+L_J,($B$5*(T105-1))/2))),0)</f>
        <v>0.979145878736367</v>
      </c>
    </row>
    <row r="106" customFormat="false" ht="15" hidden="false" customHeight="false" outlineLevel="0" collapsed="false">
      <c r="T106" s="0" t="n">
        <v>102</v>
      </c>
      <c r="Z106" s="0" t="n">
        <f aca="false">IF(AND(N($B$13)&gt;0,$B$5&gt;=2),MAX(0,1-SUMPRODUCT(POISSON(L_J,($B$13^2*$B$5*T106)/2,FALSE()),BETADIST((($B$5-1)*FINV($B$8,($B$5-1),($B$5*(T106-1)))/(($B$5-1)*FINV($B$8,($B$5-1),($B$5*(T106-1)))+($B$5*(T106-1)))),($B$5-1)/2+L_J,($B$5*(T106-1))/2))),0)</f>
        <v>0.980185045174938</v>
      </c>
    </row>
    <row r="107" customFormat="false" ht="15" hidden="false" customHeight="false" outlineLevel="0" collapsed="false">
      <c r="T107" s="0" t="n">
        <v>103</v>
      </c>
      <c r="Z107" s="0" t="n">
        <f aca="false">IF(AND(N($B$13)&gt;0,$B$5&gt;=2),MAX(0,1-SUMPRODUCT(POISSON(L_J,($B$13^2*$B$5*T107)/2,FALSE()),BETADIST((($B$5-1)*FINV($B$8,($B$5-1),($B$5*(T107-1)))/(($B$5-1)*FINV($B$8,($B$5-1),($B$5*(T107-1)))+($B$5*(T107-1)))),($B$5-1)/2+L_J,($B$5*(T107-1))/2))),0)</f>
        <v>0.981175260665345</v>
      </c>
    </row>
    <row r="108" customFormat="false" ht="15" hidden="false" customHeight="false" outlineLevel="0" collapsed="false">
      <c r="T108" s="0" t="n">
        <v>104</v>
      </c>
      <c r="Z108" s="0" t="n">
        <f aca="false">IF(AND(N($B$13)&gt;0,$B$5&gt;=2),MAX(0,1-SUMPRODUCT(POISSON(L_J,($B$13^2*$B$5*T108)/2,FALSE()),BETADIST((($B$5-1)*FINV($B$8,($B$5-1),($B$5*(T108-1)))/(($B$5-1)*FINV($B$8,($B$5-1),($B$5*(T108-1)))+($B$5*(T108-1)))),($B$5-1)/2+L_J,($B$5*(T108-1))/2))),0)</f>
        <v>0.982118652540039</v>
      </c>
    </row>
    <row r="109" customFormat="false" ht="15" hidden="false" customHeight="false" outlineLevel="0" collapsed="false">
      <c r="T109" s="0" t="n">
        <v>105</v>
      </c>
      <c r="Z109" s="0" t="n">
        <f aca="false">IF(AND(N($B$13)&gt;0,$B$5&gt;=2),MAX(0,1-SUMPRODUCT(POISSON(L_J,($B$13^2*$B$5*T109)/2,FALSE()),BETADIST((($B$5-1)*FINV($B$8,($B$5-1),($B$5*(T109-1)))/(($B$5-1)*FINV($B$8,($B$5-1),($B$5*(T109-1)))+($B$5*(T109-1)))),($B$5-1)/2+L_J,($B$5*(T109-1))/2))),0)</f>
        <v>0.983017267034001</v>
      </c>
    </row>
    <row r="110" customFormat="false" ht="15" hidden="false" customHeight="false" outlineLevel="0" collapsed="false">
      <c r="T110" s="0" t="n">
        <v>106</v>
      </c>
      <c r="Z110" s="0" t="n">
        <f aca="false">IF(AND(N($B$13)&gt;0,$B$5&gt;=2),MAX(0,1-SUMPRODUCT(POISSON(L_J,($B$13^2*$B$5*T110)/2,FALSE()),BETADIST((($B$5-1)*FINV($B$8,($B$5-1),($B$5*(T110-1)))/(($B$5-1)*FINV($B$8,($B$5-1),($B$5*(T110-1)))+($B$5*(T110-1)))),($B$5-1)/2+L_J,($B$5*(T110-1))/2))),0)</f>
        <v>0.983873071634525</v>
      </c>
    </row>
    <row r="111" customFormat="false" ht="15" hidden="false" customHeight="false" outlineLevel="0" collapsed="false">
      <c r="T111" s="0" t="n">
        <v>107</v>
      </c>
      <c r="Z111" s="0" t="n">
        <f aca="false">IF(AND(N($B$13)&gt;0,$B$5&gt;=2),MAX(0,1-SUMPRODUCT(POISSON(L_J,($B$13^2*$B$5*T111)/2,FALSE()),BETADIST((($B$5-1)*FINV($B$8,($B$5-1),($B$5*(T111-1)))/(($B$5-1)*FINV($B$8,($B$5-1),($B$5*(T111-1)))+($B$5*(T111-1)))),($B$5-1)/2+L_J,($B$5*(T111-1))/2))),0)</f>
        <v>0.984687957415162</v>
      </c>
    </row>
    <row r="112" customFormat="false" ht="15" hidden="false" customHeight="false" outlineLevel="0" collapsed="false">
      <c r="T112" s="0" t="n">
        <v>108</v>
      </c>
      <c r="Z112" s="0" t="n">
        <f aca="false">IF(AND(N($B$13)&gt;0,$B$5&gt;=2),MAX(0,1-SUMPRODUCT(POISSON(L_J,($B$13^2*$B$5*T112)/2,FALSE()),BETADIST((($B$5-1)*FINV($B$8,($B$5-1),($B$5*(T112-1)))/(($B$5-1)*FINV($B$8,($B$5-1),($B$5*(T112-1)))+($B$5*(T112-1)))),($B$5-1)/2+L_J,($B$5*(T112-1))/2))),0)</f>
        <v>0.98546374134934</v>
      </c>
    </row>
    <row r="113" customFormat="false" ht="15" hidden="false" customHeight="false" outlineLevel="0" collapsed="false">
      <c r="T113" s="0" t="n">
        <v>109</v>
      </c>
      <c r="Z113" s="0" t="n">
        <f aca="false">IF(AND(N($B$13)&gt;0,$B$5&gt;=2),MAX(0,1-SUMPRODUCT(POISSON(L_J,($B$13^2*$B$5*T113)/2,FALSE()),BETADIST((($B$5-1)*FINV($B$8,($B$5-1),($B$5*(T113-1)))/(($B$5-1)*FINV($B$8,($B$5-1),($B$5*(T113-1)))+($B$5*(T113-1)))),($B$5-1)/2+L_J,($B$5*(T113-1))/2))),0)</f>
        <v>0.986202168599564</v>
      </c>
    </row>
    <row r="114" customFormat="false" ht="15" hidden="false" customHeight="false" outlineLevel="0" collapsed="false">
      <c r="T114" s="0" t="n">
        <v>110</v>
      </c>
      <c r="Z114" s="0" t="n">
        <f aca="false">IF(AND(N($B$13)&gt;0,$B$5&gt;=2),MAX(0,1-SUMPRODUCT(POISSON(L_J,($B$13^2*$B$5*T114)/2,FALSE()),BETADIST((($B$5-1)*FINV($B$8,($B$5-1),($B$5*(T114-1)))/(($B$5-1)*FINV($B$8,($B$5-1),($B$5*(T114-1)))+($B$5*(T114-1)))),($B$5-1)/2+L_J,($B$5*(T114-1))/2))),0)</f>
        <v>0.986904914778603</v>
      </c>
    </row>
    <row r="115" customFormat="false" ht="15" hidden="false" customHeight="false" outlineLevel="0" collapsed="false">
      <c r="T115" s="0" t="n">
        <v>111</v>
      </c>
      <c r="Z115" s="0" t="n">
        <f aca="false">IF(AND(N($B$13)&gt;0,$B$5&gt;=2),MAX(0,1-SUMPRODUCT(POISSON(L_J,($B$13^2*$B$5*T115)/2,FALSE()),BETADIST((($B$5-1)*FINV($B$8,($B$5-1),($B$5*(T115-1)))/(($B$5-1)*FINV($B$8,($B$5-1),($B$5*(T115-1)))+($B$5*(T115-1)))),($B$5-1)/2+L_J,($B$5*(T115-1))/2))),0)</f>
        <v>0.987573588179376</v>
      </c>
    </row>
    <row r="116" customFormat="false" ht="15" hidden="false" customHeight="false" outlineLevel="0" collapsed="false">
      <c r="T116" s="0" t="n">
        <v>112</v>
      </c>
      <c r="Z116" s="0" t="n">
        <f aca="false">IF(AND(N($B$13)&gt;0,$B$5&gt;=2),MAX(0,1-SUMPRODUCT(POISSON(L_J,($B$13^2*$B$5*T116)/2,FALSE()),BETADIST((($B$5-1)*FINV($B$8,($B$5-1),($B$5*(T116-1)))/(($B$5-1)*FINV($B$8,($B$5-1),($B$5*(T116-1)))+($B$5*(T116-1)))),($B$5-1)/2+L_J,($B$5*(T116-1))/2))),0)</f>
        <v>0.988209731970722</v>
      </c>
    </row>
    <row r="117" customFormat="false" ht="15" hidden="false" customHeight="false" outlineLevel="0" collapsed="false">
      <c r="T117" s="0" t="n">
        <v>113</v>
      </c>
      <c r="Z117" s="0" t="n">
        <f aca="false">IF(AND(N($B$13)&gt;0,$B$5&gt;=2),MAX(0,1-SUMPRODUCT(POISSON(L_J,($B$13^2*$B$5*T117)/2,FALSE()),BETADIST((($B$5-1)*FINV($B$8,($B$5-1),($B$5*(T117-1)))/(($B$5-1)*FINV($B$8,($B$5-1),($B$5*(T117-1)))+($B$5*(T117-1)))),($B$5-1)/2+L_J,($B$5*(T117-1))/2))),0)</f>
        <v>0.988814826356476</v>
      </c>
    </row>
    <row r="118" customFormat="false" ht="15" hidden="false" customHeight="false" outlineLevel="0" collapsed="false">
      <c r="T118" s="0" t="n">
        <v>114</v>
      </c>
      <c r="Z118" s="0" t="n">
        <f aca="false">IF(AND(N($B$13)&gt;0,$B$5&gt;=2),MAX(0,1-SUMPRODUCT(POISSON(L_J,($B$13^2*$B$5*T118)/2,FALSE()),BETADIST((($B$5-1)*FINV($B$8,($B$5-1),($B$5*(T118-1)))/(($B$5-1)*FINV($B$8,($B$5-1),($B$5*(T118-1)))+($B$5*(T118-1)))),($B$5-1)/2+L_J,($B$5*(T118-1))/2))),0)</f>
        <v>0.989390290695702</v>
      </c>
    </row>
    <row r="119" customFormat="false" ht="15" hidden="false" customHeight="false" outlineLevel="0" collapsed="false">
      <c r="T119" s="0" t="n">
        <v>115</v>
      </c>
      <c r="Z119" s="0" t="n">
        <f aca="false">IF(AND(N($B$13)&gt;0,$B$5&gt;=2),MAX(0,1-SUMPRODUCT(POISSON(L_J,($B$13^2*$B$5*T119)/2,FALSE()),BETADIST((($B$5-1)*FINV($B$8,($B$5-1),($B$5*(T119-1)))/(($B$5-1)*FINV($B$8,($B$5-1),($B$5*(T119-1)))+($B$5*(T119-1)))),($B$5-1)/2+L_J,($B$5*(T119-1))/2))),0)</f>
        <v>0.98993748558214</v>
      </c>
    </row>
    <row r="120" customFormat="false" ht="15" hidden="false" customHeight="false" outlineLevel="0" collapsed="false">
      <c r="T120" s="0" t="n">
        <v>116</v>
      </c>
      <c r="Z120" s="0" t="n">
        <f aca="false">IF(AND(N($B$13)&gt;0,$B$5&gt;=2),MAX(0,1-SUMPRODUCT(POISSON(L_J,($B$13^2*$B$5*T120)/2,FALSE()),BETADIST((($B$5-1)*FINV($B$8,($B$5-1),($B$5*(T120-1)))/(($B$5-1)*FINV($B$8,($B$5-1),($B$5*(T120-1)))+($B$5*(T120-1)))),($B$5-1)/2+L_J,($B$5*(T120-1))/2))),0)</f>
        <v>0.990457714881267</v>
      </c>
    </row>
    <row r="121" customFormat="false" ht="15" hidden="false" customHeight="false" outlineLevel="0" collapsed="false">
      <c r="T121" s="0" t="n">
        <v>117</v>
      </c>
      <c r="Z121" s="0" t="n">
        <f aca="false">IF(AND(N($B$13)&gt;0,$B$5&gt;=2),MAX(0,1-SUMPRODUCT(POISSON(L_J,($B$13^2*$B$5*T121)/2,FALSE()),BETADIST((($B$5-1)*FINV($B$8,($B$5-1),($B$5*(T121-1)))/(($B$5-1)*FINV($B$8,($B$5-1),($B$5*(T121-1)))+($B$5*(T121-1)))),($B$5-1)/2+L_J,($B$5*(T121-1))/2))),0)</f>
        <v>0.990952227723601</v>
      </c>
    </row>
    <row r="122" customFormat="false" ht="15" hidden="false" customHeight="false" outlineLevel="0" collapsed="false">
      <c r="T122" s="0" t="n">
        <v>118</v>
      </c>
      <c r="Z122" s="0" t="n">
        <f aca="false">IF(AND(N($B$13)&gt;0,$B$5&gt;=2),MAX(0,1-SUMPRODUCT(POISSON(L_J,($B$13^2*$B$5*T122)/2,FALSE()),BETADIST((($B$5-1)*FINV($B$8,($B$5-1),($B$5*(T122-1)))/(($B$5-1)*FINV($B$8,($B$5-1),($B$5*(T122-1)))+($B$5*(T122-1)))),($B$5-1)/2+L_J,($B$5*(T122-1))/2))),0)</f>
        <v>0.991422220453114</v>
      </c>
    </row>
    <row r="123" customFormat="false" ht="15" hidden="false" customHeight="false" outlineLevel="0" collapsed="false">
      <c r="T123" s="0" t="n">
        <v>119</v>
      </c>
      <c r="Z123" s="0" t="n">
        <f aca="false">IF(AND(N($B$13)&gt;0,$B$5&gt;=2),MAX(0,1-SUMPRODUCT(POISSON(L_J,($B$13^2*$B$5*T123)/2,FALSE()),BETADIST((($B$5-1)*FINV($B$8,($B$5-1),($B$5*(T123-1)))/(($B$5-1)*FINV($B$8,($B$5-1),($B$5*(T123-1)))+($B$5*(T123-1)))),($B$5-1)/2+L_J,($B$5*(T123-1))/2))),0)</f>
        <v>0.991868838529851</v>
      </c>
    </row>
    <row r="124" customFormat="false" ht="15" hidden="false" customHeight="false" outlineLevel="0" collapsed="false">
      <c r="T124" s="0" t="n">
        <v>120</v>
      </c>
      <c r="Z124" s="0" t="n">
        <f aca="false">IF(AND(N($B$13)&gt;0,$B$5&gt;=2),MAX(0,1-SUMPRODUCT(POISSON(L_J,($B$13^2*$B$5*T124)/2,FALSE()),BETADIST((($B$5-1)*FINV($B$8,($B$5-1),($B$5*(T124-1)))/(($B$5-1)*FINV($B$8,($B$5-1),($B$5*(T124-1)))+($B$5*(T124-1)))),($B$5-1)/2+L_J,($B$5*(T124-1))/2))),0)</f>
        <v>0.992293178386051</v>
      </c>
    </row>
    <row r="125" customFormat="false" ht="15" hidden="false" customHeight="false" outlineLevel="0" collapsed="false">
      <c r="T125" s="0" t="n">
        <v>121</v>
      </c>
      <c r="Z125" s="0" t="n">
        <f aca="false">IF(AND(N($B$13)&gt;0,$B$5&gt;=2),MAX(0,1-SUMPRODUCT(POISSON(L_J,($B$13^2*$B$5*T125)/2,FALSE()),BETADIST((($B$5-1)*FINV($B$8,($B$5-1),($B$5*(T125-1)))/(($B$5-1)*FINV($B$8,($B$5-1),($B$5*(T125-1)))+($B$5*(T125-1)))),($B$5-1)/2+L_J,($B$5*(T125-1))/2))),0)</f>
        <v>0.992696289235242</v>
      </c>
    </row>
    <row r="126" customFormat="false" ht="15" hidden="false" customHeight="false" outlineLevel="0" collapsed="false">
      <c r="T126" s="0" t="n">
        <v>122</v>
      </c>
      <c r="Z126" s="0" t="n">
        <f aca="false">IF(AND(N($B$13)&gt;0,$B$5&gt;=2),MAX(0,1-SUMPRODUCT(POISSON(L_J,($B$13^2*$B$5*T126)/2,FALSE()),BETADIST((($B$5-1)*FINV($B$8,($B$5-1),($B$5*(T126-1)))/(($B$5-1)*FINV($B$8,($B$5-1),($B$5*(T126-1)))+($B$5*(T126-1)))),($B$5-1)/2+L_J,($B$5*(T126-1))/2))),0)</f>
        <v>0.993079174833971</v>
      </c>
    </row>
    <row r="127" customFormat="false" ht="15" hidden="false" customHeight="false" outlineLevel="0" collapsed="false">
      <c r="T127" s="0" t="n">
        <v>123</v>
      </c>
      <c r="Z127" s="0" t="n">
        <f aca="false">IF(AND(N($B$13)&gt;0,$B$5&gt;=2),MAX(0,1-SUMPRODUCT(POISSON(L_J,($B$13^2*$B$5*T127)/2,FALSE()),BETADIST((($B$5-1)*FINV($B$8,($B$5-1),($B$5*(T127-1)))/(($B$5-1)*FINV($B$8,($B$5-1),($B$5*(T127-1)))+($B$5*(T127-1)))),($B$5-1)/2+L_J,($B$5*(T127-1))/2))),0)</f>
        <v>0.993442795195975</v>
      </c>
    </row>
    <row r="128" customFormat="false" ht="15" hidden="false" customHeight="false" outlineLevel="0" collapsed="false">
      <c r="T128" s="0" t="n">
        <v>124</v>
      </c>
      <c r="Z128" s="0" t="n">
        <f aca="false">IF(AND(N($B$13)&gt;0,$B$5&gt;=2),MAX(0,1-SUMPRODUCT(POISSON(L_J,($B$13^2*$B$5*T128)/2,FALSE()),BETADIST((($B$5-1)*FINV($B$8,($B$5-1),($B$5*(T128-1)))/(($B$5-1)*FINV($B$8,($B$5-1),($B$5*(T128-1)))+($B$5*(T128-1)))),($B$5-1)/2+L_J,($B$5*(T128-1))/2))),0)</f>
        <v>0.993788068258738</v>
      </c>
    </row>
    <row r="129" customFormat="false" ht="15" hidden="false" customHeight="false" outlineLevel="0" collapsed="false">
      <c r="T129" s="0" t="n">
        <v>125</v>
      </c>
      <c r="Z129" s="0" t="n">
        <f aca="false">IF(AND(N($B$13)&gt;0,$B$5&gt;=2),MAX(0,1-SUMPRODUCT(POISSON(L_J,($B$13^2*$B$5*T129)/2,FALSE()),BETADIST((($B$5-1)*FINV($B$8,($B$5-1),($B$5*(T129-1)))/(($B$5-1)*FINV($B$8,($B$5-1),($B$5*(T129-1)))+($B$5*(T129-1)))),($B$5-1)/2+L_J,($B$5*(T129-1))/2))),0)</f>
        <v>0.994115871502522</v>
      </c>
    </row>
    <row r="130" customFormat="false" ht="15" hidden="false" customHeight="false" outlineLevel="0" collapsed="false">
      <c r="T130" s="0" t="n">
        <v>126</v>
      </c>
      <c r="Z130" s="0" t="n">
        <f aca="false">IF(AND(N($B$13)&gt;0,$B$5&gt;=2),MAX(0,1-SUMPRODUCT(POISSON(L_J,($B$13^2*$B$5*T130)/2,FALSE()),BETADIST((($B$5-1)*FINV($B$8,($B$5-1),($B$5*(T130-1)))/(($B$5-1)*FINV($B$8,($B$5-1),($B$5*(T130-1)))+($B$5*(T130-1)))),($B$5-1)/2+L_J,($B$5*(T130-1))/2))),0)</f>
        <v>0.994427043522065</v>
      </c>
    </row>
    <row r="131" customFormat="false" ht="15" hidden="false" customHeight="false" outlineLevel="0" collapsed="false">
      <c r="T131" s="0" t="n">
        <v>127</v>
      </c>
      <c r="Z131" s="0" t="n">
        <f aca="false">IF(AND(N($B$13)&gt;0,$B$5&gt;=2),MAX(0,1-SUMPRODUCT(POISSON(L_J,($B$13^2*$B$5*T131)/2,FALSE()),BETADIST((($B$5-1)*FINV($B$8,($B$5-1),($B$5*(T131-1)))/(($B$5-1)*FINV($B$8,($B$5-1),($B$5*(T131-1)))+($B$5*(T131-1)))),($B$5-1)/2+L_J,($B$5*(T131-1))/2))),0)</f>
        <v>0.994722385551258</v>
      </c>
    </row>
    <row r="132" customFormat="false" ht="15" hidden="false" customHeight="false" outlineLevel="0" collapsed="false">
      <c r="T132" s="0" t="n">
        <v>128</v>
      </c>
      <c r="Z132" s="0" t="n">
        <f aca="false">IF(AND(N($B$13)&gt;0,$B$5&gt;=2),MAX(0,1-SUMPRODUCT(POISSON(L_J,($B$13^2*$B$5*T132)/2,FALSE()),BETADIST((($B$5-1)*FINV($B$8,($B$5-1),($B$5*(T132-1)))/(($B$5-1)*FINV($B$8,($B$5-1),($B$5*(T132-1)))+($B$5*(T132-1)))),($B$5-1)/2+L_J,($B$5*(T132-1))/2))),0)</f>
        <v>0.995002662941196</v>
      </c>
    </row>
    <row r="133" customFormat="false" ht="15" hidden="false" customHeight="false" outlineLevel="0" collapsed="false">
      <c r="T133" s="0" t="n">
        <v>129</v>
      </c>
      <c r="Z133" s="0" t="n">
        <f aca="false">IF(AND(N($B$13)&gt;0,$B$5&gt;=2),MAX(0,1-SUMPRODUCT(POISSON(L_J,($B$13^2*$B$5*T133)/2,FALSE()),BETADIST((($B$5-1)*FINV($B$8,($B$5-1),($B$5*(T133-1)))/(($B$5-1)*FINV($B$8,($B$5-1),($B$5*(T133-1)))+($B$5*(T133-1)))),($B$5-1)/2+L_J,($B$5*(T133-1))/2))),0)</f>
        <v>0.995268606592093</v>
      </c>
    </row>
    <row r="134" customFormat="false" ht="15" hidden="false" customHeight="false" outlineLevel="0" collapsed="false">
      <c r="T134" s="0" t="n">
        <v>130</v>
      </c>
      <c r="Z134" s="0" t="n">
        <f aca="false">IF(AND(N($B$13)&gt;0,$B$5&gt;=2),MAX(0,1-SUMPRODUCT(POISSON(L_J,($B$13^2*$B$5*T134)/2,FALSE()),BETADIST((($B$5-1)*FINV($B$8,($B$5-1),($B$5*(T134-1)))/(($B$5-1)*FINV($B$8,($B$5-1),($B$5*(T134-1)))+($B$5*(T134-1)))),($B$5-1)/2+L_J,($B$5*(T134-1))/2))),0)</f>
        <v>0.995520914339626</v>
      </c>
    </row>
    <row r="135" customFormat="false" ht="15" hidden="false" customHeight="false" outlineLevel="0" collapsed="false">
      <c r="T135" s="0" t="n">
        <v>131</v>
      </c>
      <c r="Z135" s="0" t="n">
        <f aca="false">IF(AND(N($B$13)&gt;0,$B$5&gt;=2),MAX(0,1-SUMPRODUCT(POISSON(L_J,($B$13^2*$B$5*T135)/2,FALSE()),BETADIST((($B$5-1)*FINV($B$8,($B$5-1),($B$5*(T135-1)))/(($B$5-1)*FINV($B$8,($B$5-1),($B$5*(T135-1)))+($B$5*(T135-1)))),($B$5-1)/2+L_J,($B$5*(T135-1))/2))),0)</f>
        <v>0.99576025229635</v>
      </c>
    </row>
    <row r="136" customFormat="false" ht="15" hidden="false" customHeight="false" outlineLevel="0" collapsed="false">
      <c r="T136" s="0" t="n">
        <v>132</v>
      </c>
      <c r="Z136" s="0" t="n">
        <f aca="false">IF(AND(N($B$13)&gt;0,$B$5&gt;=2),MAX(0,1-SUMPRODUCT(POISSON(L_J,($B$13^2*$B$5*T136)/2,FALSE()),BETADIST((($B$5-1)*FINV($B$8,($B$5-1),($B$5*(T136-1)))/(($B$5-1)*FINV($B$8,($B$5-1),($B$5*(T136-1)))+($B$5*(T136-1)))),($B$5-1)/2+L_J,($B$5*(T136-1))/2))),0)</f>
        <v>0.995987256148853</v>
      </c>
    </row>
    <row r="137" customFormat="false" ht="15" hidden="false" customHeight="false" outlineLevel="0" collapsed="false">
      <c r="T137" s="0" t="n">
        <v>133</v>
      </c>
      <c r="Z137" s="0" t="n">
        <f aca="false">IF(AND(N($B$13)&gt;0,$B$5&gt;=2),MAX(0,1-SUMPRODUCT(POISSON(L_J,($B$13^2*$B$5*T137)/2,FALSE()),BETADIST((($B$5-1)*FINV($B$8,($B$5-1),($B$5*(T137-1)))/(($B$5-1)*FINV($B$8,($B$5-1),($B$5*(T137-1)))+($B$5*(T137-1)))),($B$5-1)/2+L_J,($B$5*(T137-1))/2))),0)</f>
        <v>0.996202532411434</v>
      </c>
    </row>
    <row r="138" customFormat="false" ht="15" hidden="false" customHeight="false" outlineLevel="0" collapsed="false">
      <c r="T138" s="0" t="n">
        <v>134</v>
      </c>
      <c r="Z138" s="0" t="n">
        <f aca="false">IF(AND(N($B$13)&gt;0,$B$5&gt;=2),MAX(0,1-SUMPRODUCT(POISSON(L_J,($B$13^2*$B$5*T138)/2,FALSE()),BETADIST((($B$5-1)*FINV($B$8,($B$5-1),($B$5*(T138-1)))/(($B$5-1)*FINV($B$8,($B$5-1),($B$5*(T138-1)))+($B$5*(T138-1)))),($B$5-1)/2+L_J,($B$5*(T138-1))/2))),0)</f>
        <v>0.99640665963706</v>
      </c>
    </row>
    <row r="139" customFormat="false" ht="15" hidden="false" customHeight="false" outlineLevel="0" collapsed="false">
      <c r="T139" s="0" t="n">
        <v>135</v>
      </c>
      <c r="Z139" s="0" t="n">
        <f aca="false">IF(AND(N($B$13)&gt;0,$B$5&gt;=2),MAX(0,1-SUMPRODUCT(POISSON(L_J,($B$13^2*$B$5*T139)/2,FALSE()),BETADIST((($B$5-1)*FINV($B$8,($B$5-1),($B$5*(T139-1)))/(($B$5-1)*FINV($B$8,($B$5-1),($B$5*(T139-1)))+($B$5*(T139-1)))),($B$5-1)/2+L_J,($B$5*(T139-1))/2))),0)</f>
        <v>0.996600189586464</v>
      </c>
    </row>
    <row r="140" customFormat="false" ht="15" hidden="false" customHeight="false" outlineLevel="0" collapsed="false">
      <c r="T140" s="0" t="n">
        <v>136</v>
      </c>
      <c r="Z140" s="0" t="n">
        <f aca="false">IF(AND(N($B$13)&gt;0,$B$5&gt;=2),MAX(0,1-SUMPRODUCT(POISSON(L_J,($B$13^2*$B$5*T140)/2,FALSE()),BETADIST((($B$5-1)*FINV($B$8,($B$5-1),($B$5*(T140-1)))/(($B$5-1)*FINV($B$8,($B$5-1),($B$5*(T140-1)))+($B$5*(T140-1)))),($B$5-1)/2+L_J,($B$5*(T140-1))/2))),0)</f>
        <v>0.996783648356233</v>
      </c>
    </row>
    <row r="141" customFormat="false" ht="15" hidden="false" customHeight="false" outlineLevel="0" collapsed="false">
      <c r="T141" s="0" t="n">
        <v>137</v>
      </c>
      <c r="Z141" s="0" t="n">
        <f aca="false">IF(AND(N($B$13)&gt;0,$B$5&gt;=2),MAX(0,1-SUMPRODUCT(POISSON(L_J,($B$13^2*$B$5*T141)/2,FALSE()),BETADIST((($B$5-1)*FINV($B$8,($B$5-1),($B$5*(T141-1)))/(($B$5-1)*FINV($B$8,($B$5-1),($B$5*(T141-1)))+($B$5*(T141-1)))),($B$5-1)/2+L_J,($B$5*(T141-1))/2))),0)</f>
        <v>0.996957537466785</v>
      </c>
    </row>
    <row r="142" customFormat="false" ht="15" hidden="false" customHeight="false" outlineLevel="0" collapsed="false">
      <c r="T142" s="0" t="n">
        <v>138</v>
      </c>
      <c r="Z142" s="0" t="n">
        <f aca="false">IF(AND(N($B$13)&gt;0,$B$5&gt;=2),MAX(0,1-SUMPRODUCT(POISSON(L_J,($B$13^2*$B$5*T142)/2,FALSE()),BETADIST((($B$5-1)*FINV($B$8,($B$5-1),($B$5*(T142-1)))/(($B$5-1)*FINV($B$8,($B$5-1),($B$5*(T142-1)))+($B$5*(T142-1)))),($B$5-1)/2+L_J,($B$5*(T142-1))/2))),0)</f>
        <v>0.997122334911157</v>
      </c>
    </row>
    <row r="143" customFormat="false" ht="15" hidden="false" customHeight="false" outlineLevel="0" collapsed="false">
      <c r="T143" s="0" t="n">
        <v>139</v>
      </c>
      <c r="Z143" s="0" t="n">
        <f aca="false">IF(AND(N($B$13)&gt;0,$B$5&gt;=2),MAX(0,1-SUMPRODUCT(POISSON(L_J,($B$13^2*$B$5*T143)/2,FALSE()),BETADIST((($B$5-1)*FINV($B$8,($B$5-1),($B$5*(T143-1)))/(($B$5-1)*FINV($B$8,($B$5-1),($B$5*(T143-1)))+($B$5*(T143-1)))),($B$5-1)/2+L_J,($B$5*(T143-1))/2))),0)</f>
        <v>0.997278496165535</v>
      </c>
    </row>
    <row r="144" customFormat="false" ht="15" hidden="false" customHeight="false" outlineLevel="0" collapsed="false">
      <c r="T144" s="0" t="n">
        <v>140</v>
      </c>
      <c r="Z144" s="0" t="n">
        <f aca="false">IF(AND(N($B$13)&gt;0,$B$5&gt;=2),MAX(0,1-SUMPRODUCT(POISSON(L_J,($B$13^2*$B$5*T144)/2,FALSE()),BETADIST((($B$5-1)*FINV($B$8,($B$5-1),($B$5*(T144-1)))/(($B$5-1)*FINV($B$8,($B$5-1),($B$5*(T144-1)))+($B$5*(T144-1)))),($B$5-1)/2+L_J,($B$5*(T144-1))/2))),0)</f>
        <v>0.997426455162481</v>
      </c>
    </row>
    <row r="145" customFormat="false" ht="15" hidden="false" customHeight="false" outlineLevel="0" collapsed="false">
      <c r="T145" s="0" t="n">
        <v>141</v>
      </c>
      <c r="Z145" s="0" t="n">
        <f aca="false">IF(AND(N($B$13)&gt;0,$B$5&gt;=2),MAX(0,1-SUMPRODUCT(POISSON(L_J,($B$13^2*$B$5*T145)/2,FALSE()),BETADIST((($B$5-1)*FINV($B$8,($B$5-1),($B$5*(T145-1)))/(($B$5-1)*FINV($B$8,($B$5-1),($B$5*(T145-1)))+($B$5*(T145-1)))),($B$5-1)/2+L_J,($B$5*(T145-1))/2))),0)</f>
        <v>0.997566625227812</v>
      </c>
    </row>
    <row r="146" customFormat="false" ht="15" hidden="false" customHeight="false" outlineLevel="0" collapsed="false">
      <c r="T146" s="0" t="n">
        <v>142</v>
      </c>
      <c r="Z146" s="0" t="n">
        <f aca="false">IF(AND(N($B$13)&gt;0,$B$5&gt;=2),MAX(0,1-SUMPRODUCT(POISSON(L_J,($B$13^2*$B$5*T146)/2,FALSE()),BETADIST((($B$5-1)*FINV($B$8,($B$5-1),($B$5*(T146-1)))/(($B$5-1)*FINV($B$8,($B$5-1),($B$5*(T146-1)))+($B$5*(T146-1)))),($B$5-1)/2+L_J,($B$5*(T146-1))/2))),0)</f>
        <v>0.997699399982107</v>
      </c>
    </row>
    <row r="147" customFormat="false" ht="15" hidden="false" customHeight="false" outlineLevel="0" collapsed="false">
      <c r="T147" s="0" t="n">
        <v>143</v>
      </c>
      <c r="Z147" s="0" t="n">
        <f aca="false">IF(AND(N($B$13)&gt;0,$B$5&gt;=2),MAX(0,1-SUMPRODUCT(POISSON(L_J,($B$13^2*$B$5*T147)/2,FALSE()),BETADIST((($B$5-1)*FINV($B$8,($B$5-1),($B$5*(T147-1)))/(($B$5-1)*FINV($B$8,($B$5-1),($B$5*(T147-1)))+($B$5*(T147-1)))),($B$5-1)/2+L_J,($B$5*(T147-1))/2))),0)</f>
        <v>0.997825154207809</v>
      </c>
    </row>
    <row r="148" customFormat="false" ht="15" hidden="false" customHeight="false" outlineLevel="0" collapsed="false">
      <c r="T148" s="0" t="n">
        <v>144</v>
      </c>
      <c r="Z148" s="0" t="n">
        <f aca="false">IF(AND(N($B$13)&gt;0,$B$5&gt;=2),MAX(0,1-SUMPRODUCT(POISSON(L_J,($B$13^2*$B$5*T148)/2,FALSE()),BETADIST((($B$5-1)*FINV($B$8,($B$5-1),($B$5*(T148-1)))/(($B$5-1)*FINV($B$8,($B$5-1),($B$5*(T148-1)))+($B$5*(T148-1)))),($B$5-1)/2+L_J,($B$5*(T148-1))/2))),0)</f>
        <v>0.997944244682893</v>
      </c>
    </row>
    <row r="149" customFormat="false" ht="15" hidden="false" customHeight="false" outlineLevel="0" collapsed="false">
      <c r="T149" s="0" t="n">
        <v>145</v>
      </c>
      <c r="Z149" s="0" t="n">
        <f aca="false">IF(AND(N($B$13)&gt;0,$B$5&gt;=2),MAX(0,1-SUMPRODUCT(POISSON(L_J,($B$13^2*$B$5*T149)/2,FALSE()),BETADIST((($B$5-1)*FINV($B$8,($B$5-1),($B$5*(T149-1)))/(($B$5-1)*FINV($B$8,($B$5-1),($B$5*(T149-1)))+($B$5*(T149-1)))),($B$5-1)/2+L_J,($B$5*(T149-1))/2))),0)</f>
        <v>0.998057010982071</v>
      </c>
    </row>
    <row r="150" customFormat="false" ht="15" hidden="false" customHeight="false" outlineLevel="0" collapsed="false">
      <c r="T150" s="0" t="n">
        <v>146</v>
      </c>
      <c r="Z150" s="0" t="n">
        <f aca="false">IF(AND(N($B$13)&gt;0,$B$5&gt;=2),MAX(0,1-SUMPRODUCT(POISSON(L_J,($B$13^2*$B$5*T150)/2,FALSE()),BETADIST((($B$5-1)*FINV($B$8,($B$5-1),($B$5*(T150-1)))/(($B$5-1)*FINV($B$8,($B$5-1),($B$5*(T150-1)))+($B$5*(T150-1)))),($B$5-1)/2+L_J,($B$5*(T150-1))/2))),0)</f>
        <v>0.998163776246499</v>
      </c>
    </row>
    <row r="151" customFormat="false" ht="15" hidden="false" customHeight="false" outlineLevel="0" collapsed="false">
      <c r="T151" s="0" t="n">
        <v>147</v>
      </c>
      <c r="Z151" s="0" t="n">
        <f aca="false">IF(AND(N($B$13)&gt;0,$B$5&gt;=2),MAX(0,1-SUMPRODUCT(POISSON(L_J,($B$13^2*$B$5*T151)/2,FALSE()),BETADIST((($B$5-1)*FINV($B$8,($B$5-1),($B$5*(T151-1)))/(($B$5-1)*FINV($B$8,($B$5-1),($B$5*(T151-1)))+($B$5*(T151-1)))),($B$5-1)/2+L_J,($B$5*(T151-1))/2))),0)</f>
        <v>0.998264847922951</v>
      </c>
    </row>
    <row r="152" customFormat="false" ht="15" hidden="false" customHeight="false" outlineLevel="0" collapsed="false">
      <c r="T152" s="0" t="n">
        <v>148</v>
      </c>
      <c r="Z152" s="0" t="n">
        <f aca="false">IF(AND(N($B$13)&gt;0,$B$5&gt;=2),MAX(0,1-SUMPRODUCT(POISSON(L_J,($B$13^2*$B$5*T152)/2,FALSE()),BETADIST((($B$5-1)*FINV($B$8,($B$5-1),($B$5*(T152-1)))/(($B$5-1)*FINV($B$8,($B$5-1),($B$5*(T152-1)))+($B$5*(T152-1)))),($B$5-1)/2+L_J,($B$5*(T152-1))/2))),0)</f>
        <v>0.99836051847339</v>
      </c>
    </row>
    <row r="153" customFormat="false" ht="15" hidden="false" customHeight="false" outlineLevel="0" collapsed="false">
      <c r="T153" s="0" t="n">
        <v>149</v>
      </c>
      <c r="Z153" s="0" t="n">
        <f aca="false">IF(AND(N($B$13)&gt;0,$B$5&gt;=2),MAX(0,1-SUMPRODUCT(POISSON(L_J,($B$13^2*$B$5*T153)/2,FALSE()),BETADIST((($B$5-1)*FINV($B$8,($B$5-1),($B$5*(T153-1)))/(($B$5-1)*FINV($B$8,($B$5-1),($B$5*(T153-1)))+($B$5*(T153-1)))),($B$5-1)/2+L_J,($B$5*(T153-1))/2))),0)</f>
        <v>0.998451066055905</v>
      </c>
    </row>
    <row r="154" customFormat="false" ht="15" hidden="false" customHeight="false" outlineLevel="0" collapsed="false">
      <c r="T154" s="0" t="n">
        <v>150</v>
      </c>
      <c r="Z154" s="0" t="n">
        <f aca="false">IF(AND(N($B$13)&gt;0,$B$5&gt;=2),MAX(0,1-SUMPRODUCT(POISSON(L_J,($B$13^2*$B$5*T154)/2,FALSE()),BETADIST((($B$5-1)*FINV($B$8,($B$5-1),($B$5*(T154-1)))/(($B$5-1)*FINV($B$8,($B$5-1),($B$5*(T154-1)))+($B$5*(T154-1)))),($B$5-1)/2+L_J,($B$5*(T154-1))/2))),0)</f>
        <v>0.998536755177914</v>
      </c>
    </row>
    <row r="155" customFormat="false" ht="15" hidden="false" customHeight="false" outlineLevel="0" collapsed="false">
      <c r="T155" s="0" t="n">
        <v>151</v>
      </c>
      <c r="Z155" s="0" t="n">
        <f aca="false">IF(AND(N($B$13)&gt;0,$B$5&gt;=2),MAX(0,1-SUMPRODUCT(POISSON(L_J,($B$13^2*$B$5*T155)/2,FALSE()),BETADIST((($B$5-1)*FINV($B$8,($B$5-1),($B$5*(T155-1)))/(($B$5-1)*FINV($B$8,($B$5-1),($B$5*(T155-1)))+($B$5*(T155-1)))),($B$5-1)/2+L_J,($B$5*(T155-1))/2))),0)</f>
        <v>0.998617837322557</v>
      </c>
    </row>
    <row r="156" customFormat="false" ht="15" hidden="false" customHeight="false" outlineLevel="0" collapsed="false">
      <c r="T156" s="0" t="n">
        <v>152</v>
      </c>
      <c r="Z156" s="0" t="n">
        <f aca="false">IF(AND(N($B$13)&gt;0,$B$5&gt;=2),MAX(0,1-SUMPRODUCT(POISSON(L_J,($B$13^2*$B$5*T156)/2,FALSE()),BETADIST((($B$5-1)*FINV($B$8,($B$5-1),($B$5*(T156-1)))/(($B$5-1)*FINV($B$8,($B$5-1),($B$5*(T156-1)))+($B$5*(T156-1)))),($B$5-1)/2+L_J,($B$5*(T156-1))/2))),0)</f>
        <v>0.998694551549182</v>
      </c>
    </row>
    <row r="157" customFormat="false" ht="15" hidden="false" customHeight="false" outlineLevel="0" collapsed="false">
      <c r="T157" s="0" t="n">
        <v>153</v>
      </c>
      <c r="Z157" s="0" t="n">
        <f aca="false">IF(AND(N($B$13)&gt;0,$B$5&gt;=2),MAX(0,1-SUMPRODUCT(POISSON(L_J,($B$13^2*$B$5*T157)/2,FALSE()),BETADIST((($B$5-1)*FINV($B$8,($B$5-1),($B$5*(T157-1)))/(($B$5-1)*FINV($B$8,($B$5-1),($B$5*(T157-1)))+($B$5*(T157-1)))),($B$5-1)/2+L_J,($B$5*(T157-1))/2))),0)</f>
        <v>0.998767125068803</v>
      </c>
    </row>
    <row r="158" customFormat="false" ht="15" hidden="false" customHeight="false" outlineLevel="0" collapsed="false">
      <c r="T158" s="0" t="n">
        <v>154</v>
      </c>
      <c r="Z158" s="0" t="n">
        <f aca="false">IF(AND(N($B$13)&gt;0,$B$5&gt;=2),MAX(0,1-SUMPRODUCT(POISSON(L_J,($B$13^2*$B$5*T158)/2,FALSE()),BETADIST((($B$5-1)*FINV($B$8,($B$5-1),($B$5*(T158-1)))/(($B$5-1)*FINV($B$8,($B$5-1),($B$5*(T158-1)))+($B$5*(T158-1)))),($B$5-1)/2+L_J,($B$5*(T158-1))/2))),0)</f>
        <v>0.99883577379539</v>
      </c>
    </row>
    <row r="159" customFormat="false" ht="15" hidden="false" customHeight="false" outlineLevel="0" collapsed="false">
      <c r="T159" s="0" t="n">
        <v>155</v>
      </c>
      <c r="Z159" s="0" t="n">
        <f aca="false">IF(AND(N($B$13)&gt;0,$B$5&gt;=2),MAX(0,1-SUMPRODUCT(POISSON(L_J,($B$13^2*$B$5*T159)/2,FALSE()),BETADIST((($B$5-1)*FINV($B$8,($B$5-1),($B$5*(T159-1)))/(($B$5-1)*FINV($B$8,($B$5-1),($B$5*(T159-1)))+($B$5*(T159-1)))),($B$5-1)/2+L_J,($B$5*(T159-1))/2))),0)</f>
        <v>0.998900702873853</v>
      </c>
    </row>
    <row r="160" customFormat="false" ht="15" hidden="false" customHeight="false" outlineLevel="0" collapsed="false">
      <c r="T160" s="0" t="n">
        <v>156</v>
      </c>
      <c r="Z160" s="0" t="n">
        <f aca="false">IF(AND(N($B$13)&gt;0,$B$5&gt;=2),MAX(0,1-SUMPRODUCT(POISSON(L_J,($B$13^2*$B$5*T160)/2,FALSE()),BETADIST((($B$5-1)*FINV($B$8,($B$5-1),($B$5*(T160-1)))/(($B$5-1)*FINV($B$8,($B$5-1),($B$5*(T160-1)))+($B$5*(T160-1)))),($B$5-1)/2+L_J,($B$5*(T160-1))/2))),0)</f>
        <v>0.998962107185537</v>
      </c>
    </row>
    <row r="161" customFormat="false" ht="15" hidden="false" customHeight="false" outlineLevel="0" collapsed="false">
      <c r="T161" s="0" t="n">
        <v>157</v>
      </c>
      <c r="Z161" s="0" t="n">
        <f aca="false">IF(AND(N($B$13)&gt;0,$B$5&gt;=2),MAX(0,1-SUMPRODUCT(POISSON(L_J,($B$13^2*$B$5*T161)/2,FALSE()),BETADIST((($B$5-1)*FINV($B$8,($B$5-1),($B$5*(T161-1)))/(($B$5-1)*FINV($B$8,($B$5-1),($B$5*(T161-1)))+($B$5*(T161-1)))),($B$5-1)/2+L_J,($B$5*(T161-1))/2))),0)</f>
        <v>0.999020171832049</v>
      </c>
    </row>
    <row r="162" customFormat="false" ht="15" hidden="false" customHeight="false" outlineLevel="0" collapsed="false">
      <c r="T162" s="0" t="n">
        <v>158</v>
      </c>
      <c r="Z162" s="0" t="n">
        <f aca="false">IF(AND(N($B$13)&gt;0,$B$5&gt;=2),MAX(0,1-SUMPRODUCT(POISSON(L_J,($B$13^2*$B$5*T162)/2,FALSE()),BETADIST((($B$5-1)*FINV($B$8,($B$5-1),($B$5*(T162-1)))/(($B$5-1)*FINV($B$8,($B$5-1),($B$5*(T162-1)))+($B$5*(T162-1)))),($B$5-1)/2+L_J,($B$5*(T162-1))/2))),0)</f>
        <v>0.999075072598207</v>
      </c>
    </row>
    <row r="163" customFormat="false" ht="15" hidden="false" customHeight="false" outlineLevel="0" collapsed="false">
      <c r="T163" s="0" t="n">
        <v>159</v>
      </c>
      <c r="Z163" s="0" t="n">
        <f aca="false">IF(AND(N($B$13)&gt;0,$B$5&gt;=2),MAX(0,1-SUMPRODUCT(POISSON(L_J,($B$13^2*$B$5*T163)/2,FALSE()),BETADIST((($B$5-1)*FINV($B$8,($B$5-1),($B$5*(T163-1)))/(($B$5-1)*FINV($B$8,($B$5-1),($B$5*(T163-1)))+($B$5*(T163-1)))),($B$5-1)/2+L_J,($B$5*(T163-1))/2))),0)</f>
        <v>0.999126976394882</v>
      </c>
    </row>
    <row r="164" customFormat="false" ht="15" hidden="false" customHeight="false" outlineLevel="0" collapsed="false">
      <c r="T164" s="0" t="n">
        <v>160</v>
      </c>
      <c r="Z164" s="0" t="n">
        <f aca="false">IF(AND(N($B$13)&gt;0,$B$5&gt;=2),MAX(0,1-SUMPRODUCT(POISSON(L_J,($B$13^2*$B$5*T164)/2,FALSE()),BETADIST((($B$5-1)*FINV($B$8,($B$5-1),($B$5*(T164-1)))/(($B$5-1)*FINV($B$8,($B$5-1),($B$5*(T164-1)))+($B$5*(T164-1)))),($B$5-1)/2+L_J,($B$5*(T164-1))/2))),0)</f>
        <v>0.999176041682488</v>
      </c>
    </row>
    <row r="165" customFormat="false" ht="15" hidden="false" customHeight="false" outlineLevel="0" collapsed="false">
      <c r="T165" s="0" t="n">
        <v>161</v>
      </c>
      <c r="Z165" s="0" t="n">
        <f aca="false">IF(AND(N($B$13)&gt;0,$B$5&gt;=2),MAX(0,1-SUMPRODUCT(POISSON(L_J,($B$13^2*$B$5*T165)/2,FALSE()),BETADIST((($B$5-1)*FINV($B$8,($B$5-1),($B$5*(T165-1)))/(($B$5-1)*FINV($B$8,($B$5-1),($B$5*(T165-1)))+($B$5*(T165-1)))),($B$5-1)/2+L_J,($B$5*(T165-1))/2))),0)</f>
        <v>0.999222418875857</v>
      </c>
    </row>
    <row r="166" customFormat="false" ht="15" hidden="false" customHeight="false" outlineLevel="0" collapsed="false">
      <c r="T166" s="0" t="n">
        <v>162</v>
      </c>
      <c r="Z166" s="0" t="n">
        <f aca="false">IF(AND(N($B$13)&gt;0,$B$5&gt;=2),MAX(0,1-SUMPRODUCT(POISSON(L_J,($B$13^2*$B$5*T166)/2,FALSE()),BETADIST((($B$5-1)*FINV($B$8,($B$5-1),($B$5*(T166-1)))/(($B$5-1)*FINV($B$8,($B$5-1),($B$5*(T166-1)))+($B$5*(T166-1)))),($B$5-1)/2+L_J,($B$5*(T166-1))/2))),0)</f>
        <v>0.999266250731205</v>
      </c>
    </row>
    <row r="167" customFormat="false" ht="15" hidden="false" customHeight="false" outlineLevel="0" collapsed="false">
      <c r="T167" s="0" t="n">
        <v>163</v>
      </c>
      <c r="Z167" s="0" t="n">
        <f aca="false">IF(AND(N($B$13)&gt;0,$B$5&gt;=2),MAX(0,1-SUMPRODUCT(POISSON(L_J,($B$13^2*$B$5*T167)/2,FALSE()),BETADIST((($B$5-1)*FINV($B$8,($B$5-1),($B$5*(T167-1)))/(($B$5-1)*FINV($B$8,($B$5-1),($B$5*(T167-1)))+($B$5*(T167-1)))),($B$5-1)/2+L_J,($B$5*(T167-1))/2))),0)</f>
        <v>0.999307672715885</v>
      </c>
    </row>
    <row r="168" customFormat="false" ht="15" hidden="false" customHeight="false" outlineLevel="0" collapsed="false">
      <c r="T168" s="0" t="n">
        <v>164</v>
      </c>
      <c r="Z168" s="0" t="n">
        <f aca="false">IF(AND(N($B$13)&gt;0,$B$5&gt;=2),MAX(0,1-SUMPRODUCT(POISSON(L_J,($B$13^2*$B$5*T168)/2,FALSE()),BETADIST((($B$5-1)*FINV($B$8,($B$5-1),($B$5*(T168-1)))/(($B$5-1)*FINV($B$8,($B$5-1),($B$5*(T168-1)))+($B$5*(T168-1)))),($B$5-1)/2+L_J,($B$5*(T168-1))/2))),0)</f>
        <v>0.999346813361609</v>
      </c>
    </row>
    <row r="169" customFormat="false" ht="15" hidden="false" customHeight="false" outlineLevel="0" collapsed="false">
      <c r="T169" s="0" t="n">
        <v>165</v>
      </c>
      <c r="Z169" s="0" t="n">
        <f aca="false">IF(AND(N($B$13)&gt;0,$B$5&gt;=2),MAX(0,1-SUMPRODUCT(POISSON(L_J,($B$13^2*$B$5*T169)/2,FALSE()),BETADIST((($B$5-1)*FINV($B$8,($B$5-1),($B$5*(T169-1)))/(($B$5-1)*FINV($B$8,($B$5-1),($B$5*(T169-1)))+($B$5*(T169-1)))),($B$5-1)/2+L_J,($B$5*(T169-1))/2))),0)</f>
        <v>0.999383794601777</v>
      </c>
    </row>
    <row r="170" customFormat="false" ht="15" hidden="false" customHeight="false" outlineLevel="0" collapsed="false">
      <c r="T170" s="0" t="n">
        <v>166</v>
      </c>
      <c r="Z170" s="0" t="n">
        <f aca="false">IF(AND(N($B$13)&gt;0,$B$5&gt;=2),MAX(0,1-SUMPRODUCT(POISSON(L_J,($B$13^2*$B$5*T170)/2,FALSE()),BETADIST((($B$5-1)*FINV($B$8,($B$5-1),($B$5*(T170-1)))/(($B$5-1)*FINV($B$8,($B$5-1),($B$5*(T170-1)))+($B$5*(T170-1)))),($B$5-1)/2+L_J,($B$5*(T170-1))/2))),0)</f>
        <v>0.999418732093554</v>
      </c>
    </row>
    <row r="171" customFormat="false" ht="15" hidden="false" customHeight="false" outlineLevel="0" collapsed="false">
      <c r="T171" s="0" t="n">
        <v>167</v>
      </c>
      <c r="Z171" s="0" t="n">
        <f aca="false">IF(AND(N($B$13)&gt;0,$B$5&gt;=2),MAX(0,1-SUMPRODUCT(POISSON(L_J,($B$13^2*$B$5*T171)/2,FALSE()),BETADIST((($B$5-1)*FINV($B$8,($B$5-1),($B$5*(T171-1)))/(($B$5-1)*FINV($B$8,($B$5-1),($B$5*(T171-1)))+($B$5*(T171-1)))),($B$5-1)/2+L_J,($B$5*(T171-1))/2))),0)</f>
        <v>0.999451735525314</v>
      </c>
    </row>
    <row r="172" customFormat="false" ht="15" hidden="false" customHeight="false" outlineLevel="0" collapsed="false">
      <c r="T172" s="0" t="n">
        <v>168</v>
      </c>
      <c r="Z172" s="0" t="n">
        <f aca="false">IF(AND(N($B$13)&gt;0,$B$5&gt;=2),MAX(0,1-SUMPRODUCT(POISSON(L_J,($B$13^2*$B$5*T172)/2,FALSE()),BETADIST((($B$5-1)*FINV($B$8,($B$5-1),($B$5*(T172-1)))/(($B$5-1)*FINV($B$8,($B$5-1),($B$5*(T172-1)))+($B$5*(T172-1)))),($B$5-1)/2+L_J,($B$5*(T172-1))/2))),0)</f>
        <v>0.999482908910036</v>
      </c>
    </row>
    <row r="173" customFormat="false" ht="15" hidden="false" customHeight="false" outlineLevel="0" collapsed="false">
      <c r="T173" s="0" t="n">
        <v>169</v>
      </c>
      <c r="Z173" s="0" t="n">
        <f aca="false">IF(AND(N($B$13)&gt;0,$B$5&gt;=2),MAX(0,1-SUMPRODUCT(POISSON(L_J,($B$13^2*$B$5*T173)/2,FALSE()),BETADIST((($B$5-1)*FINV($B$8,($B$5-1),($B$5*(T173-1)))/(($B$5-1)*FINV($B$8,($B$5-1),($B$5*(T173-1)))+($B$5*(T173-1)))),($B$5-1)/2+L_J,($B$5*(T173-1))/2))),0)</f>
        <v>0.999512350865226</v>
      </c>
    </row>
    <row r="174" customFormat="false" ht="15" hidden="false" customHeight="false" outlineLevel="0" collapsed="false">
      <c r="T174" s="0" t="n">
        <v>170</v>
      </c>
      <c r="Z174" s="0" t="n">
        <f aca="false">IF(AND(N($B$13)&gt;0,$B$5&gt;=2),MAX(0,1-SUMPRODUCT(POISSON(L_J,($B$13^2*$B$5*T174)/2,FALSE()),BETADIST((($B$5-1)*FINV($B$8,($B$5-1),($B$5*(T174-1)))/(($B$5-1)*FINV($B$8,($B$5-1),($B$5*(T174-1)))+($B$5*(T174-1)))),($B$5-1)/2+L_J,($B$5*(T174-1))/2))),0)</f>
        <v>0.999540154879934</v>
      </c>
    </row>
    <row r="175" customFormat="false" ht="15" hidden="false" customHeight="false" outlineLevel="0" collapsed="false">
      <c r="T175" s="0" t="n">
        <v>171</v>
      </c>
      <c r="Z175" s="0" t="n">
        <f aca="false">IF(AND(N($B$13)&gt;0,$B$5&gt;=2),MAX(0,1-SUMPRODUCT(POISSON(L_J,($B$13^2*$B$5*T175)/2,FALSE()),BETADIST((($B$5-1)*FINV($B$8,($B$5-1),($B$5*(T175-1)))/(($B$5-1)*FINV($B$8,($B$5-1),($B$5*(T175-1)))+($B$5*(T175-1)))),($B$5-1)/2+L_J,($B$5*(T175-1))/2))),0)</f>
        <v>0.999566409569388</v>
      </c>
    </row>
    <row r="176" customFormat="false" ht="15" hidden="false" customHeight="false" outlineLevel="0" collapsed="false">
      <c r="T176" s="0" t="n">
        <v>172</v>
      </c>
      <c r="Z176" s="0" t="n">
        <f aca="false">IF(AND(N($B$13)&gt;0,$B$5&gt;=2),MAX(0,1-SUMPRODUCT(POISSON(L_J,($B$13^2*$B$5*T176)/2,FALSE()),BETADIST((($B$5-1)*FINV($B$8,($B$5-1),($B$5*(T176-1)))/(($B$5-1)*FINV($B$8,($B$5-1),($B$5*(T176-1)))+($B$5*(T176-1)))),($B$5-1)/2+L_J,($B$5*(T176-1))/2))),0)</f>
        <v>0.999591198917769</v>
      </c>
    </row>
    <row r="177" customFormat="false" ht="15" hidden="false" customHeight="false" outlineLevel="0" collapsed="false">
      <c r="T177" s="0" t="n">
        <v>173</v>
      </c>
      <c r="Z177" s="0" t="n">
        <f aca="false">IF(AND(N($B$13)&gt;0,$B$5&gt;=2),MAX(0,1-SUMPRODUCT(POISSON(L_J,($B$13^2*$B$5*T177)/2,FALSE()),BETADIST((($B$5-1)*FINV($B$8,($B$5-1),($B$5*(T177-1)))/(($B$5-1)*FINV($B$8,($B$5-1),($B$5*(T177-1)))+($B$5*(T177-1)))),($B$5-1)/2+L_J,($B$5*(T177-1))/2))),0)</f>
        <v>0.999614602509634</v>
      </c>
    </row>
    <row r="178" customFormat="false" ht="15" hidden="false" customHeight="false" outlineLevel="0" collapsed="false">
      <c r="T178" s="0" t="n">
        <v>174</v>
      </c>
      <c r="Z178" s="0" t="n">
        <f aca="false">IF(AND(N($B$13)&gt;0,$B$5&gt;=2),MAX(0,1-SUMPRODUCT(POISSON(L_J,($B$13^2*$B$5*T178)/2,FALSE()),BETADIST((($B$5-1)*FINV($B$8,($B$5-1),($B$5*(T178-1)))/(($B$5-1)*FINV($B$8,($B$5-1),($B$5*(T178-1)))+($B$5*(T178-1)))),($B$5-1)/2+L_J,($B$5*(T178-1))/2))),0)</f>
        <v>0.999636695750459</v>
      </c>
    </row>
    <row r="179" customFormat="false" ht="15" hidden="false" customHeight="false" outlineLevel="0" collapsed="false">
      <c r="T179" s="0" t="n">
        <v>175</v>
      </c>
      <c r="Z179" s="0" t="n">
        <f aca="false">IF(AND(N($B$13)&gt;0,$B$5&gt;=2),MAX(0,1-SUMPRODUCT(POISSON(L_J,($B$13^2*$B$5*T179)/2,FALSE()),BETADIST((($B$5-1)*FINV($B$8,($B$5-1),($B$5*(T179-1)))/(($B$5-1)*FINV($B$8,($B$5-1),($B$5*(T179-1)))+($B$5*(T179-1)))),($B$5-1)/2+L_J,($B$5*(T179-1))/2))),0)</f>
        <v>0.999657550076772</v>
      </c>
    </row>
    <row r="180" customFormat="false" ht="15" hidden="false" customHeight="false" outlineLevel="0" collapsed="false">
      <c r="T180" s="0" t="n">
        <v>176</v>
      </c>
      <c r="Z180" s="0" t="n">
        <f aca="false">IF(AND(N($B$13)&gt;0,$B$5&gt;=2),MAX(0,1-SUMPRODUCT(POISSON(L_J,($B$13^2*$B$5*T180)/2,FALSE()),BETADIST((($B$5-1)*FINV($B$8,($B$5-1),($B$5*(T180-1)))/(($B$5-1)*FINV($B$8,($B$5-1),($B$5*(T180-1)))+($B$5*(T180-1)))),($B$5-1)/2+L_J,($B$5*(T180-1))/2))),0)</f>
        <v>0.999677233156337</v>
      </c>
    </row>
    <row r="181" customFormat="false" ht="15" hidden="false" customHeight="false" outlineLevel="0" collapsed="false">
      <c r="T181" s="0" t="n">
        <v>177</v>
      </c>
      <c r="Z181" s="0" t="n">
        <f aca="false">IF(AND(N($B$13)&gt;0,$B$5&gt;=2),MAX(0,1-SUMPRODUCT(POISSON(L_J,($B$13^2*$B$5*T181)/2,FALSE()),BETADIST((($B$5-1)*FINV($B$8,($B$5-1),($B$5*(T181-1)))/(($B$5-1)*FINV($B$8,($B$5-1),($B$5*(T181-1)))+($B$5*(T181-1)))),($B$5-1)/2+L_J,($B$5*(T181-1))/2))),0)</f>
        <v>0.999695809078794</v>
      </c>
    </row>
    <row r="182" customFormat="false" ht="15" hidden="false" customHeight="false" outlineLevel="0" collapsed="false">
      <c r="T182" s="0" t="n">
        <v>178</v>
      </c>
      <c r="Z182" s="0" t="n">
        <f aca="false">IF(AND(N($B$13)&gt;0,$B$5&gt;=2),MAX(0,1-SUMPRODUCT(POISSON(L_J,($B$13^2*$B$5*T182)/2,FALSE()),BETADIST((($B$5-1)*FINV($B$8,($B$5-1),($B$5*(T182-1)))/(($B$5-1)*FINV($B$8,($B$5-1),($B$5*(T182-1)))+($B$5*(T182-1)))),($B$5-1)/2+L_J,($B$5*(T182-1))/2))),0)</f>
        <v>0.999713338537205</v>
      </c>
    </row>
    <row r="183" customFormat="false" ht="15" hidden="false" customHeight="false" outlineLevel="0" collapsed="false">
      <c r="T183" s="0" t="n">
        <v>179</v>
      </c>
      <c r="Z183" s="0" t="n">
        <f aca="false">IF(AND(N($B$13)&gt;0,$B$5&gt;=2),MAX(0,1-SUMPRODUCT(POISSON(L_J,($B$13^2*$B$5*T183)/2,FALSE()),BETADIST((($B$5-1)*FINV($B$8,($B$5-1),($B$5*(T183-1)))/(($B$5-1)*FINV($B$8,($B$5-1),($B$5*(T183-1)))+($B$5*(T183-1)))),($B$5-1)/2+L_J,($B$5*(T183-1))/2))),0)</f>
        <v>0.999729879000869</v>
      </c>
    </row>
    <row r="184" customFormat="false" ht="15" hidden="false" customHeight="false" outlineLevel="0" collapsed="false">
      <c r="T184" s="0" t="n">
        <v>180</v>
      </c>
      <c r="Z184" s="0" t="n">
        <f aca="false">IF(AND(N($B$13)&gt;0,$B$5&gt;=2),MAX(0,1-SUMPRODUCT(POISSON(L_J,($B$13^2*$B$5*T184)/2,FALSE()),BETADIST((($B$5-1)*FINV($B$8,($B$5-1),($B$5*(T184-1)))/(($B$5-1)*FINV($B$8,($B$5-1),($B$5*(T184-1)))+($B$5*(T184-1)))),($B$5-1)/2+L_J,($B$5*(T184-1))/2))),0)</f>
        <v>0.999745484879834</v>
      </c>
    </row>
    <row r="185" customFormat="false" ht="15" hidden="false" customHeight="false" outlineLevel="0" collapsed="false">
      <c r="T185" s="0" t="n">
        <v>181</v>
      </c>
      <c r="Z185" s="0" t="n">
        <f aca="false">IF(AND(N($B$13)&gt;0,$B$5&gt;=2),MAX(0,1-SUMPRODUCT(POISSON(L_J,($B$13^2*$B$5*T185)/2,FALSE()),BETADIST((($B$5-1)*FINV($B$8,($B$5-1),($B$5*(T185-1)))/(($B$5-1)*FINV($B$8,($B$5-1),($B$5*(T185-1)))+($B$5*(T185-1)))),($B$5-1)/2+L_J,($B$5*(T185-1))/2))),0)</f>
        <v>0.999760207681432</v>
      </c>
    </row>
    <row r="186" customFormat="false" ht="15" hidden="false" customHeight="false" outlineLevel="0" collapsed="false">
      <c r="T186" s="0" t="n">
        <v>182</v>
      </c>
      <c r="Z186" s="0" t="n">
        <f aca="false">IF(AND(N($B$13)&gt;0,$B$5&gt;=2),MAX(0,1-SUMPRODUCT(POISSON(L_J,($B$13^2*$B$5*T186)/2,FALSE()),BETADIST((($B$5-1)*FINV($B$8,($B$5-1),($B$5*(T186-1)))/(($B$5-1)*FINV($B$8,($B$5-1),($B$5*(T186-1)))+($B$5*(T186-1)))),($B$5-1)/2+L_J,($B$5*(T186-1))/2))),0)</f>
        <v>0.99977409615923</v>
      </c>
    </row>
    <row r="187" customFormat="false" ht="15" hidden="false" customHeight="false" outlineLevel="0" collapsed="false">
      <c r="T187" s="0" t="n">
        <v>183</v>
      </c>
      <c r="Z187" s="0" t="n">
        <f aca="false">IF(AND(N($B$13)&gt;0,$B$5&gt;=2),MAX(0,1-SUMPRODUCT(POISSON(L_J,($B$13^2*$B$5*T187)/2,FALSE()),BETADIST((($B$5-1)*FINV($B$8,($B$5-1),($B$5*(T187-1)))/(($B$5-1)*FINV($B$8,($B$5-1),($B$5*(T187-1)))+($B$5*(T187-1)))),($B$5-1)/2+L_J,($B$5*(T187-1))/2))),0)</f>
        <v>0.999787196454719</v>
      </c>
    </row>
    <row r="188" customFormat="false" ht="15" hidden="false" customHeight="false" outlineLevel="0" collapsed="false">
      <c r="T188" s="0" t="n">
        <v>184</v>
      </c>
      <c r="Z188" s="0" t="n">
        <f aca="false">IF(AND(N($B$13)&gt;0,$B$5&gt;=2),MAX(0,1-SUMPRODUCT(POISSON(L_J,($B$13^2*$B$5*T188)/2,FALSE()),BETADIST((($B$5-1)*FINV($B$8,($B$5-1),($B$5*(T188-1)))/(($B$5-1)*FINV($B$8,($B$5-1),($B$5*(T188-1)))+($B$5*(T188-1)))),($B$5-1)/2+L_J,($B$5*(T188-1))/2))),0)</f>
        <v>0.999799552232069</v>
      </c>
    </row>
    <row r="189" customFormat="false" ht="15" hidden="false" customHeight="false" outlineLevel="0" collapsed="false">
      <c r="T189" s="0" t="n">
        <v>185</v>
      </c>
      <c r="Z189" s="0" t="n">
        <f aca="false">IF(AND(N($B$13)&gt;0,$B$5&gt;=2),MAX(0,1-SUMPRODUCT(POISSON(L_J,($B$13^2*$B$5*T189)/2,FALSE()),BETADIST((($B$5-1)*FINV($B$8,($B$5-1),($B$5*(T189-1)))/(($B$5-1)*FINV($B$8,($B$5-1),($B$5*(T189-1)))+($B$5*(T189-1)))),($B$5-1)/2+L_J,($B$5*(T189-1))/2))),0)</f>
        <v>0.999811204806278</v>
      </c>
    </row>
    <row r="190" customFormat="false" ht="15" hidden="false" customHeight="false" outlineLevel="0" collapsed="false">
      <c r="T190" s="0" t="n">
        <v>186</v>
      </c>
      <c r="Z190" s="0" t="n">
        <f aca="false">IF(AND(N($B$13)&gt;0,$B$5&gt;=2),MAX(0,1-SUMPRODUCT(POISSON(L_J,($B$13^2*$B$5*T190)/2,FALSE()),BETADIST((($B$5-1)*FINV($B$8,($B$5-1),($B$5*(T190-1)))/(($B$5-1)*FINV($B$8,($B$5-1),($B$5*(T190-1)))+($B$5*(T190-1)))),($B$5-1)/2+L_J,($B$5*(T190-1))/2))),0)</f>
        <v>0.999822193265001</v>
      </c>
    </row>
    <row r="191" customFormat="false" ht="15" hidden="false" customHeight="false" outlineLevel="0" collapsed="false">
      <c r="T191" s="0" t="n">
        <v>187</v>
      </c>
      <c r="Z191" s="0" t="n">
        <f aca="false">IF(AND(N($B$13)&gt;0,$B$5&gt;=2),MAX(0,1-SUMPRODUCT(POISSON(L_J,($B$13^2*$B$5*T191)/2,FALSE()),BETADIST((($B$5-1)*FINV($B$8,($B$5-1),($B$5*(T191-1)))/(($B$5-1)*FINV($B$8,($B$5-1),($B$5*(T191-1)))+($B$5*(T191-1)))),($B$5-1)/2+L_J,($B$5*(T191-1))/2))),0)</f>
        <v>0.99983255458437</v>
      </c>
    </row>
    <row r="192" customFormat="false" ht="15" hidden="false" customHeight="false" outlineLevel="0" collapsed="false">
      <c r="T192" s="0" t="n">
        <v>188</v>
      </c>
      <c r="Z192" s="0" t="n">
        <f aca="false">IF(AND(N($B$13)&gt;0,$B$5&gt;=2),MAX(0,1-SUMPRODUCT(POISSON(L_J,($B$13^2*$B$5*T192)/2,FALSE()),BETADIST((($B$5-1)*FINV($B$8,($B$5-1),($B$5*(T192-1)))/(($B$5-1)*FINV($B$8,($B$5-1),($B$5*(T192-1)))+($B$5*(T192-1)))),($B$5-1)/2+L_J,($B$5*(T192-1))/2))),0)</f>
        <v>0.999842323739056</v>
      </c>
    </row>
    <row r="193" customFormat="false" ht="15" hidden="false" customHeight="false" outlineLevel="0" collapsed="false">
      <c r="T193" s="0" t="n">
        <v>189</v>
      </c>
      <c r="Z193" s="0" t="n">
        <f aca="false">IF(AND(N($B$13)&gt;0,$B$5&gt;=2),MAX(0,1-SUMPRODUCT(POISSON(L_J,($B$13^2*$B$5*T193)/2,FALSE()),BETADIST((($B$5-1)*FINV($B$8,($B$5-1),($B$5*(T193-1)))/(($B$5-1)*FINV($B$8,($B$5-1),($B$5*(T193-1)))+($B$5*(T193-1)))),($B$5-1)/2+L_J,($B$5*(T193-1))/2))),0)</f>
        <v>0.999851533806864</v>
      </c>
    </row>
    <row r="194" customFormat="false" ht="15" hidden="false" customHeight="false" outlineLevel="0" collapsed="false">
      <c r="T194" s="0" t="n">
        <v>190</v>
      </c>
      <c r="Z194" s="0" t="n">
        <f aca="false">IF(AND(N($B$13)&gt;0,$B$5&gt;=2),MAX(0,1-SUMPRODUCT(POISSON(L_J,($B$13^2*$B$5*T194)/2,FALSE()),BETADIST((($B$5-1)*FINV($B$8,($B$5-1),($B$5*(T194-1)))/(($B$5-1)*FINV($B$8,($B$5-1),($B$5*(T194-1)))+($B$5*(T194-1)))),($B$5-1)/2+L_J,($B$5*(T194-1))/2))),0)</f>
        <v>0.999860216068107</v>
      </c>
    </row>
    <row r="195" customFormat="false" ht="15" hidden="false" customHeight="false" outlineLevel="0" collapsed="false">
      <c r="T195" s="0" t="n">
        <v>191</v>
      </c>
      <c r="Z195" s="0" t="n">
        <f aca="false">IF(AND(N($B$13)&gt;0,$B$5&gt;=2),MAX(0,1-SUMPRODUCT(POISSON(L_J,($B$13^2*$B$5*T195)/2,FALSE()),BETADIST((($B$5-1)*FINV($B$8,($B$5-1),($B$5*(T195-1)))/(($B$5-1)*FINV($B$8,($B$5-1),($B$5*(T195-1)))+($B$5*(T195-1)))),($B$5-1)/2+L_J,($B$5*(T195-1))/2))),0)</f>
        <v>0.999868400099994</v>
      </c>
    </row>
    <row r="196" customFormat="false" ht="15" hidden="false" customHeight="false" outlineLevel="0" collapsed="false">
      <c r="T196" s="0" t="n">
        <v>192</v>
      </c>
      <c r="Z196" s="0" t="n">
        <f aca="false">IF(AND(N($B$13)&gt;0,$B$5&gt;=2),MAX(0,1-SUMPRODUCT(POISSON(L_J,($B$13^2*$B$5*T196)/2,FALSE()),BETADIST((($B$5-1)*FINV($B$8,($B$5-1),($B$5*(T196-1)))/(($B$5-1)*FINV($B$8,($B$5-1),($B$5*(T196-1)))+($B$5*(T196-1)))),($B$5-1)/2+L_J,($B$5*(T196-1))/2))),0)</f>
        <v>0.99987611386629</v>
      </c>
    </row>
    <row r="197" customFormat="false" ht="15" hidden="false" customHeight="false" outlineLevel="0" collapsed="false">
      <c r="T197" s="0" t="n">
        <v>193</v>
      </c>
      <c r="Z197" s="0" t="n">
        <f aca="false">IF(AND(N($B$13)&gt;0,$B$5&gt;=2),MAX(0,1-SUMPRODUCT(POISSON(L_J,($B$13^2*$B$5*T197)/2,FALSE()),BETADIST((($B$5-1)*FINV($B$8,($B$5-1),($B$5*(T197-1)))/(($B$5-1)*FINV($B$8,($B$5-1),($B$5*(T197-1)))+($B$5*(T197-1)))),($B$5-1)/2+L_J,($B$5*(T197-1))/2))),0)</f>
        <v>0.999883383802441</v>
      </c>
    </row>
    <row r="198" customFormat="false" ht="15" hidden="false" customHeight="false" outlineLevel="0" collapsed="false">
      <c r="T198" s="0" t="n">
        <v>194</v>
      </c>
      <c r="Z198" s="0" t="n">
        <f aca="false">IF(AND(N($B$13)&gt;0,$B$5&gt;=2),MAX(0,1-SUMPRODUCT(POISSON(L_J,($B$13^2*$B$5*T198)/2,FALSE()),BETADIST((($B$5-1)*FINV($B$8,($B$5-1),($B$5*(T198-1)))/(($B$5-1)*FINV($B$8,($B$5-1),($B$5*(T198-1)))+($B$5*(T198-1)))),($B$5-1)/2+L_J,($B$5*(T198-1))/2))),0)</f>
        <v>0.999890234896414</v>
      </c>
    </row>
    <row r="199" customFormat="false" ht="15" hidden="false" customHeight="false" outlineLevel="0" collapsed="false">
      <c r="T199" s="0" t="n">
        <v>195</v>
      </c>
      <c r="Z199" s="0" t="n">
        <f aca="false">IF(AND(N($B$13)&gt;0,$B$5&gt;=2),MAX(0,1-SUMPRODUCT(POISSON(L_J,($B$13^2*$B$5*T199)/2,FALSE()),BETADIST((($B$5-1)*FINV($B$8,($B$5-1),($B$5*(T199-1)))/(($B$5-1)*FINV($B$8,($B$5-1),($B$5*(T199-1)))+($B$5*(T199-1)))),($B$5-1)/2+L_J,($B$5*(T199-1))/2))),0)</f>
        <v>0.999896690765418</v>
      </c>
    </row>
    <row r="200" customFormat="false" ht="15" hidden="false" customHeight="false" outlineLevel="0" collapsed="false">
      <c r="T200" s="0" t="n">
        <v>196</v>
      </c>
      <c r="Z200" s="0" t="n">
        <f aca="false">IF(AND(N($B$13)&gt;0,$B$5&gt;=2),MAX(0,1-SUMPRODUCT(POISSON(L_J,($B$13^2*$B$5*T200)/2,FALSE()),BETADIST((($B$5-1)*FINV($B$8,($B$5-1),($B$5*(T200-1)))/(($B$5-1)*FINV($B$8,($B$5-1),($B$5*(T200-1)))+($B$5*(T200-1)))),($B$5-1)/2+L_J,($B$5*(T200-1))/2))),0)</f>
        <v>0.999902773728743</v>
      </c>
    </row>
    <row r="201" customFormat="false" ht="15" hidden="false" customHeight="false" outlineLevel="0" collapsed="false">
      <c r="T201" s="0" t="n">
        <v>197</v>
      </c>
      <c r="Z201" s="0" t="n">
        <f aca="false">IF(AND(N($B$13)&gt;0,$B$5&gt;=2),MAX(0,1-SUMPRODUCT(POISSON(L_J,($B$13^2*$B$5*T201)/2,FALSE()),BETADIST((($B$5-1)*FINV($B$8,($B$5-1),($B$5*(T201-1)))/(($B$5-1)*FINV($B$8,($B$5-1),($B$5*(T201-1)))+($B$5*(T201-1)))),($B$5-1)/2+L_J,($B$5*(T201-1))/2))),0)</f>
        <v>0.999908504876866</v>
      </c>
    </row>
    <row r="202" customFormat="false" ht="15" hidden="false" customHeight="false" outlineLevel="0" collapsed="false">
      <c r="T202" s="0" t="n">
        <v>198</v>
      </c>
      <c r="Z202" s="0" t="n">
        <f aca="false">IF(AND(N($B$13)&gt;0,$B$5&gt;=2),MAX(0,1-SUMPRODUCT(POISSON(L_J,($B$13^2*$B$5*T202)/2,FALSE()),BETADIST((($B$5-1)*FINV($B$8,($B$5-1),($B$5*(T202-1)))/(($B$5-1)*FINV($B$8,($B$5-1),($B$5*(T202-1)))+($B$5*(T202-1)))),($B$5-1)/2+L_J,($B$5*(T202-1))/2))),0)</f>
        <v>0.999913904137038</v>
      </c>
    </row>
    <row r="203" customFormat="false" ht="15" hidden="false" customHeight="false" outlineLevel="0" collapsed="false">
      <c r="T203" s="0" t="n">
        <v>199</v>
      </c>
      <c r="Z203" s="0" t="n">
        <f aca="false">IF(AND(N($B$13)&gt;0,$B$5&gt;=2),MAX(0,1-SUMPRODUCT(POISSON(L_J,($B$13^2*$B$5*T203)/2,FALSE()),BETADIST((($B$5-1)*FINV($B$8,($B$5-1),($B$5*(T203-1)))/(($B$5-1)*FINV($B$8,($B$5-1),($B$5*(T203-1)))+($B$5*(T203-1)))),($B$5-1)/2+L_J,($B$5*(T203-1))/2))),0)</f>
        <v>0.999918990335495</v>
      </c>
    </row>
    <row r="204" customFormat="false" ht="15" hidden="false" customHeight="false" outlineLevel="0" collapsed="false">
      <c r="T204" s="0" t="n">
        <v>200</v>
      </c>
      <c r="Z204" s="0" t="n">
        <f aca="false">IF(AND(N($B$13)&gt;0,$B$5&gt;=2),MAX(0,1-SUMPRODUCT(POISSON(L_J,($B$13^2*$B$5*T204)/2,FALSE()),BETADIST((($B$5-1)*FINV($B$8,($B$5-1),($B$5*(T204-1)))/(($B$5-1)*FINV($B$8,($B$5-1),($B$5*(T204-1)))+($B$5*(T204-1)))),($B$5-1)/2+L_J,($B$5*(T204-1))/2))),0)</f>
        <v>0.999923781256471</v>
      </c>
    </row>
    <row r="205" customFormat="false" ht="15" hidden="false" customHeight="false" outlineLevel="0" collapsed="false">
      <c r="T205" s="0" t="n">
        <v>201</v>
      </c>
      <c r="Z205" s="0" t="n">
        <f aca="false">IF(AND(N($B$13)&gt;0,$B$5&gt;=2),MAX(0,1-SUMPRODUCT(POISSON(L_J,($B$13^2*$B$5*T205)/2,FALSE()),BETADIST((($B$5-1)*FINV($B$8,($B$5-1),($B$5*(T205-1)))/(($B$5-1)*FINV($B$8,($B$5-1),($B$5*(T205-1)))+($B$5*(T205-1)))),($B$5-1)/2+L_J,($B$5*(T205-1))/2))),0)</f>
        <v>0.999928293698175</v>
      </c>
    </row>
    <row r="206" customFormat="false" ht="15" hidden="false" customHeight="false" outlineLevel="0" collapsed="false">
      <c r="T206" s="0" t="n">
        <v>202</v>
      </c>
      <c r="Z206" s="0" t="n">
        <f aca="false">IF(AND(N($B$13)&gt;0,$B$5&gt;=2),MAX(0,1-SUMPRODUCT(POISSON(L_J,($B$13^2*$B$5*T206)/2,FALSE()),BETADIST((($B$5-1)*FINV($B$8,($B$5-1),($B$5*(T206-1)))/(($B$5-1)*FINV($B$8,($B$5-1),($B$5*(T206-1)))+($B$5*(T206-1)))),($B$5-1)/2+L_J,($B$5*(T206-1))/2))),0)</f>
        <v>0.999932543525861</v>
      </c>
    </row>
    <row r="207" customFormat="false" ht="15" hidden="false" customHeight="false" outlineLevel="0" collapsed="false">
      <c r="T207" s="0" t="n">
        <v>203</v>
      </c>
      <c r="Z207" s="0" t="n">
        <f aca="false">IF(AND(N($B$13)&gt;0,$B$5&gt;=2),MAX(0,1-SUMPRODUCT(POISSON(L_J,($B$13^2*$B$5*T207)/2,FALSE()),BETADIST((($B$5-1)*FINV($B$8,($B$5-1),($B$5*(T207-1)))/(($B$5-1)*FINV($B$8,($B$5-1),($B$5*(T207-1)))+($B$5*(T207-1)))),($B$5-1)/2+L_J,($B$5*(T207-1))/2))),0)</f>
        <v>0.999936545722156</v>
      </c>
    </row>
    <row r="208" customFormat="false" ht="15" hidden="false" customHeight="false" outlineLevel="0" collapsed="false">
      <c r="T208" s="0" t="n">
        <v>204</v>
      </c>
      <c r="Z208" s="0" t="n">
        <f aca="false">IF(AND(N($B$13)&gt;0,$B$5&gt;=2),MAX(0,1-SUMPRODUCT(POISSON(L_J,($B$13^2*$B$5*T208)/2,FALSE()),BETADIST((($B$5-1)*FINV($B$8,($B$5-1),($B$5*(T208-1)))/(($B$5-1)*FINV($B$8,($B$5-1),($B$5*(T208-1)))+($B$5*(T208-1)))),($B$5-1)/2+L_J,($B$5*(T208-1))/2))),0)</f>
        <v>0.999940314434763</v>
      </c>
    </row>
    <row r="209" customFormat="false" ht="15" hidden="false" customHeight="false" outlineLevel="0" collapsed="false">
      <c r="T209" s="0" t="n">
        <v>205</v>
      </c>
      <c r="Z209" s="0" t="n">
        <f aca="false">IF(AND(N($B$13)&gt;0,$B$5&gt;=2),MAX(0,1-SUMPRODUCT(POISSON(L_J,($B$13^2*$B$5*T209)/2,FALSE()),BETADIST((($B$5-1)*FINV($B$8,($B$5-1),($B$5*(T209-1)))/(($B$5-1)*FINV($B$8,($B$5-1),($B$5*(T209-1)))+($B$5*(T209-1)))),($B$5-1)/2+L_J,($B$5*(T209-1))/2))),0)</f>
        <v>0.999943863021684</v>
      </c>
    </row>
    <row r="210" customFormat="false" ht="15" hidden="false" customHeight="false" outlineLevel="0" collapsed="false">
      <c r="T210" s="0" t="n">
        <v>206</v>
      </c>
      <c r="Z210" s="0" t="n">
        <f aca="false">IF(AND(N($B$13)&gt;0,$B$5&gt;=2),MAX(0,1-SUMPRODUCT(POISSON(L_J,($B$13^2*$B$5*T210)/2,FALSE()),BETADIST((($B$5-1)*FINV($B$8,($B$5-1),($B$5*(T210-1)))/(($B$5-1)*FINV($B$8,($B$5-1),($B$5*(T210-1)))+($B$5*(T210-1)))),($B$5-1)/2+L_J,($B$5*(T210-1))/2))),0)</f>
        <v>0.999947204094077</v>
      </c>
    </row>
    <row r="211" customFormat="false" ht="15" hidden="false" customHeight="false" outlineLevel="0" collapsed="false">
      <c r="T211" s="0" t="n">
        <v>207</v>
      </c>
      <c r="Z211" s="0" t="n">
        <f aca="false">IF(AND(N($B$13)&gt;0,$B$5&gt;=2),MAX(0,1-SUMPRODUCT(POISSON(L_J,($B$13^2*$B$5*T211)/2,FALSE()),BETADIST((($B$5-1)*FINV($B$8,($B$5-1),($B$5*(T211-1)))/(($B$5-1)*FINV($B$8,($B$5-1),($B$5*(T211-1)))+($B$5*(T211-1)))),($B$5-1)/2+L_J,($B$5*(T211-1))/2))),0)</f>
        <v>0.999950349556861</v>
      </c>
    </row>
    <row r="212" customFormat="false" ht="15" hidden="false" customHeight="false" outlineLevel="0" collapsed="false">
      <c r="T212" s="0" t="n">
        <v>208</v>
      </c>
      <c r="Z212" s="0" t="n">
        <f aca="false">IF(AND(N($B$13)&gt;0,$B$5&gt;=2),MAX(0,1-SUMPRODUCT(POISSON(L_J,($B$13^2*$B$5*T212)/2,FALSE()),BETADIST((($B$5-1)*FINV($B$8,($B$5-1),($B$5*(T212-1)))/(($B$5-1)*FINV($B$8,($B$5-1),($B$5*(T212-1)))+($B$5*(T212-1)))),($B$5-1)/2+L_J,($B$5*(T212-1))/2))),0)</f>
        <v>0.999953310647205</v>
      </c>
    </row>
    <row r="213" customFormat="false" ht="15" hidden="false" customHeight="false" outlineLevel="0" collapsed="false">
      <c r="T213" s="0" t="n">
        <v>209</v>
      </c>
      <c r="Z213" s="0" t="n">
        <f aca="false">IF(AND(N($B$13)&gt;0,$B$5&gt;=2),MAX(0,1-SUMPRODUCT(POISSON(L_J,($B$13^2*$B$5*T213)/2,FALSE()),BETADIST((($B$5-1)*FINV($B$8,($B$5-1),($B$5*(T213-1)))/(($B$5-1)*FINV($B$8,($B$5-1),($B$5*(T213-1)))+($B$5*(T213-1)))),($B$5-1)/2+L_J,($B$5*(T213-1))/2))),0)</f>
        <v>0.999956097970968</v>
      </c>
    </row>
    <row r="214" customFormat="false" ht="15" hidden="false" customHeight="false" outlineLevel="0" collapsed="false">
      <c r="T214" s="0" t="n">
        <v>210</v>
      </c>
      <c r="Z214" s="0" t="n">
        <f aca="false">IF(AND(N($B$13)&gt;0,$B$5&gt;=2),MAX(0,1-SUMPRODUCT(POISSON(L_J,($B$13^2*$B$5*T214)/2,FALSE()),BETADIST((($B$5-1)*FINV($B$8,($B$5-1),($B$5*(T214-1)))/(($B$5-1)*FINV($B$8,($B$5-1),($B$5*(T214-1)))+($B$5*(T214-1)))),($B$5-1)/2+L_J,($B$5*(T214-1))/2))),0)</f>
        <v>0.999958721537237</v>
      </c>
    </row>
    <row r="215" customFormat="false" ht="15" hidden="false" customHeight="false" outlineLevel="0" collapsed="false">
      <c r="T215" s="0" t="n">
        <v>211</v>
      </c>
      <c r="Z215" s="0" t="n">
        <f aca="false">IF(AND(N($B$13)&gt;0,$B$5&gt;=2),MAX(0,1-SUMPRODUCT(POISSON(L_J,($B$13^2*$B$5*T215)/2,FALSE()),BETADIST((($B$5-1)*FINV($B$8,($B$5-1),($B$5*(T215-1)))/(($B$5-1)*FINV($B$8,($B$5-1),($B$5*(T215-1)))+($B$5*(T215-1)))),($B$5-1)/2+L_J,($B$5*(T215-1))/2))),0)</f>
        <v>0.999961190791022</v>
      </c>
    </row>
    <row r="216" customFormat="false" ht="15" hidden="false" customHeight="false" outlineLevel="0" collapsed="false">
      <c r="T216" s="0" t="n">
        <v>212</v>
      </c>
      <c r="Z216" s="0" t="n">
        <f aca="false">IF(AND(N($B$13)&gt;0,$B$5&gt;=2),MAX(0,1-SUMPRODUCT(POISSON(L_J,($B$13^2*$B$5*T216)/2,FALSE()),BETADIST((($B$5-1)*FINV($B$8,($B$5-1),($B$5*(T216-1)))/(($B$5-1)*FINV($B$8,($B$5-1),($B$5*(T216-1)))+($B$5*(T216-1)))),($B$5-1)/2+L_J,($B$5*(T216-1))/2))),0)</f>
        <v>0.999963514644227</v>
      </c>
    </row>
    <row r="217" customFormat="false" ht="15" hidden="false" customHeight="false" outlineLevel="0" collapsed="false">
      <c r="T217" s="0" t="n">
        <v>213</v>
      </c>
      <c r="Z217" s="0" t="n">
        <f aca="false">IF(AND(N($B$13)&gt;0,$B$5&gt;=2),MAX(0,1-SUMPRODUCT(POISSON(L_J,($B$13^2*$B$5*T217)/2,FALSE()),BETADIST((($B$5-1)*FINV($B$8,($B$5-1),($B$5*(T217-1)))/(($B$5-1)*FINV($B$8,($B$5-1),($B$5*(T217-1)))+($B$5*(T217-1)))),($B$5-1)/2+L_J,($B$5*(T217-1))/2))),0)</f>
        <v>0.999965701504968</v>
      </c>
    </row>
    <row r="218" customFormat="false" ht="15" hidden="false" customHeight="false" outlineLevel="0" collapsed="false">
      <c r="T218" s="0" t="n">
        <v>214</v>
      </c>
      <c r="Z218" s="0" t="n">
        <f aca="false">IF(AND(N($B$13)&gt;0,$B$5&gt;=2),MAX(0,1-SUMPRODUCT(POISSON(L_J,($B$13^2*$B$5*T218)/2,FALSE()),BETADIST((($B$5-1)*FINV($B$8,($B$5-1),($B$5*(T218-1)))/(($B$5-1)*FINV($B$8,($B$5-1),($B$5*(T218-1)))+($B$5*(T218-1)))),($B$5-1)/2+L_J,($B$5*(T218-1))/2))),0)</f>
        <v>0.999967759305338</v>
      </c>
    </row>
    <row r="219" customFormat="false" ht="15" hidden="false" customHeight="false" outlineLevel="0" collapsed="false">
      <c r="T219" s="0" t="n">
        <v>215</v>
      </c>
      <c r="Z219" s="0" t="n">
        <f aca="false">IF(AND(N($B$13)&gt;0,$B$5&gt;=2),MAX(0,1-SUMPRODUCT(POISSON(L_J,($B$13^2*$B$5*T219)/2,FALSE()),BETADIST((($B$5-1)*FINV($B$8,($B$5-1),($B$5*(T219-1)))/(($B$5-1)*FINV($B$8,($B$5-1),($B$5*(T219-1)))+($B$5*(T219-1)))),($B$5-1)/2+L_J,($B$5*(T219-1))/2))),0)</f>
        <v>0.999969695527675</v>
      </c>
    </row>
    <row r="220" customFormat="false" ht="15" hidden="false" customHeight="false" outlineLevel="0" collapsed="false">
      <c r="T220" s="0" t="n">
        <v>216</v>
      </c>
      <c r="Z220" s="0" t="n">
        <f aca="false">IF(AND(N($B$13)&gt;0,$B$5&gt;=2),MAX(0,1-SUMPRODUCT(POISSON(L_J,($B$13^2*$B$5*T220)/2,FALSE()),BETADIST((($B$5-1)*FINV($B$8,($B$5-1),($B$5*(T220-1)))/(($B$5-1)*FINV($B$8,($B$5-1),($B$5*(T220-1)))+($B$5*(T220-1)))),($B$5-1)/2+L_J,($B$5*(T220-1))/2))),0)</f>
        <v>0.999971517229442</v>
      </c>
    </row>
    <row r="221" customFormat="false" ht="15" hidden="false" customHeight="false" outlineLevel="0" collapsed="false">
      <c r="T221" s="0" t="n">
        <v>217</v>
      </c>
      <c r="Z221" s="0" t="n">
        <f aca="false">IF(AND(N($B$13)&gt;0,$B$5&gt;=2),MAX(0,1-SUMPRODUCT(POISSON(L_J,($B$13^2*$B$5*T221)/2,FALSE()),BETADIST((($B$5-1)*FINV($B$8,($B$5-1),($B$5*(T221-1)))/(($B$5-1)*FINV($B$8,($B$5-1),($B$5*(T221-1)))+($B$5*(T221-1)))),($B$5-1)/2+L_J,($B$5*(T221-1))/2))),0)</f>
        <v>0.999973231066759</v>
      </c>
    </row>
    <row r="222" customFormat="false" ht="15" hidden="false" customHeight="false" outlineLevel="0" collapsed="false">
      <c r="T222" s="0" t="n">
        <v>218</v>
      </c>
      <c r="Z222" s="0" t="n">
        <f aca="false">IF(AND(N($B$13)&gt;0,$B$5&gt;=2),MAX(0,1-SUMPRODUCT(POISSON(L_J,($B$13^2*$B$5*T222)/2,FALSE()),BETADIST((($B$5-1)*FINV($B$8,($B$5-1),($B$5*(T222-1)))/(($B$5-1)*FINV($B$8,($B$5-1),($B$5*(T222-1)))+($B$5*(T222-1)))),($B$5-1)/2+L_J,($B$5*(T222-1))/2))),0)</f>
        <v>0.999974843316675</v>
      </c>
    </row>
    <row r="223" customFormat="false" ht="15" hidden="false" customHeight="false" outlineLevel="0" collapsed="false">
      <c r="T223" s="0" t="n">
        <v>219</v>
      </c>
      <c r="Z223" s="0" t="n">
        <f aca="false">IF(AND(N($B$13)&gt;0,$B$5&gt;=2),MAX(0,1-SUMPRODUCT(POISSON(L_J,($B$13^2*$B$5*T223)/2,FALSE()),BETADIST((($B$5-1)*FINV($B$8,($B$5-1),($B$5*(T223-1)))/(($B$5-1)*FINV($B$8,($B$5-1),($B$5*(T223-1)))+($B$5*(T223-1)))),($B$5-1)/2+L_J,($B$5*(T223-1))/2))),0)</f>
        <v>0.999976359898244</v>
      </c>
    </row>
    <row r="224" customFormat="false" ht="15" hidden="false" customHeight="false" outlineLevel="0" collapsed="false">
      <c r="T224" s="0" t="n">
        <v>220</v>
      </c>
      <c r="Z224" s="0" t="n">
        <f aca="false">IF(AND(N($B$13)&gt;0,$B$5&gt;=2),MAX(0,1-SUMPRODUCT(POISSON(L_J,($B$13^2*$B$5*T224)/2,FALSE()),BETADIST((($B$5-1)*FINV($B$8,($B$5-1),($B$5*(T224-1)))/(($B$5-1)*FINV($B$8,($B$5-1),($B$5*(T224-1)))+($B$5*(T224-1)))),($B$5-1)/2+L_J,($B$5*(T224-1))/2))),0)</f>
        <v>0.999977786392455</v>
      </c>
    </row>
    <row r="225" customFormat="false" ht="15" hidden="false" customHeight="false" outlineLevel="0" collapsed="false">
      <c r="T225" s="0" t="n">
        <v>221</v>
      </c>
      <c r="Z225" s="0" t="n">
        <f aca="false">IF(AND(N($B$13)&gt;0,$B$5&gt;=2),MAX(0,1-SUMPRODUCT(POISSON(L_J,($B$13^2*$B$5*T225)/2,FALSE()),BETADIST((($B$5-1)*FINV($B$8,($B$5-1),($B$5*(T225-1)))/(($B$5-1)*FINV($B$8,($B$5-1),($B$5*(T225-1)))+($B$5*(T225-1)))),($B$5-1)/2+L_J,($B$5*(T225-1))/2))),0)</f>
        <v>0.999979128061094</v>
      </c>
    </row>
    <row r="226" customFormat="false" ht="15" hidden="false" customHeight="false" outlineLevel="0" collapsed="false">
      <c r="T226" s="0" t="n">
        <v>222</v>
      </c>
      <c r="Z226" s="0" t="n">
        <f aca="false">IF(AND(N($B$13)&gt;0,$B$5&gt;=2),MAX(0,1-SUMPRODUCT(POISSON(L_J,($B$13^2*$B$5*T226)/2,FALSE()),BETADIST((($B$5-1)*FINV($B$8,($B$5-1),($B$5*(T226-1)))/(($B$5-1)*FINV($B$8,($B$5-1),($B$5*(T226-1)))+($B$5*(T226-1)))),($B$5-1)/2+L_J,($B$5*(T226-1))/2))),0)</f>
        <v>0.999980389864574</v>
      </c>
    </row>
    <row r="227" customFormat="false" ht="15" hidden="false" customHeight="false" outlineLevel="0" collapsed="false">
      <c r="T227" s="0" t="n">
        <v>223</v>
      </c>
      <c r="Z227" s="0" t="n">
        <f aca="false">IF(AND(N($B$13)&gt;0,$B$5&gt;=2),MAX(0,1-SUMPRODUCT(POISSON(L_J,($B$13^2*$B$5*T227)/2,FALSE()),BETADIST((($B$5-1)*FINV($B$8,($B$5-1),($B$5*(T227-1)))/(($B$5-1)*FINV($B$8,($B$5-1),($B$5*(T227-1)))+($B$5*(T227-1)))),($B$5-1)/2+L_J,($B$5*(T227-1))/2))),0)</f>
        <v>0.999981576478806</v>
      </c>
    </row>
    <row r="228" customFormat="false" ht="15" hidden="false" customHeight="false" outlineLevel="0" collapsed="false">
      <c r="T228" s="0" t="n">
        <v>224</v>
      </c>
      <c r="Z228" s="0" t="n">
        <f aca="false">IF(AND(N($B$13)&gt;0,$B$5&gt;=2),MAX(0,1-SUMPRODUCT(POISSON(L_J,($B$13^2*$B$5*T228)/2,FALSE()),BETADIST((($B$5-1)*FINV($B$8,($B$5-1),($B$5*(T228-1)))/(($B$5-1)*FINV($B$8,($B$5-1),($B$5*(T228-1)))+($B$5*(T228-1)))),($B$5-1)/2+L_J,($B$5*(T228-1))/2))),0)</f>
        <v>0.999982692311144</v>
      </c>
    </row>
    <row r="229" customFormat="false" ht="15" hidden="false" customHeight="false" outlineLevel="0" collapsed="false">
      <c r="T229" s="0" t="n">
        <v>225</v>
      </c>
      <c r="Z229" s="0" t="n">
        <f aca="false">IF(AND(N($B$13)&gt;0,$B$5&gt;=2),MAX(0,1-SUMPRODUCT(POISSON(L_J,($B$13^2*$B$5*T229)/2,FALSE()),BETADIST((($B$5-1)*FINV($B$8,($B$5-1),($B$5*(T229-1)))/(($B$5-1)*FINV($B$8,($B$5-1),($B$5*(T229-1)))+($B$5*(T229-1)))),($B$5-1)/2+L_J,($B$5*(T229-1))/2))),0)</f>
        <v>0.999983741515464</v>
      </c>
    </row>
    <row r="230" customFormat="false" ht="15" hidden="false" customHeight="false" outlineLevel="0" collapsed="false">
      <c r="T230" s="0" t="n">
        <v>226</v>
      </c>
      <c r="Z230" s="0" t="n">
        <f aca="false">IF(AND(N($B$13)&gt;0,$B$5&gt;=2),MAX(0,1-SUMPRODUCT(POISSON(L_J,($B$13^2*$B$5*T230)/2,FALSE()),BETADIST((($B$5-1)*FINV($B$8,($B$5-1),($B$5*(T230-1)))/(($B$5-1)*FINV($B$8,($B$5-1),($B$5*(T230-1)))+($B$5*(T230-1)))),($B$5-1)/2+L_J,($B$5*(T230-1))/2))),0)</f>
        <v>0.999984728006422</v>
      </c>
    </row>
    <row r="231" customFormat="false" ht="15" hidden="false" customHeight="false" outlineLevel="0" collapsed="false">
      <c r="T231" s="0" t="n">
        <v>227</v>
      </c>
      <c r="Z231" s="0" t="n">
        <f aca="false">IF(AND(N($B$13)&gt;0,$B$5&gt;=2),MAX(0,1-SUMPRODUCT(POISSON(L_J,($B$13^2*$B$5*T231)/2,FALSE()),BETADIST((($B$5-1)*FINV($B$8,($B$5-1),($B$5*(T231-1)))/(($B$5-1)*FINV($B$8,($B$5-1),($B$5*(T231-1)))+($B$5*(T231-1)))),($B$5-1)/2+L_J,($B$5*(T231-1))/2))),0)</f>
        <v>0.999985655472924</v>
      </c>
    </row>
    <row r="232" customFormat="false" ht="15" hidden="false" customHeight="false" outlineLevel="0" collapsed="false">
      <c r="T232" s="0" t="n">
        <v>228</v>
      </c>
      <c r="Z232" s="0" t="n">
        <f aca="false">IF(AND(N($B$13)&gt;0,$B$5&gt;=2),MAX(0,1-SUMPRODUCT(POISSON(L_J,($B$13^2*$B$5*T232)/2,FALSE()),BETADIST((($B$5-1)*FINV($B$8,($B$5-1),($B$5*(T232-1)))/(($B$5-1)*FINV($B$8,($B$5-1),($B$5*(T232-1)))+($B$5*(T232-1)))),($B$5-1)/2+L_J,($B$5*(T232-1))/2))),0)</f>
        <v>0.999986527390866</v>
      </c>
    </row>
    <row r="233" customFormat="false" ht="15" hidden="false" customHeight="false" outlineLevel="0" collapsed="false">
      <c r="T233" s="0" t="n">
        <v>229</v>
      </c>
      <c r="Z233" s="0" t="n">
        <f aca="false">IF(AND(N($B$13)&gt;0,$B$5&gt;=2),MAX(0,1-SUMPRODUCT(POISSON(L_J,($B$13^2*$B$5*T233)/2,FALSE()),BETADIST((($B$5-1)*FINV($B$8,($B$5-1),($B$5*(T233-1)))/(($B$5-1)*FINV($B$8,($B$5-1),($B$5*(T233-1)))+($B$5*(T233-1)))),($B$5-1)/2+L_J,($B$5*(T233-1))/2))),0)</f>
        <v>0.999987347035167</v>
      </c>
    </row>
    <row r="234" customFormat="false" ht="15" hidden="false" customHeight="false" outlineLevel="0" collapsed="false">
      <c r="T234" s="0" t="n">
        <v>230</v>
      </c>
      <c r="Z234" s="0" t="n">
        <f aca="false">IF(AND(N($B$13)&gt;0,$B$5&gt;=2),MAX(0,1-SUMPRODUCT(POISSON(L_J,($B$13^2*$B$5*T234)/2,FALSE()),BETADIST((($B$5-1)*FINV($B$8,($B$5-1),($B$5*(T234-1)))/(($B$5-1)*FINV($B$8,($B$5-1),($B$5*(T234-1)))+($B$5*(T234-1)))),($B$5-1)/2+L_J,($B$5*(T234-1))/2))),0)</f>
        <v>0.999988117491145</v>
      </c>
    </row>
    <row r="235" customFormat="false" ht="15" hidden="false" customHeight="false" outlineLevel="0" collapsed="false">
      <c r="T235" s="0" t="n">
        <v>231</v>
      </c>
      <c r="Z235" s="0" t="n">
        <f aca="false">IF(AND(N($B$13)&gt;0,$B$5&gt;=2),MAX(0,1-SUMPRODUCT(POISSON(L_J,($B$13^2*$B$5*T235)/2,FALSE()),BETADIST((($B$5-1)*FINV($B$8,($B$5-1),($B$5*(T235-1)))/(($B$5-1)*FINV($B$8,($B$5-1),($B$5*(T235-1)))+($B$5*(T235-1)))),($B$5-1)/2+L_J,($B$5*(T235-1))/2))),0)</f>
        <v>0.999988841665261</v>
      </c>
    </row>
    <row r="236" customFormat="false" ht="15" hidden="false" customHeight="false" outlineLevel="0" collapsed="false">
      <c r="T236" s="0" t="n">
        <v>232</v>
      </c>
      <c r="Z236" s="0" t="n">
        <f aca="false">IF(AND(N($B$13)&gt;0,$B$5&gt;=2),MAX(0,1-SUMPRODUCT(POISSON(L_J,($B$13^2*$B$5*T236)/2,FALSE()),BETADIST((($B$5-1)*FINV($B$8,($B$5-1),($B$5*(T236-1)))/(($B$5-1)*FINV($B$8,($B$5-1),($B$5*(T236-1)))+($B$5*(T236-1)))),($B$5-1)/2+L_J,($B$5*(T236-1))/2))),0)</f>
        <v>0.999989522295273</v>
      </c>
    </row>
    <row r="237" customFormat="false" ht="15" hidden="false" customHeight="false" outlineLevel="0" collapsed="false">
      <c r="T237" s="0" t="n">
        <v>233</v>
      </c>
      <c r="Z237" s="0" t="n">
        <f aca="false">IF(AND(N($B$13)&gt;0,$B$5&gt;=2),MAX(0,1-SUMPRODUCT(POISSON(L_J,($B$13^2*$B$5*T237)/2,FALSE()),BETADIST((($B$5-1)*FINV($B$8,($B$5-1),($B$5*(T237-1)))/(($B$5-1)*FINV($B$8,($B$5-1),($B$5*(T237-1)))+($B$5*(T237-1)))),($B$5-1)/2+L_J,($B$5*(T237-1))/2))),0)</f>
        <v>0.999990161959822</v>
      </c>
    </row>
    <row r="238" customFormat="false" ht="15" hidden="false" customHeight="false" outlineLevel="0" collapsed="false">
      <c r="T238" s="0" t="n">
        <v>234</v>
      </c>
      <c r="Z238" s="0" t="n">
        <f aca="false">IF(AND(N($B$13)&gt;0,$B$5&gt;=2),MAX(0,1-SUMPRODUCT(POISSON(L_J,($B$13^2*$B$5*T238)/2,FALSE()),BETADIST((($B$5-1)*FINV($B$8,($B$5-1),($B$5*(T238-1)))/(($B$5-1)*FINV($B$8,($B$5-1),($B$5*(T238-1)))+($B$5*(T238-1)))),($B$5-1)/2+L_J,($B$5*(T238-1))/2))),0)</f>
        <v>0.999990763087498</v>
      </c>
    </row>
    <row r="239" customFormat="false" ht="15" hidden="false" customHeight="false" outlineLevel="0" collapsed="false">
      <c r="T239" s="0" t="n">
        <v>235</v>
      </c>
      <c r="Z239" s="0" t="n">
        <f aca="false">IF(AND(N($B$13)&gt;0,$B$5&gt;=2),MAX(0,1-SUMPRODUCT(POISSON(L_J,($B$13^2*$B$5*T239)/2,FALSE()),BETADIST((($B$5-1)*FINV($B$8,($B$5-1),($B$5*(T239-1)))/(($B$5-1)*FINV($B$8,($B$5-1),($B$5*(T239-1)))+($B$5*(T239-1)))),($B$5-1)/2+L_J,($B$5*(T239-1))/2))),0)</f>
        <v>0.99999132796539</v>
      </c>
    </row>
    <row r="240" customFormat="false" ht="15" hidden="false" customHeight="false" outlineLevel="0" collapsed="false">
      <c r="T240" s="0" t="n">
        <v>236</v>
      </c>
      <c r="Z240" s="0" t="n">
        <f aca="false">IF(AND(N($B$13)&gt;0,$B$5&gt;=2),MAX(0,1-SUMPRODUCT(POISSON(L_J,($B$13^2*$B$5*T240)/2,FALSE()),BETADIST((($B$5-1)*FINV($B$8,($B$5-1),($B$5*(T240-1)))/(($B$5-1)*FINV($B$8,($B$5-1),($B$5*(T240-1)))+($B$5*(T240-1)))),($B$5-1)/2+L_J,($B$5*(T240-1))/2))),0)</f>
        <v>0.999991858747166</v>
      </c>
    </row>
    <row r="241" customFormat="false" ht="15" hidden="false" customHeight="false" outlineLevel="0" collapsed="false">
      <c r="T241" s="0" t="n">
        <v>237</v>
      </c>
      <c r="Z241" s="0" t="n">
        <f aca="false">IF(AND(N($B$13)&gt;0,$B$5&gt;=2),MAX(0,1-SUMPRODUCT(POISSON(L_J,($B$13^2*$B$5*T241)/2,FALSE()),BETADIST((($B$5-1)*FINV($B$8,($B$5-1),($B$5*(T241-1)))/(($B$5-1)*FINV($B$8,($B$5-1),($B$5*(T241-1)))+($B$5*(T241-1)))),($B$5-1)/2+L_J,($B$5*(T241-1))/2))),0)</f>
        <v>0.999992357460704</v>
      </c>
    </row>
    <row r="242" customFormat="false" ht="15" hidden="false" customHeight="false" outlineLevel="0" collapsed="false">
      <c r="T242" s="0" t="n">
        <v>238</v>
      </c>
      <c r="Z242" s="0" t="n">
        <f aca="false">IF(AND(N($B$13)&gt;0,$B$5&gt;=2),MAX(0,1-SUMPRODUCT(POISSON(L_J,($B$13^2*$B$5*T242)/2,FALSE()),BETADIST((($B$5-1)*FINV($B$8,($B$5-1),($B$5*(T242-1)))/(($B$5-1)*FINV($B$8,($B$5-1),($B$5*(T242-1)))+($B$5*(T242-1)))),($B$5-1)/2+L_J,($B$5*(T242-1))/2))),0)</f>
        <v>0.999992826015292</v>
      </c>
    </row>
    <row r="243" customFormat="false" ht="15" hidden="false" customHeight="false" outlineLevel="0" collapsed="false">
      <c r="T243" s="0" t="n">
        <v>239</v>
      </c>
      <c r="Z243" s="0" t="n">
        <f aca="false">IF(AND(N($B$13)&gt;0,$B$5&gt;=2),MAX(0,1-SUMPRODUCT(POISSON(L_J,($B$13^2*$B$5*T243)/2,FALSE()),BETADIST((($B$5-1)*FINV($B$8,($B$5-1),($B$5*(T243-1)))/(($B$5-1)*FINV($B$8,($B$5-1),($B$5*(T243-1)))+($B$5*(T243-1)))),($B$5-1)/2+L_J,($B$5*(T243-1))/2))),0)</f>
        <v>0.999993266208433</v>
      </c>
    </row>
    <row r="244" customFormat="false" ht="15" hidden="false" customHeight="false" outlineLevel="0" collapsed="false">
      <c r="T244" s="0" t="n">
        <v>240</v>
      </c>
      <c r="Z244" s="0" t="n">
        <f aca="false">IF(AND(N($B$13)&gt;0,$B$5&gt;=2),MAX(0,1-SUMPRODUCT(POISSON(L_J,($B$13^2*$B$5*T244)/2,FALSE()),BETADIST((($B$5-1)*FINV($B$8,($B$5-1),($B$5*(T244-1)))/(($B$5-1)*FINV($B$8,($B$5-1),($B$5*(T244-1)))+($B$5*(T244-1)))),($B$5-1)/2+L_J,($B$5*(T244-1))/2))),0)</f>
        <v>0.999993679732257</v>
      </c>
    </row>
    <row r="245" customFormat="false" ht="15" hidden="false" customHeight="false" outlineLevel="0" collapsed="false">
      <c r="T245" s="0" t="n">
        <v>241</v>
      </c>
      <c r="Z245" s="0" t="n">
        <f aca="false">IF(AND(N($B$13)&gt;0,$B$5&gt;=2),MAX(0,1-SUMPRODUCT(POISSON(L_J,($B$13^2*$B$5*T245)/2,FALSE()),BETADIST((($B$5-1)*FINV($B$8,($B$5-1),($B$5*(T245-1)))/(($B$5-1)*FINV($B$8,($B$5-1),($B$5*(T245-1)))+($B$5*(T245-1)))),($B$5-1)/2+L_J,($B$5*(T245-1))/2))),0)</f>
        <v>0.999994068179587</v>
      </c>
    </row>
    <row r="246" customFormat="false" ht="15" hidden="false" customHeight="false" outlineLevel="0" collapsed="false">
      <c r="T246" s="0" t="n">
        <v>242</v>
      </c>
      <c r="Z246" s="0" t="n">
        <f aca="false">IF(AND(N($B$13)&gt;0,$B$5&gt;=2),MAX(0,1-SUMPRODUCT(POISSON(L_J,($B$13^2*$B$5*T246)/2,FALSE()),BETADIST((($B$5-1)*FINV($B$8,($B$5-1),($B$5*(T246-1)))/(($B$5-1)*FINV($B$8,($B$5-1),($B$5*(T246-1)))+($B$5*(T246-1)))),($B$5-1)/2+L_J,($B$5*(T246-1))/2))),0)</f>
        <v>0.999994433049654</v>
      </c>
    </row>
    <row r="247" customFormat="false" ht="15" hidden="false" customHeight="false" outlineLevel="0" collapsed="false">
      <c r="T247" s="0" t="n">
        <v>243</v>
      </c>
      <c r="Z247" s="0" t="n">
        <f aca="false">IF(AND(N($B$13)&gt;0,$B$5&gt;=2),MAX(0,1-SUMPRODUCT(POISSON(L_J,($B$13^2*$B$5*T247)/2,FALSE()),BETADIST((($B$5-1)*FINV($B$8,($B$5-1),($B$5*(T247-1)))/(($B$5-1)*FINV($B$8,($B$5-1),($B$5*(T247-1)))+($B$5*(T247-1)))),($B$5-1)/2+L_J,($B$5*(T247-1))/2))),0)</f>
        <v>0.999994775753493</v>
      </c>
    </row>
    <row r="248" customFormat="false" ht="15" hidden="false" customHeight="false" outlineLevel="0" collapsed="false">
      <c r="T248" s="0" t="n">
        <v>244</v>
      </c>
      <c r="Z248" s="0" t="n">
        <f aca="false">IF(AND(N($B$13)&gt;0,$B$5&gt;=2),MAX(0,1-SUMPRODUCT(POISSON(L_J,($B$13^2*$B$5*T248)/2,FALSE()),BETADIST((($B$5-1)*FINV($B$8,($B$5-1),($B$5*(T248-1)))/(($B$5-1)*FINV($B$8,($B$5-1),($B$5*(T248-1)))+($B$5*(T248-1)))),($B$5-1)/2+L_J,($B$5*(T248-1))/2))),0)</f>
        <v>0.999995097619036</v>
      </c>
    </row>
    <row r="249" customFormat="false" ht="15" hidden="false" customHeight="false" outlineLevel="0" collapsed="false">
      <c r="T249" s="0" t="n">
        <v>245</v>
      </c>
      <c r="Z249" s="0" t="n">
        <f aca="false">IF(AND(N($B$13)&gt;0,$B$5&gt;=2),MAX(0,1-SUMPRODUCT(POISSON(L_J,($B$13^2*$B$5*T249)/2,FALSE()),BETADIST((($B$5-1)*FINV($B$8,($B$5-1),($B$5*(T249-1)))/(($B$5-1)*FINV($B$8,($B$5-1),($B$5*(T249-1)))+($B$5*(T249-1)))),($B$5-1)/2+L_J,($B$5*(T249-1))/2))),0)</f>
        <v>0.999995399895916</v>
      </c>
    </row>
    <row r="250" customFormat="false" ht="15" hidden="false" customHeight="false" outlineLevel="0" collapsed="false">
      <c r="T250" s="0" t="n">
        <v>246</v>
      </c>
      <c r="Z250" s="0" t="n">
        <f aca="false">IF(AND(N($B$13)&gt;0,$B$5&gt;=2),MAX(0,1-SUMPRODUCT(POISSON(L_J,($B$13^2*$B$5*T250)/2,FALSE()),BETADIST((($B$5-1)*FINV($B$8,($B$5-1),($B$5*(T250-1)))/(($B$5-1)*FINV($B$8,($B$5-1),($B$5*(T250-1)))+($B$5*(T250-1)))),($B$5-1)/2+L_J,($B$5*(T250-1))/2))),0)</f>
        <v>0.999995683760002</v>
      </c>
    </row>
    <row r="251" customFormat="false" ht="15" hidden="false" customHeight="false" outlineLevel="0" collapsed="false">
      <c r="T251" s="0" t="n">
        <v>247</v>
      </c>
      <c r="Z251" s="0" t="n">
        <f aca="false">IF(AND(N($B$13)&gt;0,$B$5&gt;=2),MAX(0,1-SUMPRODUCT(POISSON(L_J,($B$13^2*$B$5*T251)/2,FALSE()),BETADIST((($B$5-1)*FINV($B$8,($B$5-1),($B$5*(T251-1)))/(($B$5-1)*FINV($B$8,($B$5-1),($B$5*(T251-1)))+($B$5*(T251-1)))),($B$5-1)/2+L_J,($B$5*(T251-1))/2))),0)</f>
        <v>0.999995950317671</v>
      </c>
    </row>
    <row r="252" customFormat="false" ht="15" hidden="false" customHeight="false" outlineLevel="0" collapsed="false">
      <c r="T252" s="0" t="n">
        <v>248</v>
      </c>
      <c r="Z252" s="0" t="n">
        <f aca="false">IF(AND(N($B$13)&gt;0,$B$5&gt;=2),MAX(0,1-SUMPRODUCT(POISSON(L_J,($B$13^2*$B$5*T252)/2,FALSE()),BETADIST((($B$5-1)*FINV($B$8,($B$5-1),($B$5*(T252-1)))/(($B$5-1)*FINV($B$8,($B$5-1),($B$5*(T252-1)))+($B$5*(T252-1)))),($B$5-1)/2+L_J,($B$5*(T252-1))/2))),0)</f>
        <v>0.999996200609845</v>
      </c>
    </row>
    <row r="253" customFormat="false" ht="15" hidden="false" customHeight="false" outlineLevel="0" collapsed="false">
      <c r="T253" s="0" t="n">
        <v>249</v>
      </c>
      <c r="Z253" s="0" t="n">
        <f aca="false">IF(AND(N($B$13)&gt;0,$B$5&gt;=2),MAX(0,1-SUMPRODUCT(POISSON(L_J,($B$13^2*$B$5*T253)/2,FALSE()),BETADIST((($B$5-1)*FINV($B$8,($B$5-1),($B$5*(T253-1)))/(($B$5-1)*FINV($B$8,($B$5-1),($B$5*(T253-1)))+($B$5*(T253-1)))),($B$5-1)/2+L_J,($B$5*(T253-1))/2))),0)</f>
        <v>0.999996435615793</v>
      </c>
    </row>
    <row r="254" customFormat="false" ht="15" hidden="false" customHeight="false" outlineLevel="0" collapsed="false">
      <c r="T254" s="0" t="n">
        <v>250</v>
      </c>
      <c r="Z254" s="0" t="n">
        <f aca="false">IF(AND(N($B$13)&gt;0,$B$5&gt;=2),MAX(0,1-SUMPRODUCT(POISSON(L_J,($B$13^2*$B$5*T254)/2,FALSE()),BETADIST((($B$5-1)*FINV($B$8,($B$5-1),($B$5*(T254-1)))/(($B$5-1)*FINV($B$8,($B$5-1),($B$5*(T254-1)))+($B$5*(T254-1)))),($B$5-1)/2+L_J,($B$5*(T254-1))/2))),0)</f>
        <v>0.999996656256717</v>
      </c>
    </row>
    <row r="255" customFormat="false" ht="15" hidden="false" customHeight="false" outlineLevel="0" collapsed="false">
      <c r="T255" s="0" t="n">
        <v>251</v>
      </c>
      <c r="Z255" s="0" t="n">
        <f aca="false">IF(AND(N($B$13)&gt;0,$B$5&gt;=2),MAX(0,1-SUMPRODUCT(POISSON(L_J,($B$13^2*$B$5*T255)/2,FALSE()),BETADIST((($B$5-1)*FINV($B$8,($B$5-1),($B$5*(T255-1)))/(($B$5-1)*FINV($B$8,($B$5-1),($B$5*(T255-1)))+($B$5*(T255-1)))),($B$5-1)/2+L_J,($B$5*(T255-1))/2))),0)</f>
        <v>0.999996863399142</v>
      </c>
    </row>
    <row r="256" customFormat="false" ht="15" hidden="false" customHeight="false" outlineLevel="0" collapsed="false">
      <c r="T256" s="0" t="n">
        <v>252</v>
      </c>
      <c r="Z256" s="0" t="n">
        <f aca="false">IF(AND(N($B$13)&gt;0,$B$5&gt;=2),MAX(0,1-SUMPRODUCT(POISSON(L_J,($B$13^2*$B$5*T256)/2,FALSE()),BETADIST((($B$5-1)*FINV($B$8,($B$5-1),($B$5*(T256-1)))/(($B$5-1)*FINV($B$8,($B$5-1),($B$5*(T256-1)))+($B$5*(T256-1)))),($B$5-1)/2+L_J,($B$5*(T256-1))/2))),0)</f>
        <v>0.999997057858096</v>
      </c>
    </row>
    <row r="257" customFormat="false" ht="15" hidden="false" customHeight="false" outlineLevel="0" collapsed="false">
      <c r="T257" s="0" t="n">
        <v>253</v>
      </c>
      <c r="Z257" s="0" t="n">
        <f aca="false">IF(AND(N($B$13)&gt;0,$B$5&gt;=2),MAX(0,1-SUMPRODUCT(POISSON(L_J,($B$13^2*$B$5*T257)/2,FALSE()),BETADIST((($B$5-1)*FINV($B$8,($B$5-1),($B$5*(T257-1)))/(($B$5-1)*FINV($B$8,($B$5-1),($B$5*(T257-1)))+($B$5*(T257-1)))),($B$5-1)/2+L_J,($B$5*(T257-1))/2))),0)</f>
        <v>0.999997240400127</v>
      </c>
    </row>
    <row r="258" customFormat="false" ht="15" hidden="false" customHeight="false" outlineLevel="0" collapsed="false">
      <c r="T258" s="0" t="n">
        <v>254</v>
      </c>
      <c r="Z258" s="0" t="n">
        <f aca="false">IF(AND(N($B$13)&gt;0,$B$5&gt;=2),MAX(0,1-SUMPRODUCT(POISSON(L_J,($B$13^2*$B$5*T258)/2,FALSE()),BETADIST((($B$5-1)*FINV($B$8,($B$5-1),($B$5*(T258-1)))/(($B$5-1)*FINV($B$8,($B$5-1),($B$5*(T258-1)))+($B$5*(T258-1)))),($B$5-1)/2+L_J,($B$5*(T258-1))/2))),0)</f>
        <v>0.999997411746131</v>
      </c>
    </row>
    <row r="259" customFormat="false" ht="15" hidden="false" customHeight="false" outlineLevel="0" collapsed="false">
      <c r="T259" s="0" t="n">
        <v>255</v>
      </c>
      <c r="Z259" s="0" t="n">
        <f aca="false">IF(AND(N($B$13)&gt;0,$B$5&gt;=2),MAX(0,1-SUMPRODUCT(POISSON(L_J,($B$13^2*$B$5*T259)/2,FALSE()),BETADIST((($B$5-1)*FINV($B$8,($B$5-1),($B$5*(T259-1)))/(($B$5-1)*FINV($B$8,($B$5-1),($B$5*(T259-1)))+($B$5*(T259-1)))),($B$5-1)/2+L_J,($B$5*(T259-1))/2))),0)</f>
        <v>0.999997572574029</v>
      </c>
    </row>
    <row r="260" customFormat="false" ht="15" hidden="false" customHeight="false" outlineLevel="0" collapsed="false">
      <c r="T260" s="0" t="n">
        <v>256</v>
      </c>
      <c r="Z260" s="0" t="n">
        <f aca="false">IF(AND(N($B$13)&gt;0,$B$5&gt;=2),MAX(0,1-SUMPRODUCT(POISSON(L_J,($B$13^2*$B$5*T260)/2,FALSE()),BETADIST((($B$5-1)*FINV($B$8,($B$5-1),($B$5*(T260-1)))/(($B$5-1)*FINV($B$8,($B$5-1),($B$5*(T260-1)))+($B$5*(T260-1)))),($B$5-1)/2+L_J,($B$5*(T260-1))/2))),0)</f>
        <v>0.999997723521289</v>
      </c>
    </row>
    <row r="261" customFormat="false" ht="15" hidden="false" customHeight="false" outlineLevel="0" collapsed="false">
      <c r="T261" s="0" t="n">
        <v>257</v>
      </c>
      <c r="Z261" s="0" t="n">
        <f aca="false">IF(AND(N($B$13)&gt;0,$B$5&gt;=2),MAX(0,1-SUMPRODUCT(POISSON(L_J,($B$13^2*$B$5*T261)/2,FALSE()),BETADIST((($B$5-1)*FINV($B$8,($B$5-1),($B$5*(T261-1)))/(($B$5-1)*FINV($B$8,($B$5-1),($B$5*(T261-1)))+($B$5*(T261-1)))),($B$5-1)/2+L_J,($B$5*(T261-1))/2))),0)</f>
        <v>0.999997865187291</v>
      </c>
    </row>
    <row r="262" customFormat="false" ht="15" hidden="false" customHeight="false" outlineLevel="0" collapsed="false">
      <c r="T262" s="0" t="n">
        <v>258</v>
      </c>
      <c r="Z262" s="0" t="n">
        <f aca="false">IF(AND(N($B$13)&gt;0,$B$5&gt;=2),MAX(0,1-SUMPRODUCT(POISSON(L_J,($B$13^2*$B$5*T262)/2,FALSE()),BETADIST((($B$5-1)*FINV($B$8,($B$5-1),($B$5*(T262-1)))/(($B$5-1)*FINV($B$8,($B$5-1),($B$5*(T262-1)))+($B$5*(T262-1)))),($B$5-1)/2+L_J,($B$5*(T262-1))/2))),0)</f>
        <v>0.999997998135575</v>
      </c>
    </row>
    <row r="263" customFormat="false" ht="15" hidden="false" customHeight="false" outlineLevel="0" collapsed="false">
      <c r="T263" s="0" t="n">
        <v>259</v>
      </c>
      <c r="Z263" s="0" t="n">
        <f aca="false">IF(AND(N($B$13)&gt;0,$B$5&gt;=2),MAX(0,1-SUMPRODUCT(POISSON(L_J,($B$13^2*$B$5*T263)/2,FALSE()),BETADIST((($B$5-1)*FINV($B$8,($B$5-1),($B$5*(T263-1)))/(($B$5-1)*FINV($B$8,($B$5-1),($B$5*(T263-1)))+($B$5*(T263-1)))),($B$5-1)/2+L_J,($B$5*(T263-1))/2))),0)</f>
        <v>0.999998122895946</v>
      </c>
    </row>
    <row r="264" customFormat="false" ht="15" hidden="false" customHeight="false" outlineLevel="0" collapsed="false">
      <c r="T264" s="0" t="n">
        <v>260</v>
      </c>
      <c r="Z264" s="0" t="n">
        <f aca="false">IF(AND(N($B$13)&gt;0,$B$5&gt;=2),MAX(0,1-SUMPRODUCT(POISSON(L_J,($B$13^2*$B$5*T264)/2,FALSE()),BETADIST((($B$5-1)*FINV($B$8,($B$5-1),($B$5*(T264-1)))/(($B$5-1)*FINV($B$8,($B$5-1),($B$5*(T264-1)))+($B$5*(T264-1)))),($B$5-1)/2+L_J,($B$5*(T264-1))/2))),0)</f>
        <v>0.99999823996646</v>
      </c>
    </row>
    <row r="265" customFormat="false" ht="15" hidden="false" customHeight="false" outlineLevel="0" collapsed="false">
      <c r="T265" s="0" t="n">
        <v>261</v>
      </c>
      <c r="Z265" s="0" t="n">
        <f aca="false">IF(AND(N($B$13)&gt;0,$B$5&gt;=2),MAX(0,1-SUMPRODUCT(POISSON(L_J,($B$13^2*$B$5*T265)/2,FALSE()),BETADIST((($B$5-1)*FINV($B$8,($B$5-1),($B$5*(T265-1)))/(($B$5-1)*FINV($B$8,($B$5-1),($B$5*(T265-1)))+($B$5*(T265-1)))),($B$5-1)/2+L_J,($B$5*(T265-1))/2))),0)</f>
        <v>0.999998349815295</v>
      </c>
    </row>
    <row r="266" customFormat="false" ht="15" hidden="false" customHeight="false" outlineLevel="0" collapsed="false">
      <c r="T266" s="0" t="n">
        <v>262</v>
      </c>
      <c r="Z266" s="0" t="n">
        <f aca="false">IF(AND(N($B$13)&gt;0,$B$5&gt;=2),MAX(0,1-SUMPRODUCT(POISSON(L_J,($B$13^2*$B$5*T266)/2,FALSE()),BETADIST((($B$5-1)*FINV($B$8,($B$5-1),($B$5*(T266-1)))/(($B$5-1)*FINV($B$8,($B$5-1),($B$5*(T266-1)))+($B$5*(T266-1)))),($B$5-1)/2+L_J,($B$5*(T266-1))/2))),0)</f>
        <v>0.99999845288252</v>
      </c>
    </row>
    <row r="267" customFormat="false" ht="15" hidden="false" customHeight="false" outlineLevel="0" collapsed="false">
      <c r="T267" s="0" t="n">
        <v>263</v>
      </c>
      <c r="Z267" s="0" t="n">
        <f aca="false">IF(AND(N($B$13)&gt;0,$B$5&gt;=2),MAX(0,1-SUMPRODUCT(POISSON(L_J,($B$13^2*$B$5*T267)/2,FALSE()),BETADIST((($B$5-1)*FINV($B$8,($B$5-1),($B$5*(T267-1)))/(($B$5-1)*FINV($B$8,($B$5-1),($B$5*(T267-1)))+($B$5*(T267-1)))),($B$5-1)/2+L_J,($B$5*(T267-1))/2))),0)</f>
        <v>0.999998549581753</v>
      </c>
    </row>
    <row r="268" customFormat="false" ht="15" hidden="false" customHeight="false" outlineLevel="0" collapsed="false">
      <c r="T268" s="0" t="n">
        <v>264</v>
      </c>
      <c r="Z268" s="0" t="n">
        <f aca="false">IF(AND(N($B$13)&gt;0,$B$5&gt;=2),MAX(0,1-SUMPRODUCT(POISSON(L_J,($B$13^2*$B$5*T268)/2,FALSE()),BETADIST((($B$5-1)*FINV($B$8,($B$5-1),($B$5*(T268-1)))/(($B$5-1)*FINV($B$8,($B$5-1),($B$5*(T268-1)))+($B$5*(T268-1)))),($B$5-1)/2+L_J,($B$5*(T268-1))/2))),0)</f>
        <v>0.999998640301725</v>
      </c>
    </row>
    <row r="269" customFormat="false" ht="15" hidden="false" customHeight="false" outlineLevel="0" collapsed="false">
      <c r="T269" s="0" t="n">
        <v>265</v>
      </c>
      <c r="Z269" s="0" t="n">
        <f aca="false">IF(AND(N($B$13)&gt;0,$B$5&gt;=2),MAX(0,1-SUMPRODUCT(POISSON(L_J,($B$13^2*$B$5*T269)/2,FALSE()),BETADIST((($B$5-1)*FINV($B$8,($B$5-1),($B$5*(T269-1)))/(($B$5-1)*FINV($B$8,($B$5-1),($B$5*(T269-1)))+($B$5*(T269-1)))),($B$5-1)/2+L_J,($B$5*(T269-1))/2))),0)</f>
        <v>0.999998725407758</v>
      </c>
    </row>
    <row r="270" customFormat="false" ht="15" hidden="false" customHeight="false" outlineLevel="0" collapsed="false">
      <c r="T270" s="0" t="n">
        <v>266</v>
      </c>
      <c r="Z270" s="0" t="n">
        <f aca="false">IF(AND(N($B$13)&gt;0,$B$5&gt;=2),MAX(0,1-SUMPRODUCT(POISSON(L_J,($B$13^2*$B$5*T270)/2,FALSE()),BETADIST((($B$5-1)*FINV($B$8,($B$5-1),($B$5*(T270-1)))/(($B$5-1)*FINV($B$8,($B$5-1),($B$5*(T270-1)))+($B$5*(T270-1)))),($B$5-1)/2+L_J,($B$5*(T270-1))/2))),0)</f>
        <v>0.99999880524315</v>
      </c>
    </row>
    <row r="271" customFormat="false" ht="15" hidden="false" customHeight="false" outlineLevel="0" collapsed="false">
      <c r="T271" s="0" t="n">
        <v>267</v>
      </c>
      <c r="Z271" s="0" t="n">
        <f aca="false">IF(AND(N($B$13)&gt;0,$B$5&gt;=2),MAX(0,1-SUMPRODUCT(POISSON(L_J,($B$13^2*$B$5*T271)/2,FALSE()),BETADIST((($B$5-1)*FINV($B$8,($B$5-1),($B$5*(T271-1)))/(($B$5-1)*FINV($B$8,($B$5-1),($B$5*(T271-1)))+($B$5*(T271-1)))),($B$5-1)/2+L_J,($B$5*(T271-1))/2))),0)</f>
        <v>0.999998880130485</v>
      </c>
    </row>
    <row r="272" customFormat="false" ht="15" hidden="false" customHeight="false" outlineLevel="0" collapsed="false">
      <c r="T272" s="0" t="n">
        <v>268</v>
      </c>
      <c r="Z272" s="0" t="n">
        <f aca="false">IF(AND(N($B$13)&gt;0,$B$5&gt;=2),MAX(0,1-SUMPRODUCT(POISSON(L_J,($B$13^2*$B$5*T272)/2,FALSE()),BETADIST((($B$5-1)*FINV($B$8,($B$5-1),($B$5*(T272-1)))/(($B$5-1)*FINV($B$8,($B$5-1),($B$5*(T272-1)))+($B$5*(T272-1)))),($B$5-1)/2+L_J,($B$5*(T272-1))/2))),0)</f>
        <v>0.999998950372861</v>
      </c>
    </row>
    <row r="273" customFormat="false" ht="15" hidden="false" customHeight="false" outlineLevel="0" collapsed="false">
      <c r="T273" s="0" t="n">
        <v>269</v>
      </c>
      <c r="Z273" s="0" t="n">
        <f aca="false">IF(AND(N($B$13)&gt;0,$B$5&gt;=2),MAX(0,1-SUMPRODUCT(POISSON(L_J,($B$13^2*$B$5*T273)/2,FALSE()),BETADIST((($B$5-1)*FINV($B$8,($B$5-1),($B$5*(T273-1)))/(($B$5-1)*FINV($B$8,($B$5-1),($B$5*(T273-1)))+($B$5*(T273-1)))),($B$5-1)/2+L_J,($B$5*(T273-1))/2))),0)</f>
        <v>0.999999016255053</v>
      </c>
    </row>
    <row r="274" customFormat="false" ht="15" hidden="false" customHeight="false" outlineLevel="0" collapsed="false">
      <c r="T274" s="0" t="n">
        <v>270</v>
      </c>
      <c r="Z274" s="0" t="n">
        <f aca="false">IF(AND(N($B$13)&gt;0,$B$5&gt;=2),MAX(0,1-SUMPRODUCT(POISSON(L_J,($B$13^2*$B$5*T274)/2,FALSE()),BETADIST((($B$5-1)*FINV($B$8,($B$5-1),($B$5*(T274-1)))/(($B$5-1)*FINV($B$8,($B$5-1),($B$5*(T274-1)))+($B$5*(T274-1)))),($B$5-1)/2+L_J,($B$5*(T274-1))/2))),0)</f>
        <v>0.999999078044603</v>
      </c>
    </row>
    <row r="275" customFormat="false" ht="15" hidden="false" customHeight="false" outlineLevel="0" collapsed="false">
      <c r="T275" s="0" t="n">
        <v>271</v>
      </c>
      <c r="Z275" s="0" t="n">
        <f aca="false">IF(AND(N($B$13)&gt;0,$B$5&gt;=2),MAX(0,1-SUMPRODUCT(POISSON(L_J,($B$13^2*$B$5*T275)/2,FALSE()),BETADIST((($B$5-1)*FINV($B$8,($B$5-1),($B$5*(T275-1)))/(($B$5-1)*FINV($B$8,($B$5-1),($B$5*(T275-1)))+($B$5*(T275-1)))),($B$5-1)/2+L_J,($B$5*(T275-1))/2))),0)</f>
        <v>0.999999135992847</v>
      </c>
    </row>
    <row r="276" customFormat="false" ht="15" hidden="false" customHeight="false" outlineLevel="0" collapsed="false">
      <c r="T276" s="0" t="n">
        <v>272</v>
      </c>
      <c r="Z276" s="0" t="n">
        <f aca="false">IF(AND(N($B$13)&gt;0,$B$5&gt;=2),MAX(0,1-SUMPRODUCT(POISSON(L_J,($B$13^2*$B$5*T276)/2,FALSE()),BETADIST((($B$5-1)*FINV($B$8,($B$5-1),($B$5*(T276-1)))/(($B$5-1)*FINV($B$8,($B$5-1),($B$5*(T276-1)))+($B$5*(T276-1)))),($B$5-1)/2+L_J,($B$5*(T276-1))/2))),0)</f>
        <v>0.999999190335884</v>
      </c>
    </row>
    <row r="277" customFormat="false" ht="15" hidden="false" customHeight="false" outlineLevel="0" collapsed="false">
      <c r="T277" s="0" t="n">
        <v>273</v>
      </c>
      <c r="Z277" s="0" t="n">
        <f aca="false">IF(AND(N($B$13)&gt;0,$B$5&gt;=2),MAX(0,1-SUMPRODUCT(POISSON(L_J,($B$13^2*$B$5*T277)/2,FALSE()),BETADIST((($B$5-1)*FINV($B$8,($B$5-1),($B$5*(T277-1)))/(($B$5-1)*FINV($B$8,($B$5-1),($B$5*(T277-1)))+($B$5*(T277-1)))),($B$5-1)/2+L_J,($B$5*(T277-1))/2))),0)</f>
        <v>0.999999241295483</v>
      </c>
    </row>
    <row r="278" customFormat="false" ht="15" hidden="false" customHeight="false" outlineLevel="0" collapsed="false">
      <c r="T278" s="0" t="n">
        <v>274</v>
      </c>
      <c r="Z278" s="0" t="n">
        <f aca="false">IF(AND(N($B$13)&gt;0,$B$5&gt;=2),MAX(0,1-SUMPRODUCT(POISSON(L_J,($B$13^2*$B$5*T278)/2,FALSE()),BETADIST((($B$5-1)*FINV($B$8,($B$5-1),($B$5*(T278-1)))/(($B$5-1)*FINV($B$8,($B$5-1),($B$5*(T278-1)))+($B$5*(T278-1)))),($B$5-1)/2+L_J,($B$5*(T278-1))/2))),0)</f>
        <v>0.999999289079944</v>
      </c>
    </row>
    <row r="279" customFormat="false" ht="15" hidden="false" customHeight="false" outlineLevel="0" collapsed="false">
      <c r="T279" s="0" t="n">
        <v>275</v>
      </c>
      <c r="Z279" s="0" t="n">
        <f aca="false">IF(AND(N($B$13)&gt;0,$B$5&gt;=2),MAX(0,1-SUMPRODUCT(POISSON(L_J,($B$13^2*$B$5*T279)/2,FALSE()),BETADIST((($B$5-1)*FINV($B$8,($B$5-1),($B$5*(T279-1)))/(($B$5-1)*FINV($B$8,($B$5-1),($B$5*(T279-1)))+($B$5*(T279-1)))),($B$5-1)/2+L_J,($B$5*(T279-1))/2))),0)</f>
        <v>0.999999333884903</v>
      </c>
    </row>
    <row r="280" customFormat="false" ht="15" hidden="false" customHeight="false" outlineLevel="0" collapsed="false">
      <c r="T280" s="0" t="n">
        <v>276</v>
      </c>
      <c r="Z280" s="0" t="n">
        <f aca="false">IF(AND(N($B$13)&gt;0,$B$5&gt;=2),MAX(0,1-SUMPRODUCT(POISSON(L_J,($B$13^2*$B$5*T280)/2,FALSE()),BETADIST((($B$5-1)*FINV($B$8,($B$5-1),($B$5*(T280-1)))/(($B$5-1)*FINV($B$8,($B$5-1),($B$5*(T280-1)))+($B$5*(T280-1)))),($B$5-1)/2+L_J,($B$5*(T280-1))/2))),0)</f>
        <v>0.999999375894091</v>
      </c>
    </row>
    <row r="281" customFormat="false" ht="15" hidden="false" customHeight="false" outlineLevel="0" collapsed="false">
      <c r="T281" s="0" t="n">
        <v>277</v>
      </c>
      <c r="Z281" s="0" t="n">
        <f aca="false">IF(AND(N($B$13)&gt;0,$B$5&gt;=2),MAX(0,1-SUMPRODUCT(POISSON(L_J,($B$13^2*$B$5*T281)/2,FALSE()),BETADIST((($B$5-1)*FINV($B$8,($B$5-1),($B$5*(T281-1)))/(($B$5-1)*FINV($B$8,($B$5-1),($B$5*(T281-1)))+($B$5*(T281-1)))),($B$5-1)/2+L_J,($B$5*(T281-1))/2))),0)</f>
        <v>0.99999941528005</v>
      </c>
    </row>
    <row r="282" customFormat="false" ht="15" hidden="false" customHeight="false" outlineLevel="0" collapsed="false">
      <c r="T282" s="0" t="n">
        <v>278</v>
      </c>
      <c r="Z282" s="0" t="n">
        <f aca="false">IF(AND(N($B$13)&gt;0,$B$5&gt;=2),MAX(0,1-SUMPRODUCT(POISSON(L_J,($B$13^2*$B$5*T282)/2,FALSE()),BETADIST((($B$5-1)*FINV($B$8,($B$5-1),($B$5*(T282-1)))/(($B$5-1)*FINV($B$8,($B$5-1),($B$5*(T282-1)))+($B$5*(T282-1)))),($B$5-1)/2+L_J,($B$5*(T282-1))/2))),0)</f>
        <v>0.999999452204801</v>
      </c>
    </row>
    <row r="283" customFormat="false" ht="15" hidden="false" customHeight="false" outlineLevel="0" collapsed="false">
      <c r="T283" s="0" t="n">
        <v>279</v>
      </c>
      <c r="Z283" s="0" t="n">
        <f aca="false">IF(AND(N($B$13)&gt;0,$B$5&gt;=2),MAX(0,1-SUMPRODUCT(POISSON(L_J,($B$13^2*$B$5*T283)/2,FALSE()),BETADIST((($B$5-1)*FINV($B$8,($B$5-1),($B$5*(T283-1)))/(($B$5-1)*FINV($B$8,($B$5-1),($B$5*(T283-1)))+($B$5*(T283-1)))),($B$5-1)/2+L_J,($B$5*(T283-1))/2))),0)</f>
        <v>0.99999948682048</v>
      </c>
    </row>
    <row r="284" customFormat="false" ht="15" hidden="false" customHeight="false" outlineLevel="0" collapsed="false">
      <c r="T284" s="0" t="n">
        <v>280</v>
      </c>
      <c r="Z284" s="0" t="n">
        <f aca="false">IF(AND(N($B$13)&gt;0,$B$5&gt;=2),MAX(0,1-SUMPRODUCT(POISSON(L_J,($B$13^2*$B$5*T284)/2,FALSE()),BETADIST((($B$5-1)*FINV($B$8,($B$5-1),($B$5*(T284-1)))/(($B$5-1)*FINV($B$8,($B$5-1),($B$5*(T284-1)))+($B$5*(T284-1)))),($B$5-1)/2+L_J,($B$5*(T284-1))/2))),0)</f>
        <v>0.999999519269934</v>
      </c>
    </row>
    <row r="285" customFormat="false" ht="15" hidden="false" customHeight="false" outlineLevel="0" collapsed="false">
      <c r="T285" s="0" t="n">
        <v>281</v>
      </c>
      <c r="Z285" s="0" t="n">
        <f aca="false">IF(AND(N($B$13)&gt;0,$B$5&gt;=2),MAX(0,1-SUMPRODUCT(POISSON(L_J,($B$13^2*$B$5*T285)/2,FALSE()),BETADIST((($B$5-1)*FINV($B$8,($B$5-1),($B$5*(T285-1)))/(($B$5-1)*FINV($B$8,($B$5-1),($B$5*(T285-1)))+($B$5*(T285-1)))),($B$5-1)/2+L_J,($B$5*(T285-1))/2))),0)</f>
        <v>0.999999549687275</v>
      </c>
    </row>
    <row r="286" customFormat="false" ht="15" hidden="false" customHeight="false" outlineLevel="0" collapsed="false">
      <c r="T286" s="0" t="n">
        <v>282</v>
      </c>
      <c r="Z286" s="0" t="n">
        <f aca="false">IF(AND(N($B$13)&gt;0,$B$5&gt;=2),MAX(0,1-SUMPRODUCT(POISSON(L_J,($B$13^2*$B$5*T286)/2,FALSE()),BETADIST((($B$5-1)*FINV($B$8,($B$5-1),($B$5*(T286-1)))/(($B$5-1)*FINV($B$8,($B$5-1),($B$5*(T286-1)))+($B$5*(T286-1)))),($B$5-1)/2+L_J,($B$5*(T286-1))/2))),0)</f>
        <v>0.999999578198415</v>
      </c>
    </row>
    <row r="287" customFormat="false" ht="15" hidden="false" customHeight="false" outlineLevel="0" collapsed="false">
      <c r="T287" s="0" t="n">
        <v>283</v>
      </c>
      <c r="Z287" s="0" t="n">
        <f aca="false">IF(AND(N($B$13)&gt;0,$B$5&gt;=2),MAX(0,1-SUMPRODUCT(POISSON(L_J,($B$13^2*$B$5*T287)/2,FALSE()),BETADIST((($B$5-1)*FINV($B$8,($B$5-1),($B$5*(T287-1)))/(($B$5-1)*FINV($B$8,($B$5-1),($B$5*(T287-1)))+($B$5*(T287-1)))),($B$5-1)/2+L_J,($B$5*(T287-1))/2))),0)</f>
        <v>0.999999604921552</v>
      </c>
    </row>
    <row r="288" customFormat="false" ht="15" hidden="false" customHeight="false" outlineLevel="0" collapsed="false">
      <c r="T288" s="0" t="n">
        <v>284</v>
      </c>
      <c r="Z288" s="0" t="n">
        <f aca="false">IF(AND(N($B$13)&gt;0,$B$5&gt;=2),MAX(0,1-SUMPRODUCT(POISSON(L_J,($B$13^2*$B$5*T288)/2,FALSE()),BETADIST((($B$5-1)*FINV($B$8,($B$5-1),($B$5*(T288-1)))/(($B$5-1)*FINV($B$8,($B$5-1),($B$5*(T288-1)))+($B$5*(T288-1)))),($B$5-1)/2+L_J,($B$5*(T288-1))/2))),0)</f>
        <v>0.999999629967643</v>
      </c>
    </row>
    <row r="289" customFormat="false" ht="15" hidden="false" customHeight="false" outlineLevel="0" collapsed="false">
      <c r="T289" s="0" t="n">
        <v>285</v>
      </c>
      <c r="Z289" s="0" t="n">
        <f aca="false">IF(AND(N($B$13)&gt;0,$B$5&gt;=2),MAX(0,1-SUMPRODUCT(POISSON(L_J,($B$13^2*$B$5*T289)/2,FALSE()),BETADIST((($B$5-1)*FINV($B$8,($B$5-1),($B$5*(T289-1)))/(($B$5-1)*FINV($B$8,($B$5-1),($B$5*(T289-1)))+($B$5*(T289-1)))),($B$5-1)/2+L_J,($B$5*(T289-1))/2))),0)</f>
        <v>0.999999653440839</v>
      </c>
    </row>
    <row r="290" customFormat="false" ht="15" hidden="false" customHeight="false" outlineLevel="0" collapsed="false">
      <c r="T290" s="0" t="n">
        <v>286</v>
      </c>
      <c r="Z290" s="0" t="n">
        <f aca="false">IF(AND(N($B$13)&gt;0,$B$5&gt;=2),MAX(0,1-SUMPRODUCT(POISSON(L_J,($B$13^2*$B$5*T290)/2,FALSE()),BETADIST((($B$5-1)*FINV($B$8,($B$5-1),($B$5*(T290-1)))/(($B$5-1)*FINV($B$8,($B$5-1),($B$5*(T290-1)))+($B$5*(T290-1)))),($B$5-1)/2+L_J,($B$5*(T290-1))/2))),0)</f>
        <v>0.999999675438897</v>
      </c>
    </row>
    <row r="291" customFormat="false" ht="15" hidden="false" customHeight="false" outlineLevel="0" collapsed="false">
      <c r="T291" s="0" t="n">
        <v>287</v>
      </c>
      <c r="Z291" s="0" t="n">
        <f aca="false">IF(AND(N($B$13)&gt;0,$B$5&gt;=2),MAX(0,1-SUMPRODUCT(POISSON(L_J,($B$13^2*$B$5*T291)/2,FALSE()),BETADIST((($B$5-1)*FINV($B$8,($B$5-1),($B$5*(T291-1)))/(($B$5-1)*FINV($B$8,($B$5-1),($B$5*(T291-1)))+($B$5*(T291-1)))),($B$5-1)/2+L_J,($B$5*(T291-1))/2))),0)</f>
        <v>0.999999696053569</v>
      </c>
    </row>
    <row r="292" customFormat="false" ht="15" hidden="false" customHeight="false" outlineLevel="0" collapsed="false">
      <c r="T292" s="0" t="n">
        <v>288</v>
      </c>
      <c r="Z292" s="0" t="n">
        <f aca="false">IF(AND(N($B$13)&gt;0,$B$5&gt;=2),MAX(0,1-SUMPRODUCT(POISSON(L_J,($B$13^2*$B$5*T292)/2,FALSE()),BETADIST((($B$5-1)*FINV($B$8,($B$5-1),($B$5*(T292-1)))/(($B$5-1)*FINV($B$8,($B$5-1),($B$5*(T292-1)))+($B$5*(T292-1)))),($B$5-1)/2+L_J,($B$5*(T292-1))/2))),0)</f>
        <v>0.999999715370964</v>
      </c>
    </row>
    <row r="293" customFormat="false" ht="15" hidden="false" customHeight="false" outlineLevel="0" collapsed="false">
      <c r="T293" s="0" t="n">
        <v>289</v>
      </c>
      <c r="Z293" s="0" t="n">
        <f aca="false">IF(AND(N($B$13)&gt;0,$B$5&gt;=2),MAX(0,1-SUMPRODUCT(POISSON(L_J,($B$13^2*$B$5*T293)/2,FALSE()),BETADIST((($B$5-1)*FINV($B$8,($B$5-1),($B$5*(T293-1)))/(($B$5-1)*FINV($B$8,($B$5-1),($B$5*(T293-1)))+($B$5*(T293-1)))),($B$5-1)/2+L_J,($B$5*(T293-1))/2))),0)</f>
        <v>0.999999733471891</v>
      </c>
    </row>
    <row r="294" customFormat="false" ht="15" hidden="false" customHeight="false" outlineLevel="0" collapsed="false">
      <c r="T294" s="0" t="n">
        <v>290</v>
      </c>
      <c r="Z294" s="0" t="n">
        <f aca="false">IF(AND(N($B$13)&gt;0,$B$5&gt;=2),MAX(0,1-SUMPRODUCT(POISSON(L_J,($B$13^2*$B$5*T294)/2,FALSE()),BETADIST((($B$5-1)*FINV($B$8,($B$5-1),($B$5*(T294-1)))/(($B$5-1)*FINV($B$8,($B$5-1),($B$5*(T294-1)))+($B$5*(T294-1)))),($B$5-1)/2+L_J,($B$5*(T294-1))/2))),0)</f>
        <v>0.999999750432184</v>
      </c>
    </row>
    <row r="295" customFormat="false" ht="15" hidden="false" customHeight="false" outlineLevel="0" collapsed="false">
      <c r="T295" s="0" t="n">
        <v>291</v>
      </c>
      <c r="Z295" s="0" t="n">
        <f aca="false">IF(AND(N($B$13)&gt;0,$B$5&gt;=2),MAX(0,1-SUMPRODUCT(POISSON(L_J,($B$13^2*$B$5*T295)/2,FALSE()),BETADIST((($B$5-1)*FINV($B$8,($B$5-1),($B$5*(T295-1)))/(($B$5-1)*FINV($B$8,($B$5-1),($B$5*(T295-1)))+($B$5*(T295-1)))),($B$5-1)/2+L_J,($B$5*(T295-1))/2))),0)</f>
        <v>0.999999766323001</v>
      </c>
    </row>
    <row r="296" customFormat="false" ht="15" hidden="false" customHeight="false" outlineLevel="0" collapsed="false">
      <c r="T296" s="0" t="n">
        <v>292</v>
      </c>
      <c r="Z296" s="0" t="n">
        <f aca="false">IF(AND(N($B$13)&gt;0,$B$5&gt;=2),MAX(0,1-SUMPRODUCT(POISSON(L_J,($B$13^2*$B$5*T296)/2,FALSE()),BETADIST((($B$5-1)*FINV($B$8,($B$5-1),($B$5*(T296-1)))/(($B$5-1)*FINV($B$8,($B$5-1),($B$5*(T296-1)))+($B$5*(T296-1)))),($B$5-1)/2+L_J,($B$5*(T296-1))/2))),0)</f>
        <v>0.999999781211109</v>
      </c>
    </row>
    <row r="297" customFormat="false" ht="15" hidden="false" customHeight="false" outlineLevel="0" collapsed="false">
      <c r="T297" s="0" t="n">
        <v>293</v>
      </c>
      <c r="Z297" s="0" t="n">
        <f aca="false">IF(AND(N($B$13)&gt;0,$B$5&gt;=2),MAX(0,1-SUMPRODUCT(POISSON(L_J,($B$13^2*$B$5*T297)/2,FALSE()),BETADIST((($B$5-1)*FINV($B$8,($B$5-1),($B$5*(T297-1)))/(($B$5-1)*FINV($B$8,($B$5-1),($B$5*(T297-1)))+($B$5*(T297-1)))),($B$5-1)/2+L_J,($B$5*(T297-1))/2))),0)</f>
        <v>0.999999795159154</v>
      </c>
    </row>
    <row r="298" customFormat="false" ht="15" hidden="false" customHeight="false" outlineLevel="0" collapsed="false">
      <c r="T298" s="0" t="n">
        <v>294</v>
      </c>
      <c r="Z298" s="0" t="n">
        <f aca="false">IF(AND(N($B$13)&gt;0,$B$5&gt;=2),MAX(0,1-SUMPRODUCT(POISSON(L_J,($B$13^2*$B$5*T298)/2,FALSE()),BETADIST((($B$5-1)*FINV($B$8,($B$5-1),($B$5*(T298-1)))/(($B$5-1)*FINV($B$8,($B$5-1),($B$5*(T298-1)))+($B$5*(T298-1)))),($B$5-1)/2+L_J,($B$5*(T298-1))/2))),0)</f>
        <v>0.99999980822591</v>
      </c>
    </row>
    <row r="299" customFormat="false" ht="15" hidden="false" customHeight="false" outlineLevel="0" collapsed="false">
      <c r="T299" s="0" t="n">
        <v>295</v>
      </c>
      <c r="Z299" s="0" t="n">
        <f aca="false">IF(AND(N($B$13)&gt;0,$B$5&gt;=2),MAX(0,1-SUMPRODUCT(POISSON(L_J,($B$13^2*$B$5*T299)/2,FALSE()),BETADIST((($B$5-1)*FINV($B$8,($B$5-1),($B$5*(T299-1)))/(($B$5-1)*FINV($B$8,($B$5-1),($B$5*(T299-1)))+($B$5*(T299-1)))),($B$5-1)/2+L_J,($B$5*(T299-1))/2))),0)</f>
        <v>0.999999820466518</v>
      </c>
    </row>
    <row r="300" customFormat="false" ht="15" hidden="false" customHeight="false" outlineLevel="0" collapsed="false">
      <c r="T300" s="0" t="n">
        <v>296</v>
      </c>
      <c r="Z300" s="0" t="n">
        <f aca="false">IF(AND(N($B$13)&gt;0,$B$5&gt;=2),MAX(0,1-SUMPRODUCT(POISSON(L_J,($B$13^2*$B$5*T300)/2,FALSE()),BETADIST((($B$5-1)*FINV($B$8,($B$5-1),($B$5*(T300-1)))/(($B$5-1)*FINV($B$8,($B$5-1),($B$5*(T300-1)))+($B$5*(T300-1)))),($B$5-1)/2+L_J,($B$5*(T300-1))/2))),0)</f>
        <v>0.999999831932703</v>
      </c>
    </row>
    <row r="301" customFormat="false" ht="15" hidden="false" customHeight="false" outlineLevel="0" collapsed="false">
      <c r="T301" s="0" t="n">
        <v>297</v>
      </c>
      <c r="Z301" s="0" t="n">
        <f aca="false">IF(AND(N($B$13)&gt;0,$B$5&gt;=2),MAX(0,1-SUMPRODUCT(POISSON(L_J,($B$13^2*$B$5*T301)/2,FALSE()),BETADIST((($B$5-1)*FINV($B$8,($B$5-1),($B$5*(T301-1)))/(($B$5-1)*FINV($B$8,($B$5-1),($B$5*(T301-1)))+($B$5*(T301-1)))),($B$5-1)/2+L_J,($B$5*(T301-1))/2))),0)</f>
        <v>0.999999842672989</v>
      </c>
    </row>
    <row r="302" customFormat="false" ht="15" hidden="false" customHeight="false" outlineLevel="0" collapsed="false">
      <c r="T302" s="0" t="n">
        <v>298</v>
      </c>
      <c r="Z302" s="0" t="n">
        <f aca="false">IF(AND(N($B$13)&gt;0,$B$5&gt;=2),MAX(0,1-SUMPRODUCT(POISSON(L_J,($B$13^2*$B$5*T302)/2,FALSE()),BETADIST((($B$5-1)*FINV($B$8,($B$5-1),($B$5*(T302-1)))/(($B$5-1)*FINV($B$8,($B$5-1),($B$5*(T302-1)))+($B$5*(T302-1)))),($B$5-1)/2+L_J,($B$5*(T302-1))/2))),0)</f>
        <v>0.999999852732891</v>
      </c>
    </row>
    <row r="303" customFormat="false" ht="15" hidden="false" customHeight="false" outlineLevel="0" collapsed="false">
      <c r="T303" s="0" t="n">
        <v>299</v>
      </c>
      <c r="Z303" s="0" t="n">
        <f aca="false">IF(AND(N($B$13)&gt;0,$B$5&gt;=2),MAX(0,1-SUMPRODUCT(POISSON(L_J,($B$13^2*$B$5*T303)/2,FALSE()),BETADIST((($B$5-1)*FINV($B$8,($B$5-1),($B$5*(T303-1)))/(($B$5-1)*FINV($B$8,($B$5-1),($B$5*(T303-1)))+($B$5*(T303-1)))),($B$5-1)/2+L_J,($B$5*(T303-1))/2))),0)</f>
        <v>0.999999862155099</v>
      </c>
    </row>
    <row r="304" customFormat="false" ht="15" hidden="false" customHeight="false" outlineLevel="0" collapsed="false">
      <c r="T304" s="0" t="n">
        <v>300</v>
      </c>
      <c r="Z304" s="0" t="n">
        <f aca="false">IF(AND(N($B$13)&gt;0,$B$5&gt;=2),MAX(0,1-SUMPRODUCT(POISSON(L_J,($B$13^2*$B$5*T304)/2,FALSE()),BETADIST((($B$5-1)*FINV($B$8,($B$5-1),($B$5*(T304-1)))/(($B$5-1)*FINV($B$8,($B$5-1),($B$5*(T304-1)))+($B$5*(T304-1)))),($B$5-1)/2+L_J,($B$5*(T304-1))/2))),0)</f>
        <v>0.999999870979655</v>
      </c>
    </row>
    <row r="305" customFormat="false" ht="15" hidden="false" customHeight="false" outlineLevel="0" collapsed="false">
      <c r="T305" s="0" t="n">
        <v>301</v>
      </c>
      <c r="Z305" s="0" t="n">
        <f aca="false">IF(AND(N($B$13)&gt;0,$B$5&gt;=2),MAX(0,1-SUMPRODUCT(POISSON(L_J,($B$13^2*$B$5*T305)/2,FALSE()),BETADIST((($B$5-1)*FINV($B$8,($B$5-1),($B$5*(T305-1)))/(($B$5-1)*FINV($B$8,($B$5-1),($B$5*(T305-1)))+($B$5*(T305-1)))),($B$5-1)/2+L_J,($B$5*(T305-1))/2))),0)</f>
        <v>0.99999987924411</v>
      </c>
    </row>
    <row r="306" customFormat="false" ht="15" hidden="false" customHeight="false" outlineLevel="0" collapsed="false">
      <c r="T306" s="0" t="n">
        <v>302</v>
      </c>
      <c r="Z306" s="0" t="n">
        <f aca="false">IF(AND(N($B$13)&gt;0,$B$5&gt;=2),MAX(0,1-SUMPRODUCT(POISSON(L_J,($B$13^2*$B$5*T306)/2,FALSE()),BETADIST((($B$5-1)*FINV($B$8,($B$5-1),($B$5*(T306-1)))/(($B$5-1)*FINV($B$8,($B$5-1),($B$5*(T306-1)))+($B$5*(T306-1)))),($B$5-1)/2+L_J,($B$5*(T306-1))/2))),0)</f>
        <v>0.999999886983682</v>
      </c>
    </row>
    <row r="307" customFormat="false" ht="15" hidden="false" customHeight="false" outlineLevel="0" collapsed="false">
      <c r="T307" s="0" t="n">
        <v>303</v>
      </c>
      <c r="Z307" s="0" t="n">
        <f aca="false">IF(AND(N($B$13)&gt;0,$B$5&gt;=2),MAX(0,1-SUMPRODUCT(POISSON(L_J,($B$13^2*$B$5*T307)/2,FALSE()),BETADIST((($B$5-1)*FINV($B$8,($B$5-1),($B$5*(T307-1)))/(($B$5-1)*FINV($B$8,($B$5-1),($B$5*(T307-1)))+($B$5*(T307-1)))),($B$5-1)/2+L_J,($B$5*(T307-1))/2))),0)</f>
        <v>0.999999894231398</v>
      </c>
    </row>
    <row r="308" customFormat="false" ht="15" hidden="false" customHeight="false" outlineLevel="0" collapsed="false">
      <c r="T308" s="0" t="n">
        <v>304</v>
      </c>
      <c r="Z308" s="0" t="n">
        <f aca="false">IF(AND(N($B$13)&gt;0,$B$5&gt;=2),MAX(0,1-SUMPRODUCT(POISSON(L_J,($B$13^2*$B$5*T308)/2,FALSE()),BETADIST((($B$5-1)*FINV($B$8,($B$5-1),($B$5*(T308-1)))/(($B$5-1)*FINV($B$8,($B$5-1),($B$5*(T308-1)))+($B$5*(T308-1)))),($B$5-1)/2+L_J,($B$5*(T308-1))/2))),0)</f>
        <v>0.999999901018227</v>
      </c>
    </row>
    <row r="309" customFormat="false" ht="15" hidden="false" customHeight="false" outlineLevel="0" collapsed="false">
      <c r="T309" s="0" t="n">
        <v>305</v>
      </c>
      <c r="Z309" s="0" t="n">
        <f aca="false">IF(AND(N($B$13)&gt;0,$B$5&gt;=2),MAX(0,1-SUMPRODUCT(POISSON(L_J,($B$13^2*$B$5*T309)/2,FALSE()),BETADIST((($B$5-1)*FINV($B$8,($B$5-1),($B$5*(T309-1)))/(($B$5-1)*FINV($B$8,($B$5-1),($B$5*(T309-1)))+($B$5*(T309-1)))),($B$5-1)/2+L_J,($B$5*(T309-1))/2))),0)</f>
        <v>0.999999907373207</v>
      </c>
    </row>
    <row r="310" customFormat="false" ht="15" hidden="false" customHeight="false" outlineLevel="0" collapsed="false">
      <c r="T310" s="0" t="n">
        <v>306</v>
      </c>
      <c r="Z310" s="0" t="n">
        <f aca="false">IF(AND(N($B$13)&gt;0,$B$5&gt;=2),MAX(0,1-SUMPRODUCT(POISSON(L_J,($B$13^2*$B$5*T310)/2,FALSE()),BETADIST((($B$5-1)*FINV($B$8,($B$5-1),($B$5*(T310-1)))/(($B$5-1)*FINV($B$8,($B$5-1),($B$5*(T310-1)))+($B$5*(T310-1)))),($B$5-1)/2+L_J,($B$5*(T310-1))/2))),0)</f>
        <v>0.999999913323566</v>
      </c>
    </row>
    <row r="311" customFormat="false" ht="15" hidden="false" customHeight="false" outlineLevel="0" collapsed="false">
      <c r="T311" s="0" t="n">
        <v>307</v>
      </c>
      <c r="Z311" s="0" t="n">
        <f aca="false">IF(AND(N($B$13)&gt;0,$B$5&gt;=2),MAX(0,1-SUMPRODUCT(POISSON(L_J,($B$13^2*$B$5*T311)/2,FALSE()),BETADIST((($B$5-1)*FINV($B$8,($B$5-1),($B$5*(T311-1)))/(($B$5-1)*FINV($B$8,($B$5-1),($B$5*(T311-1)))+($B$5*(T311-1)))),($B$5-1)/2+L_J,($B$5*(T311-1))/2))),0)</f>
        <v>0.999999918894834</v>
      </c>
    </row>
    <row r="312" customFormat="false" ht="15" hidden="false" customHeight="false" outlineLevel="0" collapsed="false">
      <c r="T312" s="0" t="n">
        <v>308</v>
      </c>
      <c r="Z312" s="0" t="n">
        <f aca="false">IF(AND(N($B$13)&gt;0,$B$5&gt;=2),MAX(0,1-SUMPRODUCT(POISSON(L_J,($B$13^2*$B$5*T312)/2,FALSE()),BETADIST((($B$5-1)*FINV($B$8,($B$5-1),($B$5*(T312-1)))/(($B$5-1)*FINV($B$8,($B$5-1),($B$5*(T312-1)))+($B$5*(T312-1)))),($B$5-1)/2+L_J,($B$5*(T312-1))/2))),0)</f>
        <v>0.999999924110942</v>
      </c>
    </row>
    <row r="313" customFormat="false" ht="15" hidden="false" customHeight="false" outlineLevel="0" collapsed="false">
      <c r="T313" s="0" t="n">
        <v>309</v>
      </c>
      <c r="Z313" s="0" t="n">
        <f aca="false">IF(AND(N($B$13)&gt;0,$B$5&gt;=2),MAX(0,1-SUMPRODUCT(POISSON(L_J,($B$13^2*$B$5*T313)/2,FALSE()),BETADIST((($B$5-1)*FINV($B$8,($B$5-1),($B$5*(T313-1)))/(($B$5-1)*FINV($B$8,($B$5-1),($B$5*(T313-1)))+($B$5*(T313-1)))),($B$5-1)/2+L_J,($B$5*(T313-1))/2))),0)</f>
        <v>0.99999992899433</v>
      </c>
    </row>
    <row r="314" customFormat="false" ht="15" hidden="false" customHeight="false" outlineLevel="0" collapsed="false">
      <c r="T314" s="0" t="n">
        <v>310</v>
      </c>
      <c r="Z314" s="0" t="n">
        <f aca="false">IF(AND(N($B$13)&gt;0,$B$5&gt;=2),MAX(0,1-SUMPRODUCT(POISSON(L_J,($B$13^2*$B$5*T314)/2,FALSE()),BETADIST((($B$5-1)*FINV($B$8,($B$5-1),($B$5*(T314-1)))/(($B$5-1)*FINV($B$8,($B$5-1),($B$5*(T314-1)))+($B$5*(T314-1)))),($B$5-1)/2+L_J,($B$5*(T314-1))/2))),0)</f>
        <v>0.999999933566032</v>
      </c>
    </row>
    <row r="315" customFormat="false" ht="15" hidden="false" customHeight="false" outlineLevel="0" collapsed="false">
      <c r="T315" s="0" t="n">
        <v>311</v>
      </c>
      <c r="Z315" s="0" t="n">
        <f aca="false">IF(AND(N($B$13)&gt;0,$B$5&gt;=2),MAX(0,1-SUMPRODUCT(POISSON(L_J,($B$13^2*$B$5*T315)/2,FALSE()),BETADIST((($B$5-1)*FINV($B$8,($B$5-1),($B$5*(T315-1)))/(($B$5-1)*FINV($B$8,($B$5-1),($B$5*(T315-1)))+($B$5*(T315-1)))),($B$5-1)/2+L_J,($B$5*(T315-1))/2))),0)</f>
        <v>0.999999937845764</v>
      </c>
    </row>
    <row r="316" customFormat="false" ht="15" hidden="false" customHeight="false" outlineLevel="0" collapsed="false">
      <c r="T316" s="0" t="n">
        <v>312</v>
      </c>
      <c r="Z316" s="0" t="n">
        <f aca="false">IF(AND(N($B$13)&gt;0,$B$5&gt;=2),MAX(0,1-SUMPRODUCT(POISSON(L_J,($B$13^2*$B$5*T316)/2,FALSE()),BETADIST((($B$5-1)*FINV($B$8,($B$5-1),($B$5*(T316-1)))/(($B$5-1)*FINV($B$8,($B$5-1),($B$5*(T316-1)))+($B$5*(T316-1)))),($B$5-1)/2+L_J,($B$5*(T316-1))/2))),0)</f>
        <v>0.99999994185201</v>
      </c>
    </row>
    <row r="317" customFormat="false" ht="15" hidden="false" customHeight="false" outlineLevel="0" collapsed="false">
      <c r="T317" s="0" t="n">
        <v>313</v>
      </c>
      <c r="Z317" s="0" t="n">
        <f aca="false">IF(AND(N($B$13)&gt;0,$B$5&gt;=2),MAX(0,1-SUMPRODUCT(POISSON(L_J,($B$13^2*$B$5*T317)/2,FALSE()),BETADIST((($B$5-1)*FINV($B$8,($B$5-1),($B$5*(T317-1)))/(($B$5-1)*FINV($B$8,($B$5-1),($B$5*(T317-1)))+($B$5*(T317-1)))),($B$5-1)/2+L_J,($B$5*(T317-1))/2))),0)</f>
        <v>0.999999945602091</v>
      </c>
    </row>
    <row r="318" customFormat="false" ht="15" hidden="false" customHeight="false" outlineLevel="0" collapsed="false">
      <c r="T318" s="0" t="n">
        <v>314</v>
      </c>
      <c r="Z318" s="0" t="n">
        <f aca="false">IF(AND(N($B$13)&gt;0,$B$5&gt;=2),MAX(0,1-SUMPRODUCT(POISSON(L_J,($B$13^2*$B$5*T318)/2,FALSE()),BETADIST((($B$5-1)*FINV($B$8,($B$5-1),($B$5*(T318-1)))/(($B$5-1)*FINV($B$8,($B$5-1),($B$5*(T318-1)))+($B$5*(T318-1)))),($B$5-1)/2+L_J,($B$5*(T318-1))/2))),0)</f>
        <v>0.999999949112246</v>
      </c>
    </row>
    <row r="319" customFormat="false" ht="15" hidden="false" customHeight="false" outlineLevel="0" collapsed="false">
      <c r="T319" s="0" t="n">
        <v>315</v>
      </c>
      <c r="Z319" s="0" t="n">
        <f aca="false">IF(AND(N($B$13)&gt;0,$B$5&gt;=2),MAX(0,1-SUMPRODUCT(POISSON(L_J,($B$13^2*$B$5*T319)/2,FALSE()),BETADIST((($B$5-1)*FINV($B$8,($B$5-1),($B$5*(T319-1)))/(($B$5-1)*FINV($B$8,($B$5-1),($B$5*(T319-1)))+($B$5*(T319-1)))),($B$5-1)/2+L_J,($B$5*(T319-1))/2))),0)</f>
        <v>0.999999952397692</v>
      </c>
    </row>
    <row r="320" customFormat="false" ht="15" hidden="false" customHeight="false" outlineLevel="0" collapsed="false">
      <c r="T320" s="0" t="n">
        <v>316</v>
      </c>
      <c r="Z320" s="0" t="n">
        <f aca="false">IF(AND(N($B$13)&gt;0,$B$5&gt;=2),MAX(0,1-SUMPRODUCT(POISSON(L_J,($B$13^2*$B$5*T320)/2,FALSE()),BETADIST((($B$5-1)*FINV($B$8,($B$5-1),($B$5*(T320-1)))/(($B$5-1)*FINV($B$8,($B$5-1),($B$5*(T320-1)))+($B$5*(T320-1)))),($B$5-1)/2+L_J,($B$5*(T320-1))/2))),0)</f>
        <v>0.99999995547269</v>
      </c>
    </row>
    <row r="321" customFormat="false" ht="15" hidden="false" customHeight="false" outlineLevel="0" collapsed="false">
      <c r="T321" s="0" t="n">
        <v>317</v>
      </c>
      <c r="Z321" s="0" t="n">
        <f aca="false">IF(AND(N($B$13)&gt;0,$B$5&gt;=2),MAX(0,1-SUMPRODUCT(POISSON(L_J,($B$13^2*$B$5*T321)/2,FALSE()),BETADIST((($B$5-1)*FINV($B$8,($B$5-1),($B$5*(T321-1)))/(($B$5-1)*FINV($B$8,($B$5-1),($B$5*(T321-1)))+($B$5*(T321-1)))),($B$5-1)/2+L_J,($B$5*(T321-1))/2))),0)</f>
        <v>0.999999958350604</v>
      </c>
    </row>
    <row r="322" customFormat="false" ht="15" hidden="false" customHeight="false" outlineLevel="0" collapsed="false">
      <c r="T322" s="0" t="n">
        <v>318</v>
      </c>
      <c r="Z322" s="0" t="n">
        <f aca="false">IF(AND(N($B$13)&gt;0,$B$5&gt;=2),MAX(0,1-SUMPRODUCT(POISSON(L_J,($B$13^2*$B$5*T322)/2,FALSE()),BETADIST((($B$5-1)*FINV($B$8,($B$5-1),($B$5*(T322-1)))/(($B$5-1)*FINV($B$8,($B$5-1),($B$5*(T322-1)))+($B$5*(T322-1)))),($B$5-1)/2+L_J,($B$5*(T322-1))/2))),0)</f>
        <v>0.999999961043959</v>
      </c>
    </row>
    <row r="323" customFormat="false" ht="15" hidden="false" customHeight="false" outlineLevel="0" collapsed="false">
      <c r="T323" s="0" t="n">
        <v>319</v>
      </c>
      <c r="Z323" s="0" t="n">
        <f aca="false">IF(AND(N($B$13)&gt;0,$B$5&gt;=2),MAX(0,1-SUMPRODUCT(POISSON(L_J,($B$13^2*$B$5*T323)/2,FALSE()),BETADIST((($B$5-1)*FINV($B$8,($B$5-1),($B$5*(T323-1)))/(($B$5-1)*FINV($B$8,($B$5-1),($B$5*(T323-1)))+($B$5*(T323-1)))),($B$5-1)/2+L_J,($B$5*(T323-1))/2))),0)</f>
        <v>0.999999963564491</v>
      </c>
    </row>
    <row r="324" customFormat="false" ht="15" hidden="false" customHeight="false" outlineLevel="0" collapsed="false">
      <c r="T324" s="0" t="n">
        <v>320</v>
      </c>
      <c r="Z324" s="0" t="n">
        <f aca="false">IF(AND(N($B$13)&gt;0,$B$5&gt;=2),MAX(0,1-SUMPRODUCT(POISSON(L_J,($B$13^2*$B$5*T324)/2,FALSE()),BETADIST((($B$5-1)*FINV($B$8,($B$5-1),($B$5*(T324-1)))/(($B$5-1)*FINV($B$8,($B$5-1),($B$5*(T324-1)))+($B$5*(T324-1)))),($B$5-1)/2+L_J,($B$5*(T324-1))/2))),0)</f>
        <v>0.999999965923195</v>
      </c>
    </row>
    <row r="325" customFormat="false" ht="15" hidden="false" customHeight="false" outlineLevel="0" collapsed="false">
      <c r="T325" s="0" t="n">
        <v>321</v>
      </c>
      <c r="Z325" s="0" t="n">
        <f aca="false">IF(AND(N($B$13)&gt;0,$B$5&gt;=2),MAX(0,1-SUMPRODUCT(POISSON(L_J,($B$13^2*$B$5*T325)/2,FALSE()),BETADIST((($B$5-1)*FINV($B$8,($B$5-1),($B$5*(T325-1)))/(($B$5-1)*FINV($B$8,($B$5-1),($B$5*(T325-1)))+($B$5*(T325-1)))),($B$5-1)/2+L_J,($B$5*(T325-1))/2))),0)</f>
        <v>0.999999968130375</v>
      </c>
    </row>
    <row r="326" customFormat="false" ht="15" hidden="false" customHeight="false" outlineLevel="0" collapsed="false">
      <c r="T326" s="0" t="n">
        <v>322</v>
      </c>
      <c r="Z326" s="0" t="n">
        <f aca="false">IF(AND(N($B$13)&gt;0,$B$5&gt;=2),MAX(0,1-SUMPRODUCT(POISSON(L_J,($B$13^2*$B$5*T326)/2,FALSE()),BETADIST((($B$5-1)*FINV($B$8,($B$5-1),($B$5*(T326-1)))/(($B$5-1)*FINV($B$8,($B$5-1),($B$5*(T326-1)))+($B$5*(T326-1)))),($B$5-1)/2+L_J,($B$5*(T326-1))/2))),0)</f>
        <v>0.999999970195683</v>
      </c>
    </row>
    <row r="327" customFormat="false" ht="15" hidden="false" customHeight="false" outlineLevel="0" collapsed="false">
      <c r="T327" s="0" t="n">
        <v>323</v>
      </c>
      <c r="Z327" s="0" t="n">
        <f aca="false">IF(AND(N($B$13)&gt;0,$B$5&gt;=2),MAX(0,1-SUMPRODUCT(POISSON(L_J,($B$13^2*$B$5*T327)/2,FALSE()),BETADIST((($B$5-1)*FINV($B$8,($B$5-1),($B$5*(T327-1)))/(($B$5-1)*FINV($B$8,($B$5-1),($B$5*(T327-1)))+($B$5*(T327-1)))),($B$5-1)/2+L_J,($B$5*(T327-1))/2))),0)</f>
        <v>0.999999972128163</v>
      </c>
    </row>
    <row r="328" customFormat="false" ht="15" hidden="false" customHeight="false" outlineLevel="0" collapsed="false">
      <c r="T328" s="0" t="n">
        <v>324</v>
      </c>
      <c r="Z328" s="0" t="n">
        <f aca="false">IF(AND(N($B$13)&gt;0,$B$5&gt;=2),MAX(0,1-SUMPRODUCT(POISSON(L_J,($B$13^2*$B$5*T328)/2,FALSE()),BETADIST((($B$5-1)*FINV($B$8,($B$5-1),($B$5*(T328-1)))/(($B$5-1)*FINV($B$8,($B$5-1),($B$5*(T328-1)))+($B$5*(T328-1)))),($B$5-1)/2+L_J,($B$5*(T328-1))/2))),0)</f>
        <v>0.999999973936289</v>
      </c>
    </row>
    <row r="329" customFormat="false" ht="15" hidden="false" customHeight="false" outlineLevel="0" collapsed="false">
      <c r="T329" s="0" t="n">
        <v>325</v>
      </c>
      <c r="Z329" s="0" t="n">
        <f aca="false">IF(AND(N($B$13)&gt;0,$B$5&gt;=2),MAX(0,1-SUMPRODUCT(POISSON(L_J,($B$13^2*$B$5*T329)/2,FALSE()),BETADIST((($B$5-1)*FINV($B$8,($B$5-1),($B$5*(T329-1)))/(($B$5-1)*FINV($B$8,($B$5-1),($B$5*(T329-1)))+($B$5*(T329-1)))),($B$5-1)/2+L_J,($B$5*(T329-1))/2))),0)</f>
        <v>0.999999975627995</v>
      </c>
    </row>
    <row r="330" customFormat="false" ht="15" hidden="false" customHeight="false" outlineLevel="0" collapsed="false">
      <c r="T330" s="0" t="n">
        <v>326</v>
      </c>
      <c r="Z330" s="0" t="n">
        <f aca="false">IF(AND(N($B$13)&gt;0,$B$5&gt;=2),MAX(0,1-SUMPRODUCT(POISSON(L_J,($B$13^2*$B$5*T330)/2,FALSE()),BETADIST((($B$5-1)*FINV($B$8,($B$5-1),($B$5*(T330-1)))/(($B$5-1)*FINV($B$8,($B$5-1),($B$5*(T330-1)))+($B$5*(T330-1)))),($B$5-1)/2+L_J,($B$5*(T330-1))/2))),0)</f>
        <v>0.999999977210718</v>
      </c>
    </row>
    <row r="331" customFormat="false" ht="15" hidden="false" customHeight="false" outlineLevel="0" collapsed="false">
      <c r="T331" s="0" t="n">
        <v>327</v>
      </c>
      <c r="Z331" s="0" t="n">
        <f aca="false">IF(AND(N($B$13)&gt;0,$B$5&gt;=2),MAX(0,1-SUMPRODUCT(POISSON(L_J,($B$13^2*$B$5*T331)/2,FALSE()),BETADIST((($B$5-1)*FINV($B$8,($B$5-1),($B$5*(T331-1)))/(($B$5-1)*FINV($B$8,($B$5-1),($B$5*(T331-1)))+($B$5*(T331-1)))),($B$5-1)/2+L_J,($B$5*(T331-1))/2))),0)</f>
        <v>0.999999978691421</v>
      </c>
    </row>
    <row r="332" customFormat="false" ht="15" hidden="false" customHeight="false" outlineLevel="0" collapsed="false">
      <c r="T332" s="0" t="n">
        <v>328</v>
      </c>
      <c r="Z332" s="0" t="n">
        <f aca="false">IF(AND(N($B$13)&gt;0,$B$5&gt;=2),MAX(0,1-SUMPRODUCT(POISSON(L_J,($B$13^2*$B$5*T332)/2,FALSE()),BETADIST((($B$5-1)*FINV($B$8,($B$5-1),($B$5*(T332-1)))/(($B$5-1)*FINV($B$8,($B$5-1),($B$5*(T332-1)))+($B$5*(T332-1)))),($B$5-1)/2+L_J,($B$5*(T332-1))/2))),0)</f>
        <v>0.999999980076628</v>
      </c>
    </row>
    <row r="333" customFormat="false" ht="15" hidden="false" customHeight="false" outlineLevel="0" collapsed="false">
      <c r="T333" s="0" t="n">
        <v>329</v>
      </c>
      <c r="Z333" s="0" t="n">
        <f aca="false">IF(AND(N($B$13)&gt;0,$B$5&gt;=2),MAX(0,1-SUMPRODUCT(POISSON(L_J,($B$13^2*$B$5*T333)/2,FALSE()),BETADIST((($B$5-1)*FINV($B$8,($B$5-1),($B$5*(T333-1)))/(($B$5-1)*FINV($B$8,($B$5-1),($B$5*(T333-1)))+($B$5*(T333-1)))),($B$5-1)/2+L_J,($B$5*(T333-1))/2))),0)</f>
        <v>0.999999981372448</v>
      </c>
    </row>
    <row r="334" customFormat="false" ht="15" hidden="false" customHeight="false" outlineLevel="0" collapsed="false">
      <c r="T334" s="0" t="n">
        <v>330</v>
      </c>
      <c r="Z334" s="0" t="n">
        <f aca="false">IF(AND(N($B$13)&gt;0,$B$5&gt;=2),MAX(0,1-SUMPRODUCT(POISSON(L_J,($B$13^2*$B$5*T334)/2,FALSE()),BETADIST((($B$5-1)*FINV($B$8,($B$5-1),($B$5*(T334-1)))/(($B$5-1)*FINV($B$8,($B$5-1),($B$5*(T334-1)))+($B$5*(T334-1)))),($B$5-1)/2+L_J,($B$5*(T334-1))/2))),0)</f>
        <v>0.999999982584604</v>
      </c>
    </row>
    <row r="335" customFormat="false" ht="15" hidden="false" customHeight="false" outlineLevel="0" collapsed="false">
      <c r="T335" s="0" t="n">
        <v>331</v>
      </c>
      <c r="Z335" s="0" t="n">
        <f aca="false">IF(AND(N($B$13)&gt;0,$B$5&gt;=2),MAX(0,1-SUMPRODUCT(POISSON(L_J,($B$13^2*$B$5*T335)/2,FALSE()),BETADIST((($B$5-1)*FINV($B$8,($B$5-1),($B$5*(T335-1)))/(($B$5-1)*FINV($B$8,($B$5-1),($B$5*(T335-1)))+($B$5*(T335-1)))),($B$5-1)/2+L_J,($B$5*(T335-1))/2))),0)</f>
        <v>0.999999983718453</v>
      </c>
    </row>
    <row r="336" customFormat="false" ht="15" hidden="false" customHeight="false" outlineLevel="0" collapsed="false">
      <c r="T336" s="0" t="n">
        <v>332</v>
      </c>
      <c r="Z336" s="0" t="n">
        <f aca="false">IF(AND(N($B$13)&gt;0,$B$5&gt;=2),MAX(0,1-SUMPRODUCT(POISSON(L_J,($B$13^2*$B$5*T336)/2,FALSE()),BETADIST((($B$5-1)*FINV($B$8,($B$5-1),($B$5*(T336-1)))/(($B$5-1)*FINV($B$8,($B$5-1),($B$5*(T336-1)))+($B$5*(T336-1)))),($B$5-1)/2+L_J,($B$5*(T336-1))/2))),0)</f>
        <v>0.999999984779017</v>
      </c>
    </row>
    <row r="337" customFormat="false" ht="15" hidden="false" customHeight="false" outlineLevel="0" collapsed="false">
      <c r="T337" s="0" t="n">
        <v>333</v>
      </c>
      <c r="Z337" s="0" t="n">
        <f aca="false">IF(AND(N($B$13)&gt;0,$B$5&gt;=2),MAX(0,1-SUMPRODUCT(POISSON(L_J,($B$13^2*$B$5*T337)/2,FALSE()),BETADIST((($B$5-1)*FINV($B$8,($B$5-1),($B$5*(T337-1)))/(($B$5-1)*FINV($B$8,($B$5-1),($B$5*(T337-1)))+($B$5*(T337-1)))),($B$5-1)/2+L_J,($B$5*(T337-1))/2))),0)</f>
        <v>0.999999985770993</v>
      </c>
    </row>
    <row r="338" customFormat="false" ht="15" hidden="false" customHeight="false" outlineLevel="0" collapsed="false">
      <c r="T338" s="0" t="n">
        <v>334</v>
      </c>
      <c r="Z338" s="0" t="n">
        <f aca="false">IF(AND(N($B$13)&gt;0,$B$5&gt;=2),MAX(0,1-SUMPRODUCT(POISSON(L_J,($B$13^2*$B$5*T338)/2,FALSE()),BETADIST((($B$5-1)*FINV($B$8,($B$5-1),($B$5*(T338-1)))/(($B$5-1)*FINV($B$8,($B$5-1),($B$5*(T338-1)))+($B$5*(T338-1)))),($B$5-1)/2+L_J,($B$5*(T338-1))/2))),0)</f>
        <v>0.999999986698783</v>
      </c>
    </row>
    <row r="339" customFormat="false" ht="15" hidden="false" customHeight="false" outlineLevel="0" collapsed="false">
      <c r="T339" s="0" t="n">
        <v>335</v>
      </c>
      <c r="Z339" s="0" t="n">
        <f aca="false">IF(AND(N($B$13)&gt;0,$B$5&gt;=2),MAX(0,1-SUMPRODUCT(POISSON(L_J,($B$13^2*$B$5*T339)/2,FALSE()),BETADIST((($B$5-1)*FINV($B$8,($B$5-1),($B$5*(T339-1)))/(($B$5-1)*FINV($B$8,($B$5-1),($B$5*(T339-1)))+($B$5*(T339-1)))),($B$5-1)/2+L_J,($B$5*(T339-1))/2))),0)</f>
        <v>0.999999987566508</v>
      </c>
    </row>
    <row r="340" customFormat="false" ht="15" hidden="false" customHeight="false" outlineLevel="0" collapsed="false">
      <c r="T340" s="0" t="n">
        <v>336</v>
      </c>
      <c r="Z340" s="0" t="n">
        <f aca="false">IF(AND(N($B$13)&gt;0,$B$5&gt;=2),MAX(0,1-SUMPRODUCT(POISSON(L_J,($B$13^2*$B$5*T340)/2,FALSE()),BETADIST((($B$5-1)*FINV($B$8,($B$5-1),($B$5*(T340-1)))/(($B$5-1)*FINV($B$8,($B$5-1),($B$5*(T340-1)))+($B$5*(T340-1)))),($B$5-1)/2+L_J,($B$5*(T340-1))/2))),0)</f>
        <v>0.999999988378027</v>
      </c>
    </row>
    <row r="341" customFormat="false" ht="15" hidden="false" customHeight="false" outlineLevel="0" collapsed="false">
      <c r="T341" s="0" t="n">
        <v>337</v>
      </c>
      <c r="Z341" s="0" t="n">
        <f aca="false">IF(AND(N($B$13)&gt;0,$B$5&gt;=2),MAX(0,1-SUMPRODUCT(POISSON(L_J,($B$13^2*$B$5*T341)/2,FALSE()),BETADIST((($B$5-1)*FINV($B$8,($B$5-1),($B$5*(T341-1)))/(($B$5-1)*FINV($B$8,($B$5-1),($B$5*(T341-1)))+($B$5*(T341-1)))),($B$5-1)/2+L_J,($B$5*(T341-1))/2))),0)</f>
        <v>0.999999989136953</v>
      </c>
    </row>
    <row r="342" customFormat="false" ht="15" hidden="false" customHeight="false" outlineLevel="0" collapsed="false">
      <c r="T342" s="0" t="n">
        <v>338</v>
      </c>
      <c r="Z342" s="0" t="n">
        <f aca="false">IF(AND(N($B$13)&gt;0,$B$5&gt;=2),MAX(0,1-SUMPRODUCT(POISSON(L_J,($B$13^2*$B$5*T342)/2,FALSE()),BETADIST((($B$5-1)*FINV($B$8,($B$5-1),($B$5*(T342-1)))/(($B$5-1)*FINV($B$8,($B$5-1),($B$5*(T342-1)))+($B$5*(T342-1)))),($B$5-1)/2+L_J,($B$5*(T342-1))/2))),0)</f>
        <v>0.999999989846667</v>
      </c>
    </row>
    <row r="343" customFormat="false" ht="15" hidden="false" customHeight="false" outlineLevel="0" collapsed="false">
      <c r="T343" s="0" t="n">
        <v>339</v>
      </c>
      <c r="Z343" s="0" t="n">
        <f aca="false">IF(AND(N($B$13)&gt;0,$B$5&gt;=2),MAX(0,1-SUMPRODUCT(POISSON(L_J,($B$13^2*$B$5*T343)/2,FALSE()),BETADIST((($B$5-1)*FINV($B$8,($B$5-1),($B$5*(T343-1)))/(($B$5-1)*FINV($B$8,($B$5-1),($B$5*(T343-1)))+($B$5*(T343-1)))),($B$5-1)/2+L_J,($B$5*(T343-1))/2))),0)</f>
        <v>0.999999990510338</v>
      </c>
    </row>
    <row r="344" customFormat="false" ht="15" hidden="false" customHeight="false" outlineLevel="0" collapsed="false">
      <c r="T344" s="0" t="n">
        <v>340</v>
      </c>
      <c r="Z344" s="0" t="n">
        <f aca="false">IF(AND(N($B$13)&gt;0,$B$5&gt;=2),MAX(0,1-SUMPRODUCT(POISSON(L_J,($B$13^2*$B$5*T344)/2,FALSE()),BETADIST((($B$5-1)*FINV($B$8,($B$5-1),($B$5*(T344-1)))/(($B$5-1)*FINV($B$8,($B$5-1),($B$5*(T344-1)))+($B$5*(T344-1)))),($B$5-1)/2+L_J,($B$5*(T344-1))/2))),0)</f>
        <v>0.999999991130929</v>
      </c>
    </row>
    <row r="345" customFormat="false" ht="15" hidden="false" customHeight="false" outlineLevel="0" collapsed="false">
      <c r="T345" s="0" t="n">
        <v>341</v>
      </c>
      <c r="Z345" s="0" t="n">
        <f aca="false">IF(AND(N($B$13)&gt;0,$B$5&gt;=2),MAX(0,1-SUMPRODUCT(POISSON(L_J,($B$13^2*$B$5*T345)/2,FALSE()),BETADIST((($B$5-1)*FINV($B$8,($B$5-1),($B$5*(T345-1)))/(($B$5-1)*FINV($B$8,($B$5-1),($B$5*(T345-1)))+($B$5*(T345-1)))),($B$5-1)/2+L_J,($B$5*(T345-1))/2))),0)</f>
        <v>0.999999991711216</v>
      </c>
    </row>
    <row r="346" customFormat="false" ht="15" hidden="false" customHeight="false" outlineLevel="0" collapsed="false">
      <c r="T346" s="0" t="n">
        <v>342</v>
      </c>
      <c r="Z346" s="0" t="n">
        <f aca="false">IF(AND(N($B$13)&gt;0,$B$5&gt;=2),MAX(0,1-SUMPRODUCT(POISSON(L_J,($B$13^2*$B$5*T346)/2,FALSE()),BETADIST((($B$5-1)*FINV($B$8,($B$5-1),($B$5*(T346-1)))/(($B$5-1)*FINV($B$8,($B$5-1),($B$5*(T346-1)))+($B$5*(T346-1)))),($B$5-1)/2+L_J,($B$5*(T346-1))/2))),0)</f>
        <v>0.999999992253796</v>
      </c>
    </row>
    <row r="347" customFormat="false" ht="15" hidden="false" customHeight="false" outlineLevel="0" collapsed="false">
      <c r="T347" s="0" t="n">
        <v>343</v>
      </c>
      <c r="Z347" s="0" t="n">
        <f aca="false">IF(AND(N($B$13)&gt;0,$B$5&gt;=2),MAX(0,1-SUMPRODUCT(POISSON(L_J,($B$13^2*$B$5*T347)/2,FALSE()),BETADIST((($B$5-1)*FINV($B$8,($B$5-1),($B$5*(T347-1)))/(($B$5-1)*FINV($B$8,($B$5-1),($B$5*(T347-1)))+($B$5*(T347-1)))),($B$5-1)/2+L_J,($B$5*(T347-1))/2))),0)</f>
        <v>0.999999992761103</v>
      </c>
    </row>
    <row r="348" customFormat="false" ht="15" hidden="false" customHeight="false" outlineLevel="0" collapsed="false">
      <c r="T348" s="0" t="n">
        <v>344</v>
      </c>
      <c r="Z348" s="0" t="n">
        <f aca="false">IF(AND(N($B$13)&gt;0,$B$5&gt;=2),MAX(0,1-SUMPRODUCT(POISSON(L_J,($B$13^2*$B$5*T348)/2,FALSE()),BETADIST((($B$5-1)*FINV($B$8,($B$5-1),($B$5*(T348-1)))/(($B$5-1)*FINV($B$8,($B$5-1),($B$5*(T348-1)))+($B$5*(T348-1)))),($B$5-1)/2+L_J,($B$5*(T348-1))/2))),0)</f>
        <v>0.999999993235412</v>
      </c>
    </row>
    <row r="349" customFormat="false" ht="15" hidden="false" customHeight="false" outlineLevel="0" collapsed="false">
      <c r="T349" s="0" t="n">
        <v>345</v>
      </c>
      <c r="Z349" s="0" t="n">
        <f aca="false">IF(AND(N($B$13)&gt;0,$B$5&gt;=2),MAX(0,1-SUMPRODUCT(POISSON(L_J,($B$13^2*$B$5*T349)/2,FALSE()),BETADIST((($B$5-1)*FINV($B$8,($B$5-1),($B$5*(T349-1)))/(($B$5-1)*FINV($B$8,($B$5-1),($B$5*(T349-1)))+($B$5*(T349-1)))),($B$5-1)/2+L_J,($B$5*(T349-1))/2))),0)</f>
        <v>0.999999993678853</v>
      </c>
    </row>
    <row r="350" customFormat="false" ht="15" hidden="false" customHeight="false" outlineLevel="0" collapsed="false">
      <c r="T350" s="0" t="n">
        <v>346</v>
      </c>
      <c r="Z350" s="0" t="n">
        <f aca="false">IF(AND(N($B$13)&gt;0,$B$5&gt;=2),MAX(0,1-SUMPRODUCT(POISSON(L_J,($B$13^2*$B$5*T350)/2,FALSE()),BETADIST((($B$5-1)*FINV($B$8,($B$5-1),($B$5*(T350-1)))/(($B$5-1)*FINV($B$8,($B$5-1),($B$5*(T350-1)))+($B$5*(T350-1)))),($B$5-1)/2+L_J,($B$5*(T350-1))/2))),0)</f>
        <v>0.999999994093422</v>
      </c>
    </row>
    <row r="351" customFormat="false" ht="15" hidden="false" customHeight="false" outlineLevel="0" collapsed="false">
      <c r="T351" s="0" t="n">
        <v>347</v>
      </c>
      <c r="Z351" s="0" t="n">
        <f aca="false">IF(AND(N($B$13)&gt;0,$B$5&gt;=2),MAX(0,1-SUMPRODUCT(POISSON(L_J,($B$13^2*$B$5*T351)/2,FALSE()),BETADIST((($B$5-1)*FINV($B$8,($B$5-1),($B$5*(T351-1)))/(($B$5-1)*FINV($B$8,($B$5-1),($B$5*(T351-1)))+($B$5*(T351-1)))),($B$5-1)/2+L_J,($B$5*(T351-1))/2))),0)</f>
        <v>0.999999994480983</v>
      </c>
    </row>
    <row r="352" customFormat="false" ht="15" hidden="false" customHeight="false" outlineLevel="0" collapsed="false">
      <c r="T352" s="0" t="n">
        <v>348</v>
      </c>
      <c r="Z352" s="0" t="n">
        <f aca="false">IF(AND(N($B$13)&gt;0,$B$5&gt;=2),MAX(0,1-SUMPRODUCT(POISSON(L_J,($B$13^2*$B$5*T352)/2,FALSE()),BETADIST((($B$5-1)*FINV($B$8,($B$5-1),($B$5*(T352-1)))/(($B$5-1)*FINV($B$8,($B$5-1),($B$5*(T352-1)))+($B$5*(T352-1)))),($B$5-1)/2+L_J,($B$5*(T352-1))/2))),0)</f>
        <v>0.999999994843285</v>
      </c>
    </row>
    <row r="353" customFormat="false" ht="15" hidden="false" customHeight="false" outlineLevel="0" collapsed="false">
      <c r="T353" s="0" t="n">
        <v>349</v>
      </c>
      <c r="Z353" s="0" t="n">
        <f aca="false">IF(AND(N($B$13)&gt;0,$B$5&gt;=2),MAX(0,1-SUMPRODUCT(POISSON(L_J,($B$13^2*$B$5*T353)/2,FALSE()),BETADIST((($B$5-1)*FINV($B$8,($B$5-1),($B$5*(T353-1)))/(($B$5-1)*FINV($B$8,($B$5-1),($B$5*(T353-1)))+($B$5*(T353-1)))),($B$5-1)/2+L_J,($B$5*(T353-1))/2))),0)</f>
        <v>0.99999999518196</v>
      </c>
    </row>
    <row r="354" customFormat="false" ht="15" hidden="false" customHeight="false" outlineLevel="0" collapsed="false">
      <c r="T354" s="0" t="n">
        <v>350</v>
      </c>
      <c r="Z354" s="0" t="n">
        <f aca="false">IF(AND(N($B$13)&gt;0,$B$5&gt;=2),MAX(0,1-SUMPRODUCT(POISSON(L_J,($B$13^2*$B$5*T354)/2,FALSE()),BETADIST((($B$5-1)*FINV($B$8,($B$5-1),($B$5*(T354-1)))/(($B$5-1)*FINV($B$8,($B$5-1),($B$5*(T354-1)))+($B$5*(T354-1)))),($B$5-1)/2+L_J,($B$5*(T354-1))/2))),0)</f>
        <v>0.99999999549854</v>
      </c>
    </row>
    <row r="355" customFormat="false" ht="15" hidden="false" customHeight="false" outlineLevel="0" collapsed="false">
      <c r="T355" s="0" t="n">
        <v>351</v>
      </c>
      <c r="Z355" s="0" t="n">
        <f aca="false">IF(AND(N($B$13)&gt;0,$B$5&gt;=2),MAX(0,1-SUMPRODUCT(POISSON(L_J,($B$13^2*$B$5*T355)/2,FALSE()),BETADIST((($B$5-1)*FINV($B$8,($B$5-1),($B$5*(T355-1)))/(($B$5-1)*FINV($B$8,($B$5-1),($B$5*(T355-1)))+($B$5*(T355-1)))),($B$5-1)/2+L_J,($B$5*(T355-1))/2))),0)</f>
        <v>0.999999995794455</v>
      </c>
    </row>
    <row r="356" customFormat="false" ht="15" hidden="false" customHeight="false" outlineLevel="0" collapsed="false">
      <c r="T356" s="0" t="n">
        <v>352</v>
      </c>
      <c r="Z356" s="0" t="n">
        <f aca="false">IF(AND(N($B$13)&gt;0,$B$5&gt;=2),MAX(0,1-SUMPRODUCT(POISSON(L_J,($B$13^2*$B$5*T356)/2,FALSE()),BETADIST((($B$5-1)*FINV($B$8,($B$5-1),($B$5*(T356-1)))/(($B$5-1)*FINV($B$8,($B$5-1),($B$5*(T356-1)))+($B$5*(T356-1)))),($B$5-1)/2+L_J,($B$5*(T356-1))/2))),0)</f>
        <v>0.999999996071044</v>
      </c>
    </row>
    <row r="357" customFormat="false" ht="15" hidden="false" customHeight="false" outlineLevel="0" collapsed="false">
      <c r="T357" s="0" t="n">
        <v>353</v>
      </c>
      <c r="Z357" s="0" t="n">
        <f aca="false">IF(AND(N($B$13)&gt;0,$B$5&gt;=2),MAX(0,1-SUMPRODUCT(POISSON(L_J,($B$13^2*$B$5*T357)/2,FALSE()),BETADIST((($B$5-1)*FINV($B$8,($B$5-1),($B$5*(T357-1)))/(($B$5-1)*FINV($B$8,($B$5-1),($B$5*(T357-1)))+($B$5*(T357-1)))),($B$5-1)/2+L_J,($B$5*(T357-1))/2))),0)</f>
        <v>0.999999996329561</v>
      </c>
    </row>
    <row r="358" customFormat="false" ht="15" hidden="false" customHeight="false" outlineLevel="0" collapsed="false">
      <c r="T358" s="0" t="n">
        <v>354</v>
      </c>
      <c r="Z358" s="0" t="n">
        <f aca="false">IF(AND(N($B$13)&gt;0,$B$5&gt;=2),MAX(0,1-SUMPRODUCT(POISSON(L_J,($B$13^2*$B$5*T358)/2,FALSE()),BETADIST((($B$5-1)*FINV($B$8,($B$5-1),($B$5*(T358-1)))/(($B$5-1)*FINV($B$8,($B$5-1),($B$5*(T358-1)))+($B$5*(T358-1)))),($B$5-1)/2+L_J,($B$5*(T358-1))/2))),0)</f>
        <v>0.999999996571179</v>
      </c>
    </row>
    <row r="359" customFormat="false" ht="15" hidden="false" customHeight="false" outlineLevel="0" collapsed="false">
      <c r="T359" s="0" t="n">
        <v>355</v>
      </c>
      <c r="Z359" s="0" t="n">
        <f aca="false">IF(AND(N($B$13)&gt;0,$B$5&gt;=2),MAX(0,1-SUMPRODUCT(POISSON(L_J,($B$13^2*$B$5*T359)/2,FALSE()),BETADIST((($B$5-1)*FINV($B$8,($B$5-1),($B$5*(T359-1)))/(($B$5-1)*FINV($B$8,($B$5-1),($B$5*(T359-1)))+($B$5*(T359-1)))),($B$5-1)/2+L_J,($B$5*(T359-1))/2))),0)</f>
        <v>0.999999996796994</v>
      </c>
    </row>
    <row r="360" customFormat="false" ht="15" hidden="false" customHeight="false" outlineLevel="0" collapsed="false">
      <c r="T360" s="0" t="n">
        <v>356</v>
      </c>
      <c r="Z360" s="0" t="n">
        <f aca="false">IF(AND(N($B$13)&gt;0,$B$5&gt;=2),MAX(0,1-SUMPRODUCT(POISSON(L_J,($B$13^2*$B$5*T360)/2,FALSE()),BETADIST((($B$5-1)*FINV($B$8,($B$5-1),($B$5*(T360-1)))/(($B$5-1)*FINV($B$8,($B$5-1),($B$5*(T360-1)))+($B$5*(T360-1)))),($B$5-1)/2+L_J,($B$5*(T360-1))/2))),0)</f>
        <v>0.999999997008033</v>
      </c>
    </row>
    <row r="361" customFormat="false" ht="15" hidden="false" customHeight="false" outlineLevel="0" collapsed="false">
      <c r="T361" s="0" t="n">
        <v>357</v>
      </c>
      <c r="Z361" s="0" t="n">
        <f aca="false">IF(AND(N($B$13)&gt;0,$B$5&gt;=2),MAX(0,1-SUMPRODUCT(POISSON(L_J,($B$13^2*$B$5*T361)/2,FALSE()),BETADIST((($B$5-1)*FINV($B$8,($B$5-1),($B$5*(T361-1)))/(($B$5-1)*FINV($B$8,($B$5-1),($B$5*(T361-1)))+($B$5*(T361-1)))),($B$5-1)/2+L_J,($B$5*(T361-1))/2))),0)</f>
        <v>0.999999997205256</v>
      </c>
    </row>
    <row r="362" customFormat="false" ht="15" hidden="false" customHeight="false" outlineLevel="0" collapsed="false">
      <c r="T362" s="0" t="n">
        <v>358</v>
      </c>
      <c r="Z362" s="0" t="n">
        <f aca="false">IF(AND(N($B$13)&gt;0,$B$5&gt;=2),MAX(0,1-SUMPRODUCT(POISSON(L_J,($B$13^2*$B$5*T362)/2,FALSE()),BETADIST((($B$5-1)*FINV($B$8,($B$5-1),($B$5*(T362-1)))/(($B$5-1)*FINV($B$8,($B$5-1),($B$5*(T362-1)))+($B$5*(T362-1)))),($B$5-1)/2+L_J,($B$5*(T362-1))/2))),0)</f>
        <v>0.999999997389561</v>
      </c>
    </row>
    <row r="363" customFormat="false" ht="15" hidden="false" customHeight="false" outlineLevel="0" collapsed="false">
      <c r="T363" s="0" t="n">
        <v>359</v>
      </c>
      <c r="Z363" s="0" t="n">
        <f aca="false">IF(AND(N($B$13)&gt;0,$B$5&gt;=2),MAX(0,1-SUMPRODUCT(POISSON(L_J,($B$13^2*$B$5*T363)/2,FALSE()),BETADIST((($B$5-1)*FINV($B$8,($B$5-1),($B$5*(T363-1)))/(($B$5-1)*FINV($B$8,($B$5-1),($B$5*(T363-1)))+($B$5*(T363-1)))),($B$5-1)/2+L_J,($B$5*(T363-1))/2))),0)</f>
        <v>0.999999997561789</v>
      </c>
    </row>
    <row r="364" customFormat="false" ht="15" hidden="false" customHeight="false" outlineLevel="0" collapsed="false">
      <c r="T364" s="0" t="n">
        <v>360</v>
      </c>
      <c r="Z364" s="0" t="n">
        <f aca="false">IF(AND(N($B$13)&gt;0,$B$5&gt;=2),MAX(0,1-SUMPRODUCT(POISSON(L_J,($B$13^2*$B$5*T364)/2,FALSE()),BETADIST((($B$5-1)*FINV($B$8,($B$5-1),($B$5*(T364-1)))/(($B$5-1)*FINV($B$8,($B$5-1),($B$5*(T364-1)))+($B$5*(T364-1)))),($B$5-1)/2+L_J,($B$5*(T364-1))/2))),0)</f>
        <v>0.999999997722725</v>
      </c>
    </row>
    <row r="365" customFormat="false" ht="15" hidden="false" customHeight="false" outlineLevel="0" collapsed="false">
      <c r="T365" s="0" t="n">
        <v>361</v>
      </c>
      <c r="Z365" s="0" t="n">
        <f aca="false">IF(AND(N($B$13)&gt;0,$B$5&gt;=2),MAX(0,1-SUMPRODUCT(POISSON(L_J,($B$13^2*$B$5*T365)/2,FALSE()),BETADIST((($B$5-1)*FINV($B$8,($B$5-1),($B$5*(T365-1)))/(($B$5-1)*FINV($B$8,($B$5-1),($B$5*(T365-1)))+($B$5*(T365-1)))),($B$5-1)/2+L_J,($B$5*(T365-1))/2))),0)</f>
        <v>0.999999997873105</v>
      </c>
    </row>
    <row r="366" customFormat="false" ht="15" hidden="false" customHeight="false" outlineLevel="0" collapsed="false">
      <c r="T366" s="0" t="n">
        <v>362</v>
      </c>
      <c r="Z366" s="0" t="n">
        <f aca="false">IF(AND(N($B$13)&gt;0,$B$5&gt;=2),MAX(0,1-SUMPRODUCT(POISSON(L_J,($B$13^2*$B$5*T366)/2,FALSE()),BETADIST((($B$5-1)*FINV($B$8,($B$5-1),($B$5*(T366-1)))/(($B$5-1)*FINV($B$8,($B$5-1),($B$5*(T366-1)))+($B$5*(T366-1)))),($B$5-1)/2+L_J,($B$5*(T366-1))/2))),0)</f>
        <v>0.999999998013617</v>
      </c>
    </row>
    <row r="367" customFormat="false" ht="15" hidden="false" customHeight="false" outlineLevel="0" collapsed="false">
      <c r="T367" s="0" t="n">
        <v>363</v>
      </c>
      <c r="Z367" s="0" t="n">
        <f aca="false">IF(AND(N($B$13)&gt;0,$B$5&gt;=2),MAX(0,1-SUMPRODUCT(POISSON(L_J,($B$13^2*$B$5*T367)/2,FALSE()),BETADIST((($B$5-1)*FINV($B$8,($B$5-1),($B$5*(T367-1)))/(($B$5-1)*FINV($B$8,($B$5-1),($B$5*(T367-1)))+($B$5*(T367-1)))),($B$5-1)/2+L_J,($B$5*(T367-1))/2))),0)</f>
        <v>0.999999998144903</v>
      </c>
    </row>
    <row r="368" customFormat="false" ht="15" hidden="false" customHeight="false" outlineLevel="0" collapsed="false">
      <c r="T368" s="0" t="n">
        <v>364</v>
      </c>
      <c r="Z368" s="0" t="n">
        <f aca="false">IF(AND(N($B$13)&gt;0,$B$5&gt;=2),MAX(0,1-SUMPRODUCT(POISSON(L_J,($B$13^2*$B$5*T368)/2,FALSE()),BETADIST((($B$5-1)*FINV($B$8,($B$5-1),($B$5*(T368-1)))/(($B$5-1)*FINV($B$8,($B$5-1),($B$5*(T368-1)))+($B$5*(T368-1)))),($B$5-1)/2+L_J,($B$5*(T368-1))/2))),0)</f>
        <v>0.999999998267566</v>
      </c>
    </row>
    <row r="369" customFormat="false" ht="15" hidden="false" customHeight="false" outlineLevel="0" collapsed="false">
      <c r="T369" s="0" t="n">
        <v>365</v>
      </c>
      <c r="Z369" s="0" t="n">
        <f aca="false">IF(AND(N($B$13)&gt;0,$B$5&gt;=2),MAX(0,1-SUMPRODUCT(POISSON(L_J,($B$13^2*$B$5*T369)/2,FALSE()),BETADIST((($B$5-1)*FINV($B$8,($B$5-1),($B$5*(T369-1)))/(($B$5-1)*FINV($B$8,($B$5-1),($B$5*(T369-1)))+($B$5*(T369-1)))),($B$5-1)/2+L_J,($B$5*(T369-1))/2))),0)</f>
        <v>0.999999998382169</v>
      </c>
    </row>
    <row r="370" customFormat="false" ht="15" hidden="false" customHeight="false" outlineLevel="0" collapsed="false">
      <c r="T370" s="0" t="n">
        <v>366</v>
      </c>
      <c r="Z370" s="0" t="n">
        <f aca="false">IF(AND(N($B$13)&gt;0,$B$5&gt;=2),MAX(0,1-SUMPRODUCT(POISSON(L_J,($B$13^2*$B$5*T370)/2,FALSE()),BETADIST((($B$5-1)*FINV($B$8,($B$5-1),($B$5*(T370-1)))/(($B$5-1)*FINV($B$8,($B$5-1),($B$5*(T370-1)))+($B$5*(T370-1)))),($B$5-1)/2+L_J,($B$5*(T370-1))/2))),0)</f>
        <v>0.999999998489236</v>
      </c>
    </row>
    <row r="371" customFormat="false" ht="15" hidden="false" customHeight="false" outlineLevel="0" collapsed="false">
      <c r="T371" s="0" t="n">
        <v>367</v>
      </c>
      <c r="Z371" s="0" t="n">
        <f aca="false">IF(AND(N($B$13)&gt;0,$B$5&gt;=2),MAX(0,1-SUMPRODUCT(POISSON(L_J,($B$13^2*$B$5*T371)/2,FALSE()),BETADIST((($B$5-1)*FINV($B$8,($B$5-1),($B$5*(T371-1)))/(($B$5-1)*FINV($B$8,($B$5-1),($B$5*(T371-1)))+($B$5*(T371-1)))),($B$5-1)/2+L_J,($B$5*(T371-1))/2))),0)</f>
        <v>0.999999998589261</v>
      </c>
    </row>
    <row r="372" customFormat="false" ht="15" hidden="false" customHeight="false" outlineLevel="0" collapsed="false">
      <c r="T372" s="0" t="n">
        <v>368</v>
      </c>
      <c r="Z372" s="0" t="n">
        <f aca="false">IF(AND(N($B$13)&gt;0,$B$5&gt;=2),MAX(0,1-SUMPRODUCT(POISSON(L_J,($B$13^2*$B$5*T372)/2,FALSE()),BETADIST((($B$5-1)*FINV($B$8,($B$5-1),($B$5*(T372-1)))/(($B$5-1)*FINV($B$8,($B$5-1),($B$5*(T372-1)))+($B$5*(T372-1)))),($B$5-1)/2+L_J,($B$5*(T372-1))/2))),0)</f>
        <v>0.999999998682704</v>
      </c>
    </row>
    <row r="373" customFormat="false" ht="15" hidden="false" customHeight="false" outlineLevel="0" collapsed="false">
      <c r="T373" s="0" t="n">
        <v>369</v>
      </c>
      <c r="Z373" s="0" t="n">
        <f aca="false">IF(AND(N($B$13)&gt;0,$B$5&gt;=2),MAX(0,1-SUMPRODUCT(POISSON(L_J,($B$13^2*$B$5*T373)/2,FALSE()),BETADIST((($B$5-1)*FINV($B$8,($B$5-1),($B$5*(T373-1)))/(($B$5-1)*FINV($B$8,($B$5-1),($B$5*(T373-1)))+($B$5*(T373-1)))),($B$5-1)/2+L_J,($B$5*(T373-1))/2))),0)</f>
        <v>0.999999998769995</v>
      </c>
    </row>
    <row r="374" customFormat="false" ht="15" hidden="false" customHeight="false" outlineLevel="0" collapsed="false">
      <c r="T374" s="0" t="n">
        <v>370</v>
      </c>
      <c r="Z374" s="0" t="n">
        <f aca="false">IF(AND(N($B$13)&gt;0,$B$5&gt;=2),MAX(0,1-SUMPRODUCT(POISSON(L_J,($B$13^2*$B$5*T374)/2,FALSE()),BETADIST((($B$5-1)*FINV($B$8,($B$5-1),($B$5*(T374-1)))/(($B$5-1)*FINV($B$8,($B$5-1),($B$5*(T374-1)))+($B$5*(T374-1)))),($B$5-1)/2+L_J,($B$5*(T374-1))/2))),0)</f>
        <v>0.999999998851536</v>
      </c>
    </row>
    <row r="375" customFormat="false" ht="15" hidden="false" customHeight="false" outlineLevel="0" collapsed="false">
      <c r="T375" s="0" t="n">
        <v>371</v>
      </c>
      <c r="Z375" s="0" t="n">
        <f aca="false">IF(AND(N($B$13)&gt;0,$B$5&gt;=2),MAX(0,1-SUMPRODUCT(POISSON(L_J,($B$13^2*$B$5*T375)/2,FALSE()),BETADIST((($B$5-1)*FINV($B$8,($B$5-1),($B$5*(T375-1)))/(($B$5-1)*FINV($B$8,($B$5-1),($B$5*(T375-1)))+($B$5*(T375-1)))),($B$5-1)/2+L_J,($B$5*(T375-1))/2))),0)</f>
        <v>0.999999998927704</v>
      </c>
    </row>
    <row r="376" customFormat="false" ht="15" hidden="false" customHeight="false" outlineLevel="0" collapsed="false">
      <c r="T376" s="0" t="n">
        <v>372</v>
      </c>
      <c r="Z376" s="0" t="n">
        <f aca="false">IF(AND(N($B$13)&gt;0,$B$5&gt;=2),MAX(0,1-SUMPRODUCT(POISSON(L_J,($B$13^2*$B$5*T376)/2,FALSE()),BETADIST((($B$5-1)*FINV($B$8,($B$5-1),($B$5*(T376-1)))/(($B$5-1)*FINV($B$8,($B$5-1),($B$5*(T376-1)))+($B$5*(T376-1)))),($B$5-1)/2+L_J,($B$5*(T376-1))/2))),0)</f>
        <v>0.999999998998851</v>
      </c>
    </row>
    <row r="377" customFormat="false" ht="15" hidden="false" customHeight="false" outlineLevel="0" collapsed="false">
      <c r="T377" s="0" t="n">
        <v>373</v>
      </c>
      <c r="Z377" s="0" t="n">
        <f aca="false">IF(AND(N($B$13)&gt;0,$B$5&gt;=2),MAX(0,1-SUMPRODUCT(POISSON(L_J,($B$13^2*$B$5*T377)/2,FALSE()),BETADIST((($B$5-1)*FINV($B$8,($B$5-1),($B$5*(T377-1)))/(($B$5-1)*FINV($B$8,($B$5-1),($B$5*(T377-1)))+($B$5*(T377-1)))),($B$5-1)/2+L_J,($B$5*(T377-1))/2))),0)</f>
        <v>0.999999999065305</v>
      </c>
    </row>
    <row r="378" customFormat="false" ht="15" hidden="false" customHeight="false" outlineLevel="0" collapsed="false">
      <c r="T378" s="0" t="n">
        <v>374</v>
      </c>
      <c r="Z378" s="0" t="n">
        <f aca="false">IF(AND(N($B$13)&gt;0,$B$5&gt;=2),MAX(0,1-SUMPRODUCT(POISSON(L_J,($B$13^2*$B$5*T378)/2,FALSE()),BETADIST((($B$5-1)*FINV($B$8,($B$5-1),($B$5*(T378-1)))/(($B$5-1)*FINV($B$8,($B$5-1),($B$5*(T378-1)))+($B$5*(T378-1)))),($B$5-1)/2+L_J,($B$5*(T378-1))/2))),0)</f>
        <v>0.999999999127374</v>
      </c>
    </row>
    <row r="379" customFormat="false" ht="15" hidden="false" customHeight="false" outlineLevel="0" collapsed="false">
      <c r="T379" s="0" t="n">
        <v>375</v>
      </c>
      <c r="Z379" s="0" t="n">
        <f aca="false">IF(AND(N($B$13)&gt;0,$B$5&gt;=2),MAX(0,1-SUMPRODUCT(POISSON(L_J,($B$13^2*$B$5*T379)/2,FALSE()),BETADIST((($B$5-1)*FINV($B$8,($B$5-1),($B$5*(T379-1)))/(($B$5-1)*FINV($B$8,($B$5-1),($B$5*(T379-1)))+($B$5*(T379-1)))),($B$5-1)/2+L_J,($B$5*(T379-1))/2))),0)</f>
        <v>0.999999999185345</v>
      </c>
    </row>
    <row r="380" customFormat="false" ht="15" hidden="false" customHeight="false" outlineLevel="0" collapsed="false">
      <c r="T380" s="0" t="n">
        <v>376</v>
      </c>
      <c r="Z380" s="0" t="n">
        <f aca="false">IF(AND(N($B$13)&gt;0,$B$5&gt;=2),MAX(0,1-SUMPRODUCT(POISSON(L_J,($B$13^2*$B$5*T380)/2,FALSE()),BETADIST((($B$5-1)*FINV($B$8,($B$5-1),($B$5*(T380-1)))/(($B$5-1)*FINV($B$8,($B$5-1),($B$5*(T380-1)))+($B$5*(T380-1)))),($B$5-1)/2+L_J,($B$5*(T380-1))/2))),0)</f>
        <v>0.999999999239488</v>
      </c>
    </row>
    <row r="381" customFormat="false" ht="15" hidden="false" customHeight="false" outlineLevel="0" collapsed="false">
      <c r="T381" s="0" t="n">
        <v>377</v>
      </c>
      <c r="Z381" s="0" t="n">
        <f aca="false">IF(AND(N($B$13)&gt;0,$B$5&gt;=2),MAX(0,1-SUMPRODUCT(POISSON(L_J,($B$13^2*$B$5*T381)/2,FALSE()),BETADIST((($B$5-1)*FINV($B$8,($B$5-1),($B$5*(T381-1)))/(($B$5-1)*FINV($B$8,($B$5-1),($B$5*(T381-1)))+($B$5*(T381-1)))),($B$5-1)/2+L_J,($B$5*(T381-1))/2))),0)</f>
        <v>0.999999999290053</v>
      </c>
    </row>
    <row r="382" customFormat="false" ht="15" hidden="false" customHeight="false" outlineLevel="0" collapsed="false">
      <c r="T382" s="0" t="n">
        <v>378</v>
      </c>
      <c r="Z382" s="0" t="n">
        <f aca="false">IF(AND(N($B$13)&gt;0,$B$5&gt;=2),MAX(0,1-SUMPRODUCT(POISSON(L_J,($B$13^2*$B$5*T382)/2,FALSE()),BETADIST((($B$5-1)*FINV($B$8,($B$5-1),($B$5*(T382-1)))/(($B$5-1)*FINV($B$8,($B$5-1),($B$5*(T382-1)))+($B$5*(T382-1)))),($B$5-1)/2+L_J,($B$5*(T382-1))/2))),0)</f>
        <v>0.999999999337276</v>
      </c>
    </row>
    <row r="383" customFormat="false" ht="15" hidden="false" customHeight="false" outlineLevel="0" collapsed="false">
      <c r="T383" s="0" t="n">
        <v>379</v>
      </c>
      <c r="Z383" s="0" t="n">
        <f aca="false">IF(AND(N($B$13)&gt;0,$B$5&gt;=2),MAX(0,1-SUMPRODUCT(POISSON(L_J,($B$13^2*$B$5*T383)/2,FALSE()),BETADIST((($B$5-1)*FINV($B$8,($B$5-1),($B$5*(T383-1)))/(($B$5-1)*FINV($B$8,($B$5-1),($B$5*(T383-1)))+($B$5*(T383-1)))),($B$5-1)/2+L_J,($B$5*(T383-1))/2))),0)</f>
        <v>0.999999999381376</v>
      </c>
    </row>
    <row r="384" customFormat="false" ht="15" hidden="false" customHeight="false" outlineLevel="0" collapsed="false">
      <c r="T384" s="0" t="n">
        <v>380</v>
      </c>
      <c r="Z384" s="0" t="n">
        <f aca="false">IF(AND(N($B$13)&gt;0,$B$5&gt;=2),MAX(0,1-SUMPRODUCT(POISSON(L_J,($B$13^2*$B$5*T384)/2,FALSE()),BETADIST((($B$5-1)*FINV($B$8,($B$5-1),($B$5*(T384-1)))/(($B$5-1)*FINV($B$8,($B$5-1),($B$5*(T384-1)))+($B$5*(T384-1)))),($B$5-1)/2+L_J,($B$5*(T384-1))/2))),0)</f>
        <v>0.999999999422558</v>
      </c>
    </row>
    <row r="385" customFormat="false" ht="15" hidden="false" customHeight="false" outlineLevel="0" collapsed="false">
      <c r="T385" s="0" t="n">
        <v>381</v>
      </c>
      <c r="Z385" s="0" t="n">
        <f aca="false">IF(AND(N($B$13)&gt;0,$B$5&gt;=2),MAX(0,1-SUMPRODUCT(POISSON(L_J,($B$13^2*$B$5*T385)/2,FALSE()),BETADIST((($B$5-1)*FINV($B$8,($B$5-1),($B$5*(T385-1)))/(($B$5-1)*FINV($B$8,($B$5-1),($B$5*(T385-1)))+($B$5*(T385-1)))),($B$5-1)/2+L_J,($B$5*(T385-1))/2))),0)</f>
        <v>0.999999999461014</v>
      </c>
    </row>
    <row r="386" customFormat="false" ht="15" hidden="false" customHeight="false" outlineLevel="0" collapsed="false">
      <c r="T386" s="0" t="n">
        <v>382</v>
      </c>
      <c r="Z386" s="0" t="n">
        <f aca="false">IF(AND(N($B$13)&gt;0,$B$5&gt;=2),MAX(0,1-SUMPRODUCT(POISSON(L_J,($B$13^2*$B$5*T386)/2,FALSE()),BETADIST((($B$5-1)*FINV($B$8,($B$5-1),($B$5*(T386-1)))/(($B$5-1)*FINV($B$8,($B$5-1),($B$5*(T386-1)))+($B$5*(T386-1)))),($B$5-1)/2+L_J,($B$5*(T386-1))/2))),0)</f>
        <v>0.999999999496924</v>
      </c>
    </row>
    <row r="387" customFormat="false" ht="15" hidden="false" customHeight="false" outlineLevel="0" collapsed="false">
      <c r="T387" s="0" t="n">
        <v>383</v>
      </c>
      <c r="Z387" s="0" t="n">
        <f aca="false">IF(AND(N($B$13)&gt;0,$B$5&gt;=2),MAX(0,1-SUMPRODUCT(POISSON(L_J,($B$13^2*$B$5*T387)/2,FALSE()),BETADIST((($B$5-1)*FINV($B$8,($B$5-1),($B$5*(T387-1)))/(($B$5-1)*FINV($B$8,($B$5-1),($B$5*(T387-1)))+($B$5*(T387-1)))),($B$5-1)/2+L_J,($B$5*(T387-1))/2))),0)</f>
        <v>0.999999999530455</v>
      </c>
    </row>
    <row r="388" customFormat="false" ht="15" hidden="false" customHeight="false" outlineLevel="0" collapsed="false">
      <c r="T388" s="0" t="n">
        <v>384</v>
      </c>
      <c r="Z388" s="0" t="n">
        <f aca="false">IF(AND(N($B$13)&gt;0,$B$5&gt;=2),MAX(0,1-SUMPRODUCT(POISSON(L_J,($B$13^2*$B$5*T388)/2,FALSE()),BETADIST((($B$5-1)*FINV($B$8,($B$5-1),($B$5*(T388-1)))/(($B$5-1)*FINV($B$8,($B$5-1),($B$5*(T388-1)))+($B$5*(T388-1)))),($B$5-1)/2+L_J,($B$5*(T388-1))/2))),0)</f>
        <v>0.999999999561764</v>
      </c>
    </row>
    <row r="389" customFormat="false" ht="15" hidden="false" customHeight="false" outlineLevel="0" collapsed="false">
      <c r="T389" s="0" t="n">
        <v>385</v>
      </c>
      <c r="Z389" s="0" t="n">
        <f aca="false">IF(AND(N($B$13)&gt;0,$B$5&gt;=2),MAX(0,1-SUMPRODUCT(POISSON(L_J,($B$13^2*$B$5*T389)/2,FALSE()),BETADIST((($B$5-1)*FINV($B$8,($B$5-1),($B$5*(T389-1)))/(($B$5-1)*FINV($B$8,($B$5-1),($B$5*(T389-1)))+($B$5*(T389-1)))),($B$5-1)/2+L_J,($B$5*(T389-1))/2))),0)</f>
        <v>0.999999999590997</v>
      </c>
    </row>
    <row r="390" customFormat="false" ht="15" hidden="false" customHeight="false" outlineLevel="0" collapsed="false">
      <c r="T390" s="0" t="n">
        <v>386</v>
      </c>
      <c r="Z390" s="0" t="n">
        <f aca="false">IF(AND(N($B$13)&gt;0,$B$5&gt;=2),MAX(0,1-SUMPRODUCT(POISSON(L_J,($B$13^2*$B$5*T390)/2,FALSE()),BETADIST((($B$5-1)*FINV($B$8,($B$5-1),($B$5*(T390-1)))/(($B$5-1)*FINV($B$8,($B$5-1),($B$5*(T390-1)))+($B$5*(T390-1)))),($B$5-1)/2+L_J,($B$5*(T390-1))/2))),0)</f>
        <v>0.99999999961829</v>
      </c>
    </row>
    <row r="391" customFormat="false" ht="15" hidden="false" customHeight="false" outlineLevel="0" collapsed="false">
      <c r="T391" s="0" t="n">
        <v>387</v>
      </c>
      <c r="Z391" s="0" t="n">
        <f aca="false">IF(AND(N($B$13)&gt;0,$B$5&gt;=2),MAX(0,1-SUMPRODUCT(POISSON(L_J,($B$13^2*$B$5*T391)/2,FALSE()),BETADIST((($B$5-1)*FINV($B$8,($B$5-1),($B$5*(T391-1)))/(($B$5-1)*FINV($B$8,($B$5-1),($B$5*(T391-1)))+($B$5*(T391-1)))),($B$5-1)/2+L_J,($B$5*(T391-1))/2))),0)</f>
        <v>0.999999999643773</v>
      </c>
    </row>
    <row r="392" customFormat="false" ht="15" hidden="false" customHeight="false" outlineLevel="0" collapsed="false">
      <c r="T392" s="0" t="n">
        <v>388</v>
      </c>
      <c r="Z392" s="0" t="n">
        <f aca="false">IF(AND(N($B$13)&gt;0,$B$5&gt;=2),MAX(0,1-SUMPRODUCT(POISSON(L_J,($B$13^2*$B$5*T392)/2,FALSE()),BETADIST((($B$5-1)*FINV($B$8,($B$5-1),($B$5*(T392-1)))/(($B$5-1)*FINV($B$8,($B$5-1),($B$5*(T392-1)))+($B$5*(T392-1)))),($B$5-1)/2+L_J,($B$5*(T392-1))/2))),0)</f>
        <v>0.999999999667563</v>
      </c>
    </row>
    <row r="393" customFormat="false" ht="15" hidden="false" customHeight="false" outlineLevel="0" collapsed="false">
      <c r="T393" s="0" t="n">
        <v>389</v>
      </c>
      <c r="Z393" s="0" t="n">
        <f aca="false">IF(AND(N($B$13)&gt;0,$B$5&gt;=2),MAX(0,1-SUMPRODUCT(POISSON(L_J,($B$13^2*$B$5*T393)/2,FALSE()),BETADIST((($B$5-1)*FINV($B$8,($B$5-1),($B$5*(T393-1)))/(($B$5-1)*FINV($B$8,($B$5-1),($B$5*(T393-1)))+($B$5*(T393-1)))),($B$5-1)/2+L_J,($B$5*(T393-1))/2))),0)</f>
        <v>0.999999999689774</v>
      </c>
    </row>
    <row r="394" customFormat="false" ht="15" hidden="false" customHeight="false" outlineLevel="0" collapsed="false">
      <c r="T394" s="0" t="n">
        <v>390</v>
      </c>
      <c r="Z394" s="0" t="n">
        <f aca="false">IF(AND(N($B$13)&gt;0,$B$5&gt;=2),MAX(0,1-SUMPRODUCT(POISSON(L_J,($B$13^2*$B$5*T394)/2,FALSE()),BETADIST((($B$5-1)*FINV($B$8,($B$5-1),($B$5*(T394-1)))/(($B$5-1)*FINV($B$8,($B$5-1),($B$5*(T394-1)))+($B$5*(T394-1)))),($B$5-1)/2+L_J,($B$5*(T394-1))/2))),0)</f>
        <v>0.999999999710509</v>
      </c>
    </row>
    <row r="395" customFormat="false" ht="15" hidden="false" customHeight="false" outlineLevel="0" collapsed="false">
      <c r="T395" s="0" t="n">
        <v>391</v>
      </c>
      <c r="Z395" s="0" t="n">
        <f aca="false">IF(AND(N($B$13)&gt;0,$B$5&gt;=2),MAX(0,1-SUMPRODUCT(POISSON(L_J,($B$13^2*$B$5*T395)/2,FALSE()),BETADIST((($B$5-1)*FINV($B$8,($B$5-1),($B$5*(T395-1)))/(($B$5-1)*FINV($B$8,($B$5-1),($B$5*(T395-1)))+($B$5*(T395-1)))),($B$5-1)/2+L_J,($B$5*(T395-1))/2))),0)</f>
        <v>0.999999999729865</v>
      </c>
    </row>
    <row r="396" customFormat="false" ht="15" hidden="false" customHeight="false" outlineLevel="0" collapsed="false">
      <c r="T396" s="0" t="n">
        <v>392</v>
      </c>
      <c r="Z396" s="0" t="n">
        <f aca="false">IF(AND(N($B$13)&gt;0,$B$5&gt;=2),MAX(0,1-SUMPRODUCT(POISSON(L_J,($B$13^2*$B$5*T396)/2,FALSE()),BETADIST((($B$5-1)*FINV($B$8,($B$5-1),($B$5*(T396-1)))/(($B$5-1)*FINV($B$8,($B$5-1),($B$5*(T396-1)))+($B$5*(T396-1)))),($B$5-1)/2+L_J,($B$5*(T396-1))/2))),0)</f>
        <v>0.999999999747935</v>
      </c>
    </row>
    <row r="397" customFormat="false" ht="15" hidden="false" customHeight="false" outlineLevel="0" collapsed="false">
      <c r="T397" s="0" t="n">
        <v>393</v>
      </c>
      <c r="Z397" s="0" t="n">
        <f aca="false">IF(AND(N($B$13)&gt;0,$B$5&gt;=2),MAX(0,1-SUMPRODUCT(POISSON(L_J,($B$13^2*$B$5*T397)/2,FALSE()),BETADIST((($B$5-1)*FINV($B$8,($B$5-1),($B$5*(T397-1)))/(($B$5-1)*FINV($B$8,($B$5-1),($B$5*(T397-1)))+($B$5*(T397-1)))),($B$5-1)/2+L_J,($B$5*(T397-1))/2))),0)</f>
        <v>0.999999999764802</v>
      </c>
    </row>
    <row r="398" customFormat="false" ht="15" hidden="false" customHeight="false" outlineLevel="0" collapsed="false">
      <c r="T398" s="0" t="n">
        <v>394</v>
      </c>
      <c r="Z398" s="0" t="n">
        <f aca="false">IF(AND(N($B$13)&gt;0,$B$5&gt;=2),MAX(0,1-SUMPRODUCT(POISSON(L_J,($B$13^2*$B$5*T398)/2,FALSE()),BETADIST((($B$5-1)*FINV($B$8,($B$5-1),($B$5*(T398-1)))/(($B$5-1)*FINV($B$8,($B$5-1),($B$5*(T398-1)))+($B$5*(T398-1)))),($B$5-1)/2+L_J,($B$5*(T398-1))/2))),0)</f>
        <v>0.999999999780547</v>
      </c>
    </row>
    <row r="399" customFormat="false" ht="15" hidden="false" customHeight="false" outlineLevel="0" collapsed="false">
      <c r="T399" s="0" t="n">
        <v>395</v>
      </c>
      <c r="Z399" s="0" t="n">
        <f aca="false">IF(AND(N($B$13)&gt;0,$B$5&gt;=2),MAX(0,1-SUMPRODUCT(POISSON(L_J,($B$13^2*$B$5*T399)/2,FALSE()),BETADIST((($B$5-1)*FINV($B$8,($B$5-1),($B$5*(T399-1)))/(($B$5-1)*FINV($B$8,($B$5-1),($B$5*(T399-1)))+($B$5*(T399-1)))),($B$5-1)/2+L_J,($B$5*(T399-1))/2))),0)</f>
        <v>0.999999999795243</v>
      </c>
    </row>
    <row r="400" customFormat="false" ht="15" hidden="false" customHeight="false" outlineLevel="0" collapsed="false">
      <c r="T400" s="0" t="n">
        <v>396</v>
      </c>
      <c r="Z400" s="0" t="n">
        <f aca="false">IF(AND(N($B$13)&gt;0,$B$5&gt;=2),MAX(0,1-SUMPRODUCT(POISSON(L_J,($B$13^2*$B$5*T400)/2,FALSE()),BETADIST((($B$5-1)*FINV($B$8,($B$5-1),($B$5*(T400-1)))/(($B$5-1)*FINV($B$8,($B$5-1),($B$5*(T400-1)))+($B$5*(T400-1)))),($B$5-1)/2+L_J,($B$5*(T400-1))/2))),0)</f>
        <v>0.999999999808961</v>
      </c>
    </row>
    <row r="401" customFormat="false" ht="15" hidden="false" customHeight="false" outlineLevel="0" collapsed="false">
      <c r="T401" s="0" t="n">
        <v>397</v>
      </c>
      <c r="Z401" s="0" t="n">
        <f aca="false">IF(AND(N($B$13)&gt;0,$B$5&gt;=2),MAX(0,1-SUMPRODUCT(POISSON(L_J,($B$13^2*$B$5*T401)/2,FALSE()),BETADIST((($B$5-1)*FINV($B$8,($B$5-1),($B$5*(T401-1)))/(($B$5-1)*FINV($B$8,($B$5-1),($B$5*(T401-1)))+($B$5*(T401-1)))),($B$5-1)/2+L_J,($B$5*(T401-1))/2))),0)</f>
        <v>0.999999999821764</v>
      </c>
    </row>
    <row r="402" customFormat="false" ht="15" hidden="false" customHeight="false" outlineLevel="0" collapsed="false">
      <c r="T402" s="0" t="n">
        <v>398</v>
      </c>
      <c r="Z402" s="0" t="n">
        <f aca="false">IF(AND(N($B$13)&gt;0,$B$5&gt;=2),MAX(0,1-SUMPRODUCT(POISSON(L_J,($B$13^2*$B$5*T402)/2,FALSE()),BETADIST((($B$5-1)*FINV($B$8,($B$5-1),($B$5*(T402-1)))/(($B$5-1)*FINV($B$8,($B$5-1),($B$5*(T402-1)))+($B$5*(T402-1)))),($B$5-1)/2+L_J,($B$5*(T402-1))/2))),0)</f>
        <v>0.999999999833714</v>
      </c>
    </row>
    <row r="403" customFormat="false" ht="15" hidden="false" customHeight="false" outlineLevel="0" collapsed="false">
      <c r="T403" s="0" t="n">
        <v>399</v>
      </c>
      <c r="Z403" s="0" t="n">
        <f aca="false">IF(AND(N($B$13)&gt;0,$B$5&gt;=2),MAX(0,1-SUMPRODUCT(POISSON(L_J,($B$13^2*$B$5*T403)/2,FALSE()),BETADIST((($B$5-1)*FINV($B$8,($B$5-1),($B$5*(T403-1)))/(($B$5-1)*FINV($B$8,($B$5-1),($B$5*(T403-1)))+($B$5*(T403-1)))),($B$5-1)/2+L_J,($B$5*(T403-1))/2))),0)</f>
        <v>0.999999999844867</v>
      </c>
    </row>
    <row r="404" customFormat="false" ht="15" hidden="false" customHeight="false" outlineLevel="0" collapsed="false">
      <c r="T404" s="0" t="n">
        <v>400</v>
      </c>
      <c r="Z404" s="0" t="n">
        <f aca="false">IF(AND(N($B$13)&gt;0,$B$5&gt;=2),MAX(0,1-SUMPRODUCT(POISSON(L_J,($B$13^2*$B$5*T404)/2,FALSE()),BETADIST((($B$5-1)*FINV($B$8,($B$5-1),($B$5*(T404-1)))/(($B$5-1)*FINV($B$8,($B$5-1),($B$5*(T404-1)))+($B$5*(T404-1)))),($B$5-1)/2+L_J,($B$5*(T404-1))/2))),0)</f>
        <v>0.999999999855276</v>
      </c>
    </row>
    <row r="405" customFormat="false" ht="15" hidden="false" customHeight="false" outlineLevel="0" collapsed="false">
      <c r="T405" s="0" t="n">
        <v>401</v>
      </c>
      <c r="Z405" s="0" t="n">
        <f aca="false">IF(AND(N($B$13)&gt;0,$B$5&gt;=2),MAX(0,1-SUMPRODUCT(POISSON(L_J,($B$13^2*$B$5*T405)/2,FALSE()),BETADIST((($B$5-1)*FINV($B$8,($B$5-1),($B$5*(T405-1)))/(($B$5-1)*FINV($B$8,($B$5-1),($B$5*(T405-1)))+($B$5*(T405-1)))),($B$5-1)/2+L_J,($B$5*(T405-1))/2))),0)</f>
        <v>0.99999999986499</v>
      </c>
    </row>
    <row r="406" customFormat="false" ht="15" hidden="false" customHeight="false" outlineLevel="0" collapsed="false">
      <c r="T406" s="0" t="n">
        <v>402</v>
      </c>
      <c r="Z406" s="0" t="n">
        <f aca="false">IF(AND(N($B$13)&gt;0,$B$5&gt;=2),MAX(0,1-SUMPRODUCT(POISSON(L_J,($B$13^2*$B$5*T406)/2,FALSE()),BETADIST((($B$5-1)*FINV($B$8,($B$5-1),($B$5*(T406-1)))/(($B$5-1)*FINV($B$8,($B$5-1),($B$5*(T406-1)))+($B$5*(T406-1)))),($B$5-1)/2+L_J,($B$5*(T406-1))/2))),0)</f>
        <v>0.999999999874055</v>
      </c>
    </row>
    <row r="407" customFormat="false" ht="15" hidden="false" customHeight="false" outlineLevel="0" collapsed="false">
      <c r="T407" s="0" t="n">
        <v>403</v>
      </c>
      <c r="Z407" s="0" t="n">
        <f aca="false">IF(AND(N($B$13)&gt;0,$B$5&gt;=2),MAX(0,1-SUMPRODUCT(POISSON(L_J,($B$13^2*$B$5*T407)/2,FALSE()),BETADIST((($B$5-1)*FINV($B$8,($B$5-1),($B$5*(T407-1)))/(($B$5-1)*FINV($B$8,($B$5-1),($B$5*(T407-1)))+($B$5*(T407-1)))),($B$5-1)/2+L_J,($B$5*(T407-1))/2))),0)</f>
        <v>0.999999999882515</v>
      </c>
    </row>
    <row r="408" customFormat="false" ht="15" hidden="false" customHeight="false" outlineLevel="0" collapsed="false">
      <c r="T408" s="0" t="n">
        <v>404</v>
      </c>
      <c r="Z408" s="0" t="n">
        <f aca="false">IF(AND(N($B$13)&gt;0,$B$5&gt;=2),MAX(0,1-SUMPRODUCT(POISSON(L_J,($B$13^2*$B$5*T408)/2,FALSE()),BETADIST((($B$5-1)*FINV($B$8,($B$5-1),($B$5*(T408-1)))/(($B$5-1)*FINV($B$8,($B$5-1),($B$5*(T408-1)))+($B$5*(T408-1)))),($B$5-1)/2+L_J,($B$5*(T408-1))/2))),0)</f>
        <v>0.99999999989041</v>
      </c>
    </row>
    <row r="409" customFormat="false" ht="15" hidden="false" customHeight="false" outlineLevel="0" collapsed="false">
      <c r="T409" s="0" t="n">
        <v>405</v>
      </c>
      <c r="Z409" s="0" t="n">
        <f aca="false">IF(AND(N($B$13)&gt;0,$B$5&gt;=2),MAX(0,1-SUMPRODUCT(POISSON(L_J,($B$13^2*$B$5*T409)/2,FALSE()),BETADIST((($B$5-1)*FINV($B$8,($B$5-1),($B$5*(T409-1)))/(($B$5-1)*FINV($B$8,($B$5-1),($B$5*(T409-1)))+($B$5*(T409-1)))),($B$5-1)/2+L_J,($B$5*(T409-1))/2))),0)</f>
        <v>0.999999999897776</v>
      </c>
    </row>
    <row r="410" customFormat="false" ht="15" hidden="false" customHeight="false" outlineLevel="0" collapsed="false">
      <c r="T410" s="0" t="n">
        <v>406</v>
      </c>
      <c r="Z410" s="0" t="n">
        <f aca="false">IF(AND(N($B$13)&gt;0,$B$5&gt;=2),MAX(0,1-SUMPRODUCT(POISSON(L_J,($B$13^2*$B$5*T410)/2,FALSE()),BETADIST((($B$5-1)*FINV($B$8,($B$5-1),($B$5*(T410-1)))/(($B$5-1)*FINV($B$8,($B$5-1),($B$5*(T410-1)))+($B$5*(T410-1)))),($B$5-1)/2+L_J,($B$5*(T410-1))/2))),0)</f>
        <v>0.999999999904651</v>
      </c>
    </row>
    <row r="411" customFormat="false" ht="15" hidden="false" customHeight="false" outlineLevel="0" collapsed="false">
      <c r="T411" s="0" t="n">
        <v>407</v>
      </c>
      <c r="Z411" s="0" t="n">
        <f aca="false">IF(AND(N($B$13)&gt;0,$B$5&gt;=2),MAX(0,1-SUMPRODUCT(POISSON(L_J,($B$13^2*$B$5*T411)/2,FALSE()),BETADIST((($B$5-1)*FINV($B$8,($B$5-1),($B$5*(T411-1)))/(($B$5-1)*FINV($B$8,($B$5-1),($B$5*(T411-1)))+($B$5*(T411-1)))),($B$5-1)/2+L_J,($B$5*(T411-1))/2))),0)</f>
        <v>0.999999999911065</v>
      </c>
    </row>
    <row r="412" customFormat="false" ht="15" hidden="false" customHeight="false" outlineLevel="0" collapsed="false">
      <c r="T412" s="0" t="n">
        <v>408</v>
      </c>
      <c r="Z412" s="0" t="n">
        <f aca="false">IF(AND(N($B$13)&gt;0,$B$5&gt;=2),MAX(0,1-SUMPRODUCT(POISSON(L_J,($B$13^2*$B$5*T412)/2,FALSE()),BETADIST((($B$5-1)*FINV($B$8,($B$5-1),($B$5*(T412-1)))/(($B$5-1)*FINV($B$8,($B$5-1),($B$5*(T412-1)))+($B$5*(T412-1)))),($B$5-1)/2+L_J,($B$5*(T412-1))/2))),0)</f>
        <v>0.99999999991705</v>
      </c>
    </row>
    <row r="413" customFormat="false" ht="15" hidden="false" customHeight="false" outlineLevel="0" collapsed="false">
      <c r="T413" s="0" t="n">
        <v>409</v>
      </c>
      <c r="Z413" s="0" t="n">
        <f aca="false">IF(AND(N($B$13)&gt;0,$B$5&gt;=2),MAX(0,1-SUMPRODUCT(POISSON(L_J,($B$13^2*$B$5*T413)/2,FALSE()),BETADIST((($B$5-1)*FINV($B$8,($B$5-1),($B$5*(T413-1)))/(($B$5-1)*FINV($B$8,($B$5-1),($B$5*(T413-1)))+($B$5*(T413-1)))),($B$5-1)/2+L_J,($B$5*(T413-1))/2))),0)</f>
        <v>0.999999999922634</v>
      </c>
    </row>
    <row r="414" customFormat="false" ht="15" hidden="false" customHeight="false" outlineLevel="0" collapsed="false">
      <c r="T414" s="0" t="n">
        <v>410</v>
      </c>
      <c r="Z414" s="0" t="n">
        <f aca="false">IF(AND(N($B$13)&gt;0,$B$5&gt;=2),MAX(0,1-SUMPRODUCT(POISSON(L_J,($B$13^2*$B$5*T414)/2,FALSE()),BETADIST((($B$5-1)*FINV($B$8,($B$5-1),($B$5*(T414-1)))/(($B$5-1)*FINV($B$8,($B$5-1),($B$5*(T414-1)))+($B$5*(T414-1)))),($B$5-1)/2+L_J,($B$5*(T414-1))/2))),0)</f>
        <v>0.999999999927844</v>
      </c>
    </row>
    <row r="415" customFormat="false" ht="15" hidden="false" customHeight="false" outlineLevel="0" collapsed="false">
      <c r="T415" s="0" t="n">
        <v>411</v>
      </c>
      <c r="Z415" s="0" t="n">
        <f aca="false">IF(AND(N($B$13)&gt;0,$B$5&gt;=2),MAX(0,1-SUMPRODUCT(POISSON(L_J,($B$13^2*$B$5*T415)/2,FALSE()),BETADIST((($B$5-1)*FINV($B$8,($B$5-1),($B$5*(T415-1)))/(($B$5-1)*FINV($B$8,($B$5-1),($B$5*(T415-1)))+($B$5*(T415-1)))),($B$5-1)/2+L_J,($B$5*(T415-1))/2))),0)</f>
        <v>0.999999999932706</v>
      </c>
    </row>
    <row r="416" customFormat="false" ht="15" hidden="false" customHeight="false" outlineLevel="0" collapsed="false">
      <c r="T416" s="0" t="n">
        <v>412</v>
      </c>
      <c r="Z416" s="0" t="n">
        <f aca="false">IF(AND(N($B$13)&gt;0,$B$5&gt;=2),MAX(0,1-SUMPRODUCT(POISSON(L_J,($B$13^2*$B$5*T416)/2,FALSE()),BETADIST((($B$5-1)*FINV($B$8,($B$5-1),($B$5*(T416-1)))/(($B$5-1)*FINV($B$8,($B$5-1),($B$5*(T416-1)))+($B$5*(T416-1)))),($B$5-1)/2+L_J,($B$5*(T416-1))/2))),0)</f>
        <v>0.999999999937241</v>
      </c>
    </row>
    <row r="417" customFormat="false" ht="15" hidden="false" customHeight="false" outlineLevel="0" collapsed="false">
      <c r="T417" s="0" t="n">
        <v>413</v>
      </c>
      <c r="Z417" s="0" t="n">
        <f aca="false">IF(AND(N($B$13)&gt;0,$B$5&gt;=2),MAX(0,1-SUMPRODUCT(POISSON(L_J,($B$13^2*$B$5*T417)/2,FALSE()),BETADIST((($B$5-1)*FINV($B$8,($B$5-1),($B$5*(T417-1)))/(($B$5-1)*FINV($B$8,($B$5-1),($B$5*(T417-1)))+($B$5*(T417-1)))),($B$5-1)/2+L_J,($B$5*(T417-1))/2))),0)</f>
        <v>0.999999999941472</v>
      </c>
    </row>
    <row r="418" customFormat="false" ht="15" hidden="false" customHeight="false" outlineLevel="0" collapsed="false">
      <c r="T418" s="0" t="n">
        <v>414</v>
      </c>
      <c r="Z418" s="0" t="n">
        <f aca="false">IF(AND(N($B$13)&gt;0,$B$5&gt;=2),MAX(0,1-SUMPRODUCT(POISSON(L_J,($B$13^2*$B$5*T418)/2,FALSE()),BETADIST((($B$5-1)*FINV($B$8,($B$5-1),($B$5*(T418-1)))/(($B$5-1)*FINV($B$8,($B$5-1),($B$5*(T418-1)))+($B$5*(T418-1)))),($B$5-1)/2+L_J,($B$5*(T418-1))/2))),0)</f>
        <v>0.999999999945419</v>
      </c>
    </row>
    <row r="419" customFormat="false" ht="15" hidden="false" customHeight="false" outlineLevel="0" collapsed="false">
      <c r="T419" s="0" t="n">
        <v>415</v>
      </c>
      <c r="Z419" s="0" t="n">
        <f aca="false">IF(AND(N($B$13)&gt;0,$B$5&gt;=2),MAX(0,1-SUMPRODUCT(POISSON(L_J,($B$13^2*$B$5*T419)/2,FALSE()),BETADIST((($B$5-1)*FINV($B$8,($B$5-1),($B$5*(T419-1)))/(($B$5-1)*FINV($B$8,($B$5-1),($B$5*(T419-1)))+($B$5*(T419-1)))),($B$5-1)/2+L_J,($B$5*(T419-1))/2))),0)</f>
        <v>0.999999999949102</v>
      </c>
    </row>
    <row r="420" customFormat="false" ht="15" hidden="false" customHeight="false" outlineLevel="0" collapsed="false">
      <c r="T420" s="0" t="n">
        <v>416</v>
      </c>
      <c r="Z420" s="0" t="n">
        <f aca="false">IF(AND(N($B$13)&gt;0,$B$5&gt;=2),MAX(0,1-SUMPRODUCT(POISSON(L_J,($B$13^2*$B$5*T420)/2,FALSE()),BETADIST((($B$5-1)*FINV($B$8,($B$5-1),($B$5*(T420-1)))/(($B$5-1)*FINV($B$8,($B$5-1),($B$5*(T420-1)))+($B$5*(T420-1)))),($B$5-1)/2+L_J,($B$5*(T420-1))/2))),0)</f>
        <v>0.999999999952537</v>
      </c>
    </row>
    <row r="421" customFormat="false" ht="15" hidden="false" customHeight="false" outlineLevel="0" collapsed="false">
      <c r="T421" s="0" t="n">
        <v>417</v>
      </c>
      <c r="Z421" s="0" t="n">
        <f aca="false">IF(AND(N($B$13)&gt;0,$B$5&gt;=2),MAX(0,1-SUMPRODUCT(POISSON(L_J,($B$13^2*$B$5*T421)/2,FALSE()),BETADIST((($B$5-1)*FINV($B$8,($B$5-1),($B$5*(T421-1)))/(($B$5-1)*FINV($B$8,($B$5-1),($B$5*(T421-1)))+($B$5*(T421-1)))),($B$5-1)/2+L_J,($B$5*(T421-1))/2))),0)</f>
        <v>0.999999999955741</v>
      </c>
    </row>
    <row r="422" customFormat="false" ht="15" hidden="false" customHeight="false" outlineLevel="0" collapsed="false">
      <c r="T422" s="0" t="n">
        <v>418</v>
      </c>
      <c r="Z422" s="0" t="n">
        <f aca="false">IF(AND(N($B$13)&gt;0,$B$5&gt;=2),MAX(0,1-SUMPRODUCT(POISSON(L_J,($B$13^2*$B$5*T422)/2,FALSE()),BETADIST((($B$5-1)*FINV($B$8,($B$5-1),($B$5*(T422-1)))/(($B$5-1)*FINV($B$8,($B$5-1),($B$5*(T422-1)))+($B$5*(T422-1)))),($B$5-1)/2+L_J,($B$5*(T422-1))/2))),0)</f>
        <v>0.999999999958731</v>
      </c>
    </row>
    <row r="423" customFormat="false" ht="15" hidden="false" customHeight="false" outlineLevel="0" collapsed="false">
      <c r="T423" s="0" t="n">
        <v>419</v>
      </c>
      <c r="Z423" s="0" t="n">
        <f aca="false">IF(AND(N($B$13)&gt;0,$B$5&gt;=2),MAX(0,1-SUMPRODUCT(POISSON(L_J,($B$13^2*$B$5*T423)/2,FALSE()),BETADIST((($B$5-1)*FINV($B$8,($B$5-1),($B$5*(T423-1)))/(($B$5-1)*FINV($B$8,($B$5-1),($B$5*(T423-1)))+($B$5*(T423-1)))),($B$5-1)/2+L_J,($B$5*(T423-1))/2))),0)</f>
        <v>0.999999999961519</v>
      </c>
    </row>
    <row r="424" customFormat="false" ht="15" hidden="false" customHeight="false" outlineLevel="0" collapsed="false">
      <c r="T424" s="0" t="n">
        <v>420</v>
      </c>
      <c r="Z424" s="0" t="n">
        <f aca="false">IF(AND(N($B$13)&gt;0,$B$5&gt;=2),MAX(0,1-SUMPRODUCT(POISSON(L_J,($B$13^2*$B$5*T424)/2,FALSE()),BETADIST((($B$5-1)*FINV($B$8,($B$5-1),($B$5*(T424-1)))/(($B$5-1)*FINV($B$8,($B$5-1),($B$5*(T424-1)))+($B$5*(T424-1)))),($B$5-1)/2+L_J,($B$5*(T424-1))/2))),0)</f>
        <v>0.99999999996412</v>
      </c>
    </row>
    <row r="425" customFormat="false" ht="15" hidden="false" customHeight="false" outlineLevel="0" collapsed="false">
      <c r="T425" s="0" t="n">
        <v>421</v>
      </c>
      <c r="Z425" s="0" t="n">
        <f aca="false">IF(AND(N($B$13)&gt;0,$B$5&gt;=2),MAX(0,1-SUMPRODUCT(POISSON(L_J,($B$13^2*$B$5*T425)/2,FALSE()),BETADIST((($B$5-1)*FINV($B$8,($B$5-1),($B$5*(T425-1)))/(($B$5-1)*FINV($B$8,($B$5-1),($B$5*(T425-1)))+($B$5*(T425-1)))),($B$5-1)/2+L_J,($B$5*(T425-1))/2))),0)</f>
        <v>0.999999999966545</v>
      </c>
    </row>
    <row r="426" customFormat="false" ht="15" hidden="false" customHeight="false" outlineLevel="0" collapsed="false">
      <c r="T426" s="0" t="n">
        <v>422</v>
      </c>
      <c r="Z426" s="0" t="n">
        <f aca="false">IF(AND(N($B$13)&gt;0,$B$5&gt;=2),MAX(0,1-SUMPRODUCT(POISSON(L_J,($B$13^2*$B$5*T426)/2,FALSE()),BETADIST((($B$5-1)*FINV($B$8,($B$5-1),($B$5*(T426-1)))/(($B$5-1)*FINV($B$8,($B$5-1),($B$5*(T426-1)))+($B$5*(T426-1)))),($B$5-1)/2+L_J,($B$5*(T426-1))/2))),0)</f>
        <v>0.999999999968808</v>
      </c>
    </row>
    <row r="427" customFormat="false" ht="15" hidden="false" customHeight="false" outlineLevel="0" collapsed="false">
      <c r="T427" s="0" t="n">
        <v>423</v>
      </c>
      <c r="Z427" s="0" t="n">
        <f aca="false">IF(AND(N($B$13)&gt;0,$B$5&gt;=2),MAX(0,1-SUMPRODUCT(POISSON(L_J,($B$13^2*$B$5*T427)/2,FALSE()),BETADIST((($B$5-1)*FINV($B$8,($B$5-1),($B$5*(T427-1)))/(($B$5-1)*FINV($B$8,($B$5-1),($B$5*(T427-1)))+($B$5*(T427-1)))),($B$5-1)/2+L_J,($B$5*(T427-1))/2))),0)</f>
        <v>0.999999999970918</v>
      </c>
    </row>
    <row r="428" customFormat="false" ht="15" hidden="false" customHeight="false" outlineLevel="0" collapsed="false">
      <c r="T428" s="0" t="n">
        <v>424</v>
      </c>
      <c r="Z428" s="0" t="n">
        <f aca="false">IF(AND(N($B$13)&gt;0,$B$5&gt;=2),MAX(0,1-SUMPRODUCT(POISSON(L_J,($B$13^2*$B$5*T428)/2,FALSE()),BETADIST((($B$5-1)*FINV($B$8,($B$5-1),($B$5*(T428-1)))/(($B$5-1)*FINV($B$8,($B$5-1),($B$5*(T428-1)))+($B$5*(T428-1)))),($B$5-1)/2+L_J,($B$5*(T428-1))/2))),0)</f>
        <v>0.999999999972887</v>
      </c>
    </row>
    <row r="429" customFormat="false" ht="15" hidden="false" customHeight="false" outlineLevel="0" collapsed="false">
      <c r="T429" s="0" t="n">
        <v>425</v>
      </c>
      <c r="Z429" s="0" t="n">
        <f aca="false">IF(AND(N($B$13)&gt;0,$B$5&gt;=2),MAX(0,1-SUMPRODUCT(POISSON(L_J,($B$13^2*$B$5*T429)/2,FALSE()),BETADIST((($B$5-1)*FINV($B$8,($B$5-1),($B$5*(T429-1)))/(($B$5-1)*FINV($B$8,($B$5-1),($B$5*(T429-1)))+($B$5*(T429-1)))),($B$5-1)/2+L_J,($B$5*(T429-1))/2))),0)</f>
        <v>0.999999999974722</v>
      </c>
    </row>
    <row r="430" customFormat="false" ht="15" hidden="false" customHeight="false" outlineLevel="0" collapsed="false">
      <c r="T430" s="0" t="n">
        <v>426</v>
      </c>
      <c r="Z430" s="0" t="n">
        <f aca="false">IF(AND(N($B$13)&gt;0,$B$5&gt;=2),MAX(0,1-SUMPRODUCT(POISSON(L_J,($B$13^2*$B$5*T430)/2,FALSE()),BETADIST((($B$5-1)*FINV($B$8,($B$5-1),($B$5*(T430-1)))/(($B$5-1)*FINV($B$8,($B$5-1),($B$5*(T430-1)))+($B$5*(T430-1)))),($B$5-1)/2+L_J,($B$5*(T430-1))/2))),0)</f>
        <v>0.999999999976434</v>
      </c>
    </row>
    <row r="431" customFormat="false" ht="15" hidden="false" customHeight="false" outlineLevel="0" collapsed="false">
      <c r="T431" s="0" t="n">
        <v>427</v>
      </c>
      <c r="Z431" s="0" t="n">
        <f aca="false">IF(AND(N($B$13)&gt;0,$B$5&gt;=2),MAX(0,1-SUMPRODUCT(POISSON(L_J,($B$13^2*$B$5*T431)/2,FALSE()),BETADIST((($B$5-1)*FINV($B$8,($B$5-1),($B$5*(T431-1)))/(($B$5-1)*FINV($B$8,($B$5-1),($B$5*(T431-1)))+($B$5*(T431-1)))),($B$5-1)/2+L_J,($B$5*(T431-1))/2))),0)</f>
        <v>0.999999999978031</v>
      </c>
    </row>
    <row r="432" customFormat="false" ht="15" hidden="false" customHeight="false" outlineLevel="0" collapsed="false">
      <c r="T432" s="0" t="n">
        <v>428</v>
      </c>
      <c r="Z432" s="0" t="n">
        <f aca="false">IF(AND(N($B$13)&gt;0,$B$5&gt;=2),MAX(0,1-SUMPRODUCT(POISSON(L_J,($B$13^2*$B$5*T432)/2,FALSE()),BETADIST((($B$5-1)*FINV($B$8,($B$5-1),($B$5*(T432-1)))/(($B$5-1)*FINV($B$8,($B$5-1),($B$5*(T432-1)))+($B$5*(T432-1)))),($B$5-1)/2+L_J,($B$5*(T432-1))/2))),0)</f>
        <v>0.99999999997952</v>
      </c>
    </row>
    <row r="433" customFormat="false" ht="15" hidden="false" customHeight="false" outlineLevel="0" collapsed="false">
      <c r="T433" s="0" t="n">
        <v>429</v>
      </c>
      <c r="Z433" s="0" t="n">
        <f aca="false">IF(AND(N($B$13)&gt;0,$B$5&gt;=2),MAX(0,1-SUMPRODUCT(POISSON(L_J,($B$13^2*$B$5*T433)/2,FALSE()),BETADIST((($B$5-1)*FINV($B$8,($B$5-1),($B$5*(T433-1)))/(($B$5-1)*FINV($B$8,($B$5-1),($B$5*(T433-1)))+($B$5*(T433-1)))),($B$5-1)/2+L_J,($B$5*(T433-1))/2))),0)</f>
        <v>0.999999999980908</v>
      </c>
    </row>
    <row r="434" customFormat="false" ht="15" hidden="false" customHeight="false" outlineLevel="0" collapsed="false">
      <c r="T434" s="0" t="n">
        <v>430</v>
      </c>
      <c r="Z434" s="0" t="n">
        <f aca="false">IF(AND(N($B$13)&gt;0,$B$5&gt;=2),MAX(0,1-SUMPRODUCT(POISSON(L_J,($B$13^2*$B$5*T434)/2,FALSE()),BETADIST((($B$5-1)*FINV($B$8,($B$5-1),($B$5*(T434-1)))/(($B$5-1)*FINV($B$8,($B$5-1),($B$5*(T434-1)))+($B$5*(T434-1)))),($B$5-1)/2+L_J,($B$5*(T434-1))/2))),0)</f>
        <v>0.999999999982203</v>
      </c>
    </row>
    <row r="435" customFormat="false" ht="15" hidden="false" customHeight="false" outlineLevel="0" collapsed="false">
      <c r="T435" s="0" t="n">
        <v>431</v>
      </c>
      <c r="Z435" s="0" t="n">
        <f aca="false">IF(AND(N($B$13)&gt;0,$B$5&gt;=2),MAX(0,1-SUMPRODUCT(POISSON(L_J,($B$13^2*$B$5*T435)/2,FALSE()),BETADIST((($B$5-1)*FINV($B$8,($B$5-1),($B$5*(T435-1)))/(($B$5-1)*FINV($B$8,($B$5-1),($B$5*(T435-1)))+($B$5*(T435-1)))),($B$5-1)/2+L_J,($B$5*(T435-1))/2))),0)</f>
        <v>0.999999999983411</v>
      </c>
    </row>
    <row r="436" customFormat="false" ht="15" hidden="false" customHeight="false" outlineLevel="0" collapsed="false">
      <c r="T436" s="0" t="n">
        <v>432</v>
      </c>
      <c r="Z436" s="0" t="n">
        <f aca="false">IF(AND(N($B$13)&gt;0,$B$5&gt;=2),MAX(0,1-SUMPRODUCT(POISSON(L_J,($B$13^2*$B$5*T436)/2,FALSE()),BETADIST((($B$5-1)*FINV($B$8,($B$5-1),($B$5*(T436-1)))/(($B$5-1)*FINV($B$8,($B$5-1),($B$5*(T436-1)))+($B$5*(T436-1)))),($B$5-1)/2+L_J,($B$5*(T436-1))/2))),0)</f>
        <v>0.999999999984536</v>
      </c>
    </row>
    <row r="437" customFormat="false" ht="15" hidden="false" customHeight="false" outlineLevel="0" collapsed="false">
      <c r="T437" s="0" t="n">
        <v>433</v>
      </c>
      <c r="Z437" s="0" t="n">
        <f aca="false">IF(AND(N($B$13)&gt;0,$B$5&gt;=2),MAX(0,1-SUMPRODUCT(POISSON(L_J,($B$13^2*$B$5*T437)/2,FALSE()),BETADIST((($B$5-1)*FINV($B$8,($B$5-1),($B$5*(T437-1)))/(($B$5-1)*FINV($B$8,($B$5-1),($B$5*(T437-1)))+($B$5*(T437-1)))),($B$5-1)/2+L_J,($B$5*(T437-1))/2))),0)</f>
        <v>0.999999999985586</v>
      </c>
    </row>
    <row r="438" customFormat="false" ht="15" hidden="false" customHeight="false" outlineLevel="0" collapsed="false">
      <c r="T438" s="0" t="n">
        <v>434</v>
      </c>
      <c r="Z438" s="0" t="n">
        <f aca="false">IF(AND(N($B$13)&gt;0,$B$5&gt;=2),MAX(0,1-SUMPRODUCT(POISSON(L_J,($B$13^2*$B$5*T438)/2,FALSE()),BETADIST((($B$5-1)*FINV($B$8,($B$5-1),($B$5*(T438-1)))/(($B$5-1)*FINV($B$8,($B$5-1),($B$5*(T438-1)))+($B$5*(T438-1)))),($B$5-1)/2+L_J,($B$5*(T438-1))/2))),0)</f>
        <v>0.999999999986565</v>
      </c>
    </row>
    <row r="439" customFormat="false" ht="15" hidden="false" customHeight="false" outlineLevel="0" collapsed="false">
      <c r="T439" s="0" t="n">
        <v>435</v>
      </c>
      <c r="Z439" s="0" t="n">
        <f aca="false">IF(AND(N($B$13)&gt;0,$B$5&gt;=2),MAX(0,1-SUMPRODUCT(POISSON(L_J,($B$13^2*$B$5*T439)/2,FALSE()),BETADIST((($B$5-1)*FINV($B$8,($B$5-1),($B$5*(T439-1)))/(($B$5-1)*FINV($B$8,($B$5-1),($B$5*(T439-1)))+($B$5*(T439-1)))),($B$5-1)/2+L_J,($B$5*(T439-1))/2))),0)</f>
        <v>0.999999999987478</v>
      </c>
    </row>
    <row r="440" customFormat="false" ht="15" hidden="false" customHeight="false" outlineLevel="0" collapsed="false">
      <c r="T440" s="0" t="n">
        <v>436</v>
      </c>
      <c r="Z440" s="0" t="n">
        <f aca="false">IF(AND(N($B$13)&gt;0,$B$5&gt;=2),MAX(0,1-SUMPRODUCT(POISSON(L_J,($B$13^2*$B$5*T440)/2,FALSE()),BETADIST((($B$5-1)*FINV($B$8,($B$5-1),($B$5*(T440-1)))/(($B$5-1)*FINV($B$8,($B$5-1),($B$5*(T440-1)))+($B$5*(T440-1)))),($B$5-1)/2+L_J,($B$5*(T440-1))/2))),0)</f>
        <v>0.999999999988329</v>
      </c>
    </row>
    <row r="441" customFormat="false" ht="15" hidden="false" customHeight="false" outlineLevel="0" collapsed="false">
      <c r="T441" s="0" t="n">
        <v>437</v>
      </c>
      <c r="Z441" s="0" t="n">
        <f aca="false">IF(AND(N($B$13)&gt;0,$B$5&gt;=2),MAX(0,1-SUMPRODUCT(POISSON(L_J,($B$13^2*$B$5*T441)/2,FALSE()),BETADIST((($B$5-1)*FINV($B$8,($B$5-1),($B$5*(T441-1)))/(($B$5-1)*FINV($B$8,($B$5-1),($B$5*(T441-1)))+($B$5*(T441-1)))),($B$5-1)/2+L_J,($B$5*(T441-1))/2))),0)</f>
        <v>0.999999999989122</v>
      </c>
    </row>
    <row r="442" customFormat="false" ht="15" hidden="false" customHeight="false" outlineLevel="0" collapsed="false">
      <c r="T442" s="0" t="n">
        <v>438</v>
      </c>
      <c r="Z442" s="0" t="n">
        <f aca="false">IF(AND(N($B$13)&gt;0,$B$5&gt;=2),MAX(0,1-SUMPRODUCT(POISSON(L_J,($B$13^2*$B$5*T442)/2,FALSE()),BETADIST((($B$5-1)*FINV($B$8,($B$5-1),($B$5*(T442-1)))/(($B$5-1)*FINV($B$8,($B$5-1),($B$5*(T442-1)))+($B$5*(T442-1)))),($B$5-1)/2+L_J,($B$5*(T442-1))/2))),0)</f>
        <v>0.999999999989862</v>
      </c>
    </row>
    <row r="443" customFormat="false" ht="15" hidden="false" customHeight="false" outlineLevel="0" collapsed="false">
      <c r="T443" s="0" t="n">
        <v>439</v>
      </c>
      <c r="Z443" s="0" t="n">
        <f aca="false">IF(AND(N($B$13)&gt;0,$B$5&gt;=2),MAX(0,1-SUMPRODUCT(POISSON(L_J,($B$13^2*$B$5*T443)/2,FALSE()),BETADIST((($B$5-1)*FINV($B$8,($B$5-1),($B$5*(T443-1)))/(($B$5-1)*FINV($B$8,($B$5-1),($B$5*(T443-1)))+($B$5*(T443-1)))),($B$5-1)/2+L_J,($B$5*(T443-1))/2))),0)</f>
        <v>0.999999999990551</v>
      </c>
    </row>
    <row r="444" customFormat="false" ht="15" hidden="false" customHeight="false" outlineLevel="0" collapsed="false">
      <c r="T444" s="0" t="n">
        <v>440</v>
      </c>
      <c r="Z444" s="0" t="n">
        <f aca="false">IF(AND(N($B$13)&gt;0,$B$5&gt;=2),MAX(0,1-SUMPRODUCT(POISSON(L_J,($B$13^2*$B$5*T444)/2,FALSE()),BETADIST((($B$5-1)*FINV($B$8,($B$5-1),($B$5*(T444-1)))/(($B$5-1)*FINV($B$8,($B$5-1),($B$5*(T444-1)))+($B$5*(T444-1)))),($B$5-1)/2+L_J,($B$5*(T444-1))/2))),0)</f>
        <v>0.999999999991194</v>
      </c>
    </row>
    <row r="445" customFormat="false" ht="15" hidden="false" customHeight="false" outlineLevel="0" collapsed="false">
      <c r="T445" s="0" t="n">
        <v>441</v>
      </c>
      <c r="Z445" s="0" t="n">
        <f aca="false">IF(AND(N($B$13)&gt;0,$B$5&gt;=2),MAX(0,1-SUMPRODUCT(POISSON(L_J,($B$13^2*$B$5*T445)/2,FALSE()),BETADIST((($B$5-1)*FINV($B$8,($B$5-1),($B$5*(T445-1)))/(($B$5-1)*FINV($B$8,($B$5-1),($B$5*(T445-1)))+($B$5*(T445-1)))),($B$5-1)/2+L_J,($B$5*(T445-1))/2))),0)</f>
        <v>0.999999999991794</v>
      </c>
    </row>
    <row r="446" customFormat="false" ht="15" hidden="false" customHeight="false" outlineLevel="0" collapsed="false">
      <c r="T446" s="0" t="n">
        <v>442</v>
      </c>
      <c r="Z446" s="0" t="n">
        <f aca="false">IF(AND(N($B$13)&gt;0,$B$5&gt;=2),MAX(0,1-SUMPRODUCT(POISSON(L_J,($B$13^2*$B$5*T446)/2,FALSE()),BETADIST((($B$5-1)*FINV($B$8,($B$5-1),($B$5*(T446-1)))/(($B$5-1)*FINV($B$8,($B$5-1),($B$5*(T446-1)))+($B$5*(T446-1)))),($B$5-1)/2+L_J,($B$5*(T446-1))/2))),0)</f>
        <v>0.999999999992353</v>
      </c>
    </row>
    <row r="447" customFormat="false" ht="15" hidden="false" customHeight="false" outlineLevel="0" collapsed="false">
      <c r="T447" s="0" t="n">
        <v>443</v>
      </c>
      <c r="Z447" s="0" t="n">
        <f aca="false">IF(AND(N($B$13)&gt;0,$B$5&gt;=2),MAX(0,1-SUMPRODUCT(POISSON(L_J,($B$13^2*$B$5*T447)/2,FALSE()),BETADIST((($B$5-1)*FINV($B$8,($B$5-1),($B$5*(T447-1)))/(($B$5-1)*FINV($B$8,($B$5-1),($B$5*(T447-1)))+($B$5*(T447-1)))),($B$5-1)/2+L_J,($B$5*(T447-1))/2))),0)</f>
        <v>0.999999999992873</v>
      </c>
    </row>
    <row r="448" customFormat="false" ht="15" hidden="false" customHeight="false" outlineLevel="0" collapsed="false">
      <c r="T448" s="0" t="n">
        <v>444</v>
      </c>
      <c r="Z448" s="0" t="n">
        <f aca="false">IF(AND(N($B$13)&gt;0,$B$5&gt;=2),MAX(0,1-SUMPRODUCT(POISSON(L_J,($B$13^2*$B$5*T448)/2,FALSE()),BETADIST((($B$5-1)*FINV($B$8,($B$5-1),($B$5*(T448-1)))/(($B$5-1)*FINV($B$8,($B$5-1),($B$5*(T448-1)))+($B$5*(T448-1)))),($B$5-1)/2+L_J,($B$5*(T448-1))/2))),0)</f>
        <v>0.999999999993359</v>
      </c>
    </row>
    <row r="449" customFormat="false" ht="15" hidden="false" customHeight="false" outlineLevel="0" collapsed="false">
      <c r="T449" s="0" t="n">
        <v>445</v>
      </c>
      <c r="Z449" s="0" t="n">
        <f aca="false">IF(AND(N($B$13)&gt;0,$B$5&gt;=2),MAX(0,1-SUMPRODUCT(POISSON(L_J,($B$13^2*$B$5*T449)/2,FALSE()),BETADIST((($B$5-1)*FINV($B$8,($B$5-1),($B$5*(T449-1)))/(($B$5-1)*FINV($B$8,($B$5-1),($B$5*(T449-1)))+($B$5*(T449-1)))),($B$5-1)/2+L_J,($B$5*(T449-1))/2))),0)</f>
        <v>0.999999999993812</v>
      </c>
    </row>
    <row r="450" customFormat="false" ht="15" hidden="false" customHeight="false" outlineLevel="0" collapsed="false">
      <c r="T450" s="0" t="n">
        <v>446</v>
      </c>
      <c r="Z450" s="0" t="n">
        <f aca="false">IF(AND(N($B$13)&gt;0,$B$5&gt;=2),MAX(0,1-SUMPRODUCT(POISSON(L_J,($B$13^2*$B$5*T450)/2,FALSE()),BETADIST((($B$5-1)*FINV($B$8,($B$5-1),($B$5*(T450-1)))/(($B$5-1)*FINV($B$8,($B$5-1),($B$5*(T450-1)))+($B$5*(T450-1)))),($B$5-1)/2+L_J,($B$5*(T450-1))/2))),0)</f>
        <v>0.999999999994234</v>
      </c>
    </row>
    <row r="451" customFormat="false" ht="15" hidden="false" customHeight="false" outlineLevel="0" collapsed="false">
      <c r="T451" s="0" t="n">
        <v>447</v>
      </c>
      <c r="Z451" s="0" t="n">
        <f aca="false">IF(AND(N($B$13)&gt;0,$B$5&gt;=2),MAX(0,1-SUMPRODUCT(POISSON(L_J,($B$13^2*$B$5*T451)/2,FALSE()),BETADIST((($B$5-1)*FINV($B$8,($B$5-1),($B$5*(T451-1)))/(($B$5-1)*FINV($B$8,($B$5-1),($B$5*(T451-1)))+($B$5*(T451-1)))),($B$5-1)/2+L_J,($B$5*(T451-1))/2))),0)</f>
        <v>0.999999999994627</v>
      </c>
    </row>
    <row r="452" customFormat="false" ht="15" hidden="false" customHeight="false" outlineLevel="0" collapsed="false">
      <c r="T452" s="0" t="n">
        <v>448</v>
      </c>
      <c r="Z452" s="0" t="n">
        <f aca="false">IF(AND(N($B$13)&gt;0,$B$5&gt;=2),MAX(0,1-SUMPRODUCT(POISSON(L_J,($B$13^2*$B$5*T452)/2,FALSE()),BETADIST((($B$5-1)*FINV($B$8,($B$5-1),($B$5*(T452-1)))/(($B$5-1)*FINV($B$8,($B$5-1),($B$5*(T452-1)))+($B$5*(T452-1)))),($B$5-1)/2+L_J,($B$5*(T452-1))/2))),0)</f>
        <v>0.999999999994993</v>
      </c>
    </row>
    <row r="453" customFormat="false" ht="15" hidden="false" customHeight="false" outlineLevel="0" collapsed="false">
      <c r="T453" s="0" t="n">
        <v>449</v>
      </c>
      <c r="Z453" s="0" t="n">
        <f aca="false">IF(AND(N($B$13)&gt;0,$B$5&gt;=2),MAX(0,1-SUMPRODUCT(POISSON(L_J,($B$13^2*$B$5*T453)/2,FALSE()),BETADIST((($B$5-1)*FINV($B$8,($B$5-1),($B$5*(T453-1)))/(($B$5-1)*FINV($B$8,($B$5-1),($B$5*(T453-1)))+($B$5*(T453-1)))),($B$5-1)/2+L_J,($B$5*(T453-1))/2))),0)</f>
        <v>0.999999999995335</v>
      </c>
    </row>
    <row r="454" customFormat="false" ht="15" hidden="false" customHeight="false" outlineLevel="0" collapsed="false">
      <c r="T454" s="0" t="n">
        <v>450</v>
      </c>
      <c r="Z454" s="0" t="n">
        <f aca="false">IF(AND(N($B$13)&gt;0,$B$5&gt;=2),MAX(0,1-SUMPRODUCT(POISSON(L_J,($B$13^2*$B$5*T454)/2,FALSE()),BETADIST((($B$5-1)*FINV($B$8,($B$5-1),($B$5*(T454-1)))/(($B$5-1)*FINV($B$8,($B$5-1),($B$5*(T454-1)))+($B$5*(T454-1)))),($B$5-1)/2+L_J,($B$5*(T454-1))/2))),0)</f>
        <v>0.999999999995654</v>
      </c>
    </row>
    <row r="455" customFormat="false" ht="15" hidden="false" customHeight="false" outlineLevel="0" collapsed="false">
      <c r="T455" s="0" t="n">
        <v>451</v>
      </c>
      <c r="Z455" s="0" t="n">
        <f aca="false">IF(AND(N($B$13)&gt;0,$B$5&gt;=2),MAX(0,1-SUMPRODUCT(POISSON(L_J,($B$13^2*$B$5*T455)/2,FALSE()),BETADIST((($B$5-1)*FINV($B$8,($B$5-1),($B$5*(T455-1)))/(($B$5-1)*FINV($B$8,($B$5-1),($B$5*(T455-1)))+($B$5*(T455-1)))),($B$5-1)/2+L_J,($B$5*(T455-1))/2))),0)</f>
        <v>0.99999999999595</v>
      </c>
    </row>
    <row r="456" customFormat="false" ht="15" hidden="false" customHeight="false" outlineLevel="0" collapsed="false">
      <c r="T456" s="0" t="n">
        <v>452</v>
      </c>
      <c r="Z456" s="0" t="n">
        <f aca="false">IF(AND(N($B$13)&gt;0,$B$5&gt;=2),MAX(0,1-SUMPRODUCT(POISSON(L_J,($B$13^2*$B$5*T456)/2,FALSE()),BETADIST((($B$5-1)*FINV($B$8,($B$5-1),($B$5*(T456-1)))/(($B$5-1)*FINV($B$8,($B$5-1),($B$5*(T456-1)))+($B$5*(T456-1)))),($B$5-1)/2+L_J,($B$5*(T456-1))/2))),0)</f>
        <v>0.999999999996227</v>
      </c>
    </row>
    <row r="457" customFormat="false" ht="15" hidden="false" customHeight="false" outlineLevel="0" collapsed="false">
      <c r="T457" s="0" t="n">
        <v>453</v>
      </c>
      <c r="Z457" s="0" t="n">
        <f aca="false">IF(AND(N($B$13)&gt;0,$B$5&gt;=2),MAX(0,1-SUMPRODUCT(POISSON(L_J,($B$13^2*$B$5*T457)/2,FALSE()),BETADIST((($B$5-1)*FINV($B$8,($B$5-1),($B$5*(T457-1)))/(($B$5-1)*FINV($B$8,($B$5-1),($B$5*(T457-1)))+($B$5*(T457-1)))),($B$5-1)/2+L_J,($B$5*(T457-1))/2))),0)</f>
        <v>0.999999999996485</v>
      </c>
    </row>
    <row r="458" customFormat="false" ht="15" hidden="false" customHeight="false" outlineLevel="0" collapsed="false">
      <c r="T458" s="0" t="n">
        <v>454</v>
      </c>
      <c r="Z458" s="0" t="n">
        <f aca="false">IF(AND(N($B$13)&gt;0,$B$5&gt;=2),MAX(0,1-SUMPRODUCT(POISSON(L_J,($B$13^2*$B$5*T458)/2,FALSE()),BETADIST((($B$5-1)*FINV($B$8,($B$5-1),($B$5*(T458-1)))/(($B$5-1)*FINV($B$8,($B$5-1),($B$5*(T458-1)))+($B$5*(T458-1)))),($B$5-1)/2+L_J,($B$5*(T458-1))/2))),0)</f>
        <v>0.999999999996725</v>
      </c>
    </row>
    <row r="459" customFormat="false" ht="15" hidden="false" customHeight="false" outlineLevel="0" collapsed="false">
      <c r="T459" s="0" t="n">
        <v>455</v>
      </c>
      <c r="Z459" s="0" t="n">
        <f aca="false">IF(AND(N($B$13)&gt;0,$B$5&gt;=2),MAX(0,1-SUMPRODUCT(POISSON(L_J,($B$13^2*$B$5*T459)/2,FALSE()),BETADIST((($B$5-1)*FINV($B$8,($B$5-1),($B$5*(T459-1)))/(($B$5-1)*FINV($B$8,($B$5-1),($B$5*(T459-1)))+($B$5*(T459-1)))),($B$5-1)/2+L_J,($B$5*(T459-1))/2))),0)</f>
        <v>0.999999999996949</v>
      </c>
    </row>
    <row r="460" customFormat="false" ht="15" hidden="false" customHeight="false" outlineLevel="0" collapsed="false">
      <c r="T460" s="0" t="n">
        <v>456</v>
      </c>
      <c r="Z460" s="0" t="n">
        <f aca="false">IF(AND(N($B$13)&gt;0,$B$5&gt;=2),MAX(0,1-SUMPRODUCT(POISSON(L_J,($B$13^2*$B$5*T460)/2,FALSE()),BETADIST((($B$5-1)*FINV($B$8,($B$5-1),($B$5*(T460-1)))/(($B$5-1)*FINV($B$8,($B$5-1),($B$5*(T460-1)))+($B$5*(T460-1)))),($B$5-1)/2+L_J,($B$5*(T460-1))/2))),0)</f>
        <v>0.999999999997158</v>
      </c>
    </row>
    <row r="461" customFormat="false" ht="15" hidden="false" customHeight="false" outlineLevel="0" collapsed="false">
      <c r="T461" s="0" t="n">
        <v>457</v>
      </c>
      <c r="Z461" s="0" t="n">
        <f aca="false">IF(AND(N($B$13)&gt;0,$B$5&gt;=2),MAX(0,1-SUMPRODUCT(POISSON(L_J,($B$13^2*$B$5*T461)/2,FALSE()),BETADIST((($B$5-1)*FINV($B$8,($B$5-1),($B$5*(T461-1)))/(($B$5-1)*FINV($B$8,($B$5-1),($B$5*(T461-1)))+($B$5*(T461-1)))),($B$5-1)/2+L_J,($B$5*(T461-1))/2))),0)</f>
        <v>0.999999999997352</v>
      </c>
    </row>
    <row r="462" customFormat="false" ht="15" hidden="false" customHeight="false" outlineLevel="0" collapsed="false">
      <c r="T462" s="0" t="n">
        <v>458</v>
      </c>
      <c r="Z462" s="0" t="n">
        <f aca="false">IF(AND(N($B$13)&gt;0,$B$5&gt;=2),MAX(0,1-SUMPRODUCT(POISSON(L_J,($B$13^2*$B$5*T462)/2,FALSE()),BETADIST((($B$5-1)*FINV($B$8,($B$5-1),($B$5*(T462-1)))/(($B$5-1)*FINV($B$8,($B$5-1),($B$5*(T462-1)))+($B$5*(T462-1)))),($B$5-1)/2+L_J,($B$5*(T462-1))/2))),0)</f>
        <v>0.999999999997533</v>
      </c>
    </row>
    <row r="463" customFormat="false" ht="15" hidden="false" customHeight="false" outlineLevel="0" collapsed="false">
      <c r="T463" s="0" t="n">
        <v>459</v>
      </c>
      <c r="Z463" s="0" t="n">
        <f aca="false">IF(AND(N($B$13)&gt;0,$B$5&gt;=2),MAX(0,1-SUMPRODUCT(POISSON(L_J,($B$13^2*$B$5*T463)/2,FALSE()),BETADIST((($B$5-1)*FINV($B$8,($B$5-1),($B$5*(T463-1)))/(($B$5-1)*FINV($B$8,($B$5-1),($B$5*(T463-1)))+($B$5*(T463-1)))),($B$5-1)/2+L_J,($B$5*(T463-1))/2))),0)</f>
        <v>0.999999999997702</v>
      </c>
    </row>
    <row r="464" customFormat="false" ht="15" hidden="false" customHeight="false" outlineLevel="0" collapsed="false">
      <c r="T464" s="0" t="n">
        <v>460</v>
      </c>
      <c r="Z464" s="0" t="n">
        <f aca="false">IF(AND(N($B$13)&gt;0,$B$5&gt;=2),MAX(0,1-SUMPRODUCT(POISSON(L_J,($B$13^2*$B$5*T464)/2,FALSE()),BETADIST((($B$5-1)*FINV($B$8,($B$5-1),($B$5*(T464-1)))/(($B$5-1)*FINV($B$8,($B$5-1),($B$5*(T464-1)))+($B$5*(T464-1)))),($B$5-1)/2+L_J,($B$5*(T464-1))/2))),0)</f>
        <v>0.99999999999786</v>
      </c>
    </row>
    <row r="465" customFormat="false" ht="15" hidden="false" customHeight="false" outlineLevel="0" collapsed="false">
      <c r="T465" s="0" t="n">
        <v>461</v>
      </c>
      <c r="Z465" s="0" t="n">
        <f aca="false">IF(AND(N($B$13)&gt;0,$B$5&gt;=2),MAX(0,1-SUMPRODUCT(POISSON(L_J,($B$13^2*$B$5*T465)/2,FALSE()),BETADIST((($B$5-1)*FINV($B$8,($B$5-1),($B$5*(T465-1)))/(($B$5-1)*FINV($B$8,($B$5-1),($B$5*(T465-1)))+($B$5*(T465-1)))),($B$5-1)/2+L_J,($B$5*(T465-1))/2))),0)</f>
        <v>0.999999999998006</v>
      </c>
    </row>
    <row r="466" customFormat="false" ht="15" hidden="false" customHeight="false" outlineLevel="0" collapsed="false">
      <c r="T466" s="0" t="n">
        <v>462</v>
      </c>
      <c r="Z466" s="0" t="n">
        <f aca="false">IF(AND(N($B$13)&gt;0,$B$5&gt;=2),MAX(0,1-SUMPRODUCT(POISSON(L_J,($B$13^2*$B$5*T466)/2,FALSE()),BETADIST((($B$5-1)*FINV($B$8,($B$5-1),($B$5*(T466-1)))/(($B$5-1)*FINV($B$8,($B$5-1),($B$5*(T466-1)))+($B$5*(T466-1)))),($B$5-1)/2+L_J,($B$5*(T466-1))/2))),0)</f>
        <v>0.999999999998143</v>
      </c>
    </row>
    <row r="467" customFormat="false" ht="15" hidden="false" customHeight="false" outlineLevel="0" collapsed="false">
      <c r="T467" s="0" t="n">
        <v>463</v>
      </c>
      <c r="Z467" s="0" t="n">
        <f aca="false">IF(AND(N($B$13)&gt;0,$B$5&gt;=2),MAX(0,1-SUMPRODUCT(POISSON(L_J,($B$13^2*$B$5*T467)/2,FALSE()),BETADIST((($B$5-1)*FINV($B$8,($B$5-1),($B$5*(T467-1)))/(($B$5-1)*FINV($B$8,($B$5-1),($B$5*(T467-1)))+($B$5*(T467-1)))),($B$5-1)/2+L_J,($B$5*(T467-1))/2))),0)</f>
        <v>0.99999999999827</v>
      </c>
    </row>
    <row r="468" customFormat="false" ht="15" hidden="false" customHeight="false" outlineLevel="0" collapsed="false">
      <c r="T468" s="0" t="n">
        <v>464</v>
      </c>
      <c r="Z468" s="0" t="n">
        <f aca="false">IF(AND(N($B$13)&gt;0,$B$5&gt;=2),MAX(0,1-SUMPRODUCT(POISSON(L_J,($B$13^2*$B$5*T468)/2,FALSE()),BETADIST((($B$5-1)*FINV($B$8,($B$5-1),($B$5*(T468-1)))/(($B$5-1)*FINV($B$8,($B$5-1),($B$5*(T468-1)))+($B$5*(T468-1)))),($B$5-1)/2+L_J,($B$5*(T468-1))/2))),0)</f>
        <v>0.999999999998389</v>
      </c>
    </row>
    <row r="469" customFormat="false" ht="15" hidden="false" customHeight="false" outlineLevel="0" collapsed="false">
      <c r="T469" s="0" t="n">
        <v>465</v>
      </c>
      <c r="Z469" s="0" t="n">
        <f aca="false">IF(AND(N($B$13)&gt;0,$B$5&gt;=2),MAX(0,1-SUMPRODUCT(POISSON(L_J,($B$13^2*$B$5*T469)/2,FALSE()),BETADIST((($B$5-1)*FINV($B$8,($B$5-1),($B$5*(T469-1)))/(($B$5-1)*FINV($B$8,($B$5-1),($B$5*(T469-1)))+($B$5*(T469-1)))),($B$5-1)/2+L_J,($B$5*(T469-1))/2))),0)</f>
        <v>0.999999999998499</v>
      </c>
    </row>
    <row r="470" customFormat="false" ht="15" hidden="false" customHeight="false" outlineLevel="0" collapsed="false">
      <c r="T470" s="0" t="n">
        <v>466</v>
      </c>
      <c r="Z470" s="0" t="n">
        <f aca="false">IF(AND(N($B$13)&gt;0,$B$5&gt;=2),MAX(0,1-SUMPRODUCT(POISSON(L_J,($B$13^2*$B$5*T470)/2,FALSE()),BETADIST((($B$5-1)*FINV($B$8,($B$5-1),($B$5*(T470-1)))/(($B$5-1)*FINV($B$8,($B$5-1),($B$5*(T470-1)))+($B$5*(T470-1)))),($B$5-1)/2+L_J,($B$5*(T470-1))/2))),0)</f>
        <v>0.999999999998602</v>
      </c>
    </row>
    <row r="471" customFormat="false" ht="15" hidden="false" customHeight="false" outlineLevel="0" collapsed="false">
      <c r="T471" s="0" t="n">
        <v>467</v>
      </c>
      <c r="Z471" s="0" t="n">
        <f aca="false">IF(AND(N($B$13)&gt;0,$B$5&gt;=2),MAX(0,1-SUMPRODUCT(POISSON(L_J,($B$13^2*$B$5*T471)/2,FALSE()),BETADIST((($B$5-1)*FINV($B$8,($B$5-1),($B$5*(T471-1)))/(($B$5-1)*FINV($B$8,($B$5-1),($B$5*(T471-1)))+($B$5*(T471-1)))),($B$5-1)/2+L_J,($B$5*(T471-1))/2))),0)</f>
        <v>0.999999999998698</v>
      </c>
    </row>
    <row r="472" customFormat="false" ht="15" hidden="false" customHeight="false" outlineLevel="0" collapsed="false">
      <c r="T472" s="0" t="n">
        <v>468</v>
      </c>
      <c r="Z472" s="0" t="n">
        <f aca="false">IF(AND(N($B$13)&gt;0,$B$5&gt;=2),MAX(0,1-SUMPRODUCT(POISSON(L_J,($B$13^2*$B$5*T472)/2,FALSE()),BETADIST((($B$5-1)*FINV($B$8,($B$5-1),($B$5*(T472-1)))/(($B$5-1)*FINV($B$8,($B$5-1),($B$5*(T472-1)))+($B$5*(T472-1)))),($B$5-1)/2+L_J,($B$5*(T472-1))/2))),0)</f>
        <v>0.999999999998787</v>
      </c>
    </row>
    <row r="473" customFormat="false" ht="15" hidden="false" customHeight="false" outlineLevel="0" collapsed="false">
      <c r="T473" s="0" t="n">
        <v>469</v>
      </c>
      <c r="Z473" s="0" t="n">
        <f aca="false">IF(AND(N($B$13)&gt;0,$B$5&gt;=2),MAX(0,1-SUMPRODUCT(POISSON(L_J,($B$13^2*$B$5*T473)/2,FALSE()),BETADIST((($B$5-1)*FINV($B$8,($B$5-1),($B$5*(T473-1)))/(($B$5-1)*FINV($B$8,($B$5-1),($B$5*(T473-1)))+($B$5*(T473-1)))),($B$5-1)/2+L_J,($B$5*(T473-1))/2))),0)</f>
        <v>0.999999999998871</v>
      </c>
    </row>
    <row r="474" customFormat="false" ht="15" hidden="false" customHeight="false" outlineLevel="0" collapsed="false">
      <c r="T474" s="0" t="n">
        <v>470</v>
      </c>
      <c r="Z474" s="0" t="n">
        <f aca="false">IF(AND(N($B$13)&gt;0,$B$5&gt;=2),MAX(0,1-SUMPRODUCT(POISSON(L_J,($B$13^2*$B$5*T474)/2,FALSE()),BETADIST((($B$5-1)*FINV($B$8,($B$5-1),($B$5*(T474-1)))/(($B$5-1)*FINV($B$8,($B$5-1),($B$5*(T474-1)))+($B$5*(T474-1)))),($B$5-1)/2+L_J,($B$5*(T474-1))/2))),0)</f>
        <v>0.999999999998948</v>
      </c>
    </row>
    <row r="475" customFormat="false" ht="15" hidden="false" customHeight="false" outlineLevel="0" collapsed="false">
      <c r="T475" s="0" t="n">
        <v>471</v>
      </c>
      <c r="Z475" s="0" t="n">
        <f aca="false">IF(AND(N($B$13)&gt;0,$B$5&gt;=2),MAX(0,1-SUMPRODUCT(POISSON(L_J,($B$13^2*$B$5*T475)/2,FALSE()),BETADIST((($B$5-1)*FINV($B$8,($B$5-1),($B$5*(T475-1)))/(($B$5-1)*FINV($B$8,($B$5-1),($B$5*(T475-1)))+($B$5*(T475-1)))),($B$5-1)/2+L_J,($B$5*(T475-1))/2))),0)</f>
        <v>0.999999999999021</v>
      </c>
    </row>
    <row r="476" customFormat="false" ht="15" hidden="false" customHeight="false" outlineLevel="0" collapsed="false">
      <c r="T476" s="0" t="n">
        <v>472</v>
      </c>
      <c r="Z476" s="0" t="n">
        <f aca="false">IF(AND(N($B$13)&gt;0,$B$5&gt;=2),MAX(0,1-SUMPRODUCT(POISSON(L_J,($B$13^2*$B$5*T476)/2,FALSE()),BETADIST((($B$5-1)*FINV($B$8,($B$5-1),($B$5*(T476-1)))/(($B$5-1)*FINV($B$8,($B$5-1),($B$5*(T476-1)))+($B$5*(T476-1)))),($B$5-1)/2+L_J,($B$5*(T476-1))/2))),0)</f>
        <v>0.999999999999088</v>
      </c>
    </row>
    <row r="477" customFormat="false" ht="15" hidden="false" customHeight="false" outlineLevel="0" collapsed="false">
      <c r="T477" s="0" t="n">
        <v>473</v>
      </c>
      <c r="Z477" s="0" t="n">
        <f aca="false">IF(AND(N($B$13)&gt;0,$B$5&gt;=2),MAX(0,1-SUMPRODUCT(POISSON(L_J,($B$13^2*$B$5*T477)/2,FALSE()),BETADIST((($B$5-1)*FINV($B$8,($B$5-1),($B$5*(T477-1)))/(($B$5-1)*FINV($B$8,($B$5-1),($B$5*(T477-1)))+($B$5*(T477-1)))),($B$5-1)/2+L_J,($B$5*(T477-1))/2))),0)</f>
        <v>0.999999999999151</v>
      </c>
    </row>
    <row r="478" customFormat="false" ht="15" hidden="false" customHeight="false" outlineLevel="0" collapsed="false">
      <c r="T478" s="0" t="n">
        <v>474</v>
      </c>
      <c r="Z478" s="0" t="n">
        <f aca="false">IF(AND(N($B$13)&gt;0,$B$5&gt;=2),MAX(0,1-SUMPRODUCT(POISSON(L_J,($B$13^2*$B$5*T478)/2,FALSE()),BETADIST((($B$5-1)*FINV($B$8,($B$5-1),($B$5*(T478-1)))/(($B$5-1)*FINV($B$8,($B$5-1),($B$5*(T478-1)))+($B$5*(T478-1)))),($B$5-1)/2+L_J,($B$5*(T478-1))/2))),0)</f>
        <v>0.999999999999209</v>
      </c>
    </row>
    <row r="479" customFormat="false" ht="15" hidden="false" customHeight="false" outlineLevel="0" collapsed="false">
      <c r="T479" s="0" t="n">
        <v>475</v>
      </c>
      <c r="Z479" s="0" t="n">
        <f aca="false">IF(AND(N($B$13)&gt;0,$B$5&gt;=2),MAX(0,1-SUMPRODUCT(POISSON(L_J,($B$13^2*$B$5*T479)/2,FALSE()),BETADIST((($B$5-1)*FINV($B$8,($B$5-1),($B$5*(T479-1)))/(($B$5-1)*FINV($B$8,($B$5-1),($B$5*(T479-1)))+($B$5*(T479-1)))),($B$5-1)/2+L_J,($B$5*(T479-1))/2))),0)</f>
        <v>0.999999999999263</v>
      </c>
    </row>
    <row r="480" customFormat="false" ht="15" hidden="false" customHeight="false" outlineLevel="0" collapsed="false">
      <c r="T480" s="0" t="n">
        <v>476</v>
      </c>
      <c r="Z480" s="0" t="n">
        <f aca="false">IF(AND(N($B$13)&gt;0,$B$5&gt;=2),MAX(0,1-SUMPRODUCT(POISSON(L_J,($B$13^2*$B$5*T480)/2,FALSE()),BETADIST((($B$5-1)*FINV($B$8,($B$5-1),($B$5*(T480-1)))/(($B$5-1)*FINV($B$8,($B$5-1),($B$5*(T480-1)))+($B$5*(T480-1)))),($B$5-1)/2+L_J,($B$5*(T480-1))/2))),0)</f>
        <v>0.999999999999314</v>
      </c>
    </row>
    <row r="481" customFormat="false" ht="15" hidden="false" customHeight="false" outlineLevel="0" collapsed="false">
      <c r="T481" s="0" t="n">
        <v>477</v>
      </c>
      <c r="Z481" s="0" t="n">
        <f aca="false">IF(AND(N($B$13)&gt;0,$B$5&gt;=2),MAX(0,1-SUMPRODUCT(POISSON(L_J,($B$13^2*$B$5*T481)/2,FALSE()),BETADIST((($B$5-1)*FINV($B$8,($B$5-1),($B$5*(T481-1)))/(($B$5-1)*FINV($B$8,($B$5-1),($B$5*(T481-1)))+($B$5*(T481-1)))),($B$5-1)/2+L_J,($B$5*(T481-1))/2))),0)</f>
        <v>0.999999999999361</v>
      </c>
    </row>
    <row r="482" customFormat="false" ht="15" hidden="false" customHeight="false" outlineLevel="0" collapsed="false">
      <c r="T482" s="0" t="n">
        <v>478</v>
      </c>
      <c r="Z482" s="0" t="n">
        <f aca="false">IF(AND(N($B$13)&gt;0,$B$5&gt;=2),MAX(0,1-SUMPRODUCT(POISSON(L_J,($B$13^2*$B$5*T482)/2,FALSE()),BETADIST((($B$5-1)*FINV($B$8,($B$5-1),($B$5*(T482-1)))/(($B$5-1)*FINV($B$8,($B$5-1),($B$5*(T482-1)))+($B$5*(T482-1)))),($B$5-1)/2+L_J,($B$5*(T482-1))/2))),0)</f>
        <v>0.999999999999405</v>
      </c>
    </row>
    <row r="483" customFormat="false" ht="15" hidden="false" customHeight="false" outlineLevel="0" collapsed="false">
      <c r="T483" s="0" t="n">
        <v>479</v>
      </c>
      <c r="Z483" s="0" t="n">
        <f aca="false">IF(AND(N($B$13)&gt;0,$B$5&gt;=2),MAX(0,1-SUMPRODUCT(POISSON(L_J,($B$13^2*$B$5*T483)/2,FALSE()),BETADIST((($B$5-1)*FINV($B$8,($B$5-1),($B$5*(T483-1)))/(($B$5-1)*FINV($B$8,($B$5-1),($B$5*(T483-1)))+($B$5*(T483-1)))),($B$5-1)/2+L_J,($B$5*(T483-1))/2))),0)</f>
        <v>0.999999999999446</v>
      </c>
    </row>
    <row r="484" customFormat="false" ht="15" hidden="false" customHeight="false" outlineLevel="0" collapsed="false">
      <c r="T484" s="0" t="n">
        <v>480</v>
      </c>
      <c r="Z484" s="0" t="n">
        <f aca="false">IF(AND(N($B$13)&gt;0,$B$5&gt;=2),MAX(0,1-SUMPRODUCT(POISSON(L_J,($B$13^2*$B$5*T484)/2,FALSE()),BETADIST((($B$5-1)*FINV($B$8,($B$5-1),($B$5*(T484-1)))/(($B$5-1)*FINV($B$8,($B$5-1),($B$5*(T484-1)))+($B$5*(T484-1)))),($B$5-1)/2+L_J,($B$5*(T484-1))/2))),0)</f>
        <v>0.999999999999484</v>
      </c>
    </row>
    <row r="485" customFormat="false" ht="15" hidden="false" customHeight="false" outlineLevel="0" collapsed="false">
      <c r="T485" s="0" t="n">
        <v>481</v>
      </c>
      <c r="Z485" s="0" t="n">
        <f aca="false">IF(AND(N($B$13)&gt;0,$B$5&gt;=2),MAX(0,1-SUMPRODUCT(POISSON(L_J,($B$13^2*$B$5*T485)/2,FALSE()),BETADIST((($B$5-1)*FINV($B$8,($B$5-1),($B$5*(T485-1)))/(($B$5-1)*FINV($B$8,($B$5-1),($B$5*(T485-1)))+($B$5*(T485-1)))),($B$5-1)/2+L_J,($B$5*(T485-1))/2))),0)</f>
        <v>0.99999999999952</v>
      </c>
    </row>
    <row r="486" customFormat="false" ht="15" hidden="false" customHeight="false" outlineLevel="0" collapsed="false">
      <c r="T486" s="0" t="n">
        <v>482</v>
      </c>
      <c r="Z486" s="0" t="n">
        <f aca="false">IF(AND(N($B$13)&gt;0,$B$5&gt;=2),MAX(0,1-SUMPRODUCT(POISSON(L_J,($B$13^2*$B$5*T486)/2,FALSE()),BETADIST((($B$5-1)*FINV($B$8,($B$5-1),($B$5*(T486-1)))/(($B$5-1)*FINV($B$8,($B$5-1),($B$5*(T486-1)))+($B$5*(T486-1)))),($B$5-1)/2+L_J,($B$5*(T486-1))/2))),0)</f>
        <v>0.999999999999553</v>
      </c>
    </row>
    <row r="487" customFormat="false" ht="15" hidden="false" customHeight="false" outlineLevel="0" collapsed="false">
      <c r="T487" s="0" t="n">
        <v>483</v>
      </c>
      <c r="Z487" s="0" t="n">
        <f aca="false">IF(AND(N($B$13)&gt;0,$B$5&gt;=2),MAX(0,1-SUMPRODUCT(POISSON(L_J,($B$13^2*$B$5*T487)/2,FALSE()),BETADIST((($B$5-1)*FINV($B$8,($B$5-1),($B$5*(T487-1)))/(($B$5-1)*FINV($B$8,($B$5-1),($B$5*(T487-1)))+($B$5*(T487-1)))),($B$5-1)/2+L_J,($B$5*(T487-1))/2))),0)</f>
        <v>0.999999999999584</v>
      </c>
    </row>
    <row r="488" customFormat="false" ht="15" hidden="false" customHeight="false" outlineLevel="0" collapsed="false">
      <c r="T488" s="0" t="n">
        <v>484</v>
      </c>
      <c r="Z488" s="0" t="n">
        <f aca="false">IF(AND(N($B$13)&gt;0,$B$5&gt;=2),MAX(0,1-SUMPRODUCT(POISSON(L_J,($B$13^2*$B$5*T488)/2,FALSE()),BETADIST((($B$5-1)*FINV($B$8,($B$5-1),($B$5*(T488-1)))/(($B$5-1)*FINV($B$8,($B$5-1),($B$5*(T488-1)))+($B$5*(T488-1)))),($B$5-1)/2+L_J,($B$5*(T488-1))/2))),0)</f>
        <v>0.999999999999612</v>
      </c>
    </row>
    <row r="489" customFormat="false" ht="15" hidden="false" customHeight="false" outlineLevel="0" collapsed="false">
      <c r="T489" s="0" t="n">
        <v>485</v>
      </c>
      <c r="Z489" s="0" t="n">
        <f aca="false">IF(AND(N($B$13)&gt;0,$B$5&gt;=2),MAX(0,1-SUMPRODUCT(POISSON(L_J,($B$13^2*$B$5*T489)/2,FALSE()),BETADIST((($B$5-1)*FINV($B$8,($B$5-1),($B$5*(T489-1)))/(($B$5-1)*FINV($B$8,($B$5-1),($B$5*(T489-1)))+($B$5*(T489-1)))),($B$5-1)/2+L_J,($B$5*(T489-1))/2))),0)</f>
        <v>0.999999999999639</v>
      </c>
    </row>
    <row r="490" customFormat="false" ht="15" hidden="false" customHeight="false" outlineLevel="0" collapsed="false">
      <c r="T490" s="0" t="n">
        <v>486</v>
      </c>
      <c r="Z490" s="0" t="n">
        <f aca="false">IF(AND(N($B$13)&gt;0,$B$5&gt;=2),MAX(0,1-SUMPRODUCT(POISSON(L_J,($B$13^2*$B$5*T490)/2,FALSE()),BETADIST((($B$5-1)*FINV($B$8,($B$5-1),($B$5*(T490-1)))/(($B$5-1)*FINV($B$8,($B$5-1),($B$5*(T490-1)))+($B$5*(T490-1)))),($B$5-1)/2+L_J,($B$5*(T490-1))/2))),0)</f>
        <v>0.999999999999664</v>
      </c>
    </row>
    <row r="491" customFormat="false" ht="15" hidden="false" customHeight="false" outlineLevel="0" collapsed="false">
      <c r="T491" s="0" t="n">
        <v>487</v>
      </c>
      <c r="Z491" s="0" t="n">
        <f aca="false">IF(AND(N($B$13)&gt;0,$B$5&gt;=2),MAX(0,1-SUMPRODUCT(POISSON(L_J,($B$13^2*$B$5*T491)/2,FALSE()),BETADIST((($B$5-1)*FINV($B$8,($B$5-1),($B$5*(T491-1)))/(($B$5-1)*FINV($B$8,($B$5-1),($B$5*(T491-1)))+($B$5*(T491-1)))),($B$5-1)/2+L_J,($B$5*(T491-1))/2))),0)</f>
        <v>0.999999999999687</v>
      </c>
    </row>
    <row r="492" customFormat="false" ht="15" hidden="false" customHeight="false" outlineLevel="0" collapsed="false">
      <c r="T492" s="0" t="n">
        <v>488</v>
      </c>
      <c r="Z492" s="0" t="n">
        <f aca="false">IF(AND(N($B$13)&gt;0,$B$5&gt;=2),MAX(0,1-SUMPRODUCT(POISSON(L_J,($B$13^2*$B$5*T492)/2,FALSE()),BETADIST((($B$5-1)*FINV($B$8,($B$5-1),($B$5*(T492-1)))/(($B$5-1)*FINV($B$8,($B$5-1),($B$5*(T492-1)))+($B$5*(T492-1)))),($B$5-1)/2+L_J,($B$5*(T492-1))/2))),0)</f>
        <v>0.999999999999709</v>
      </c>
    </row>
    <row r="493" customFormat="false" ht="15" hidden="false" customHeight="false" outlineLevel="0" collapsed="false">
      <c r="T493" s="0" t="n">
        <v>489</v>
      </c>
      <c r="Z493" s="0" t="n">
        <f aca="false">IF(AND(N($B$13)&gt;0,$B$5&gt;=2),MAX(0,1-SUMPRODUCT(POISSON(L_J,($B$13^2*$B$5*T493)/2,FALSE()),BETADIST((($B$5-1)*FINV($B$8,($B$5-1),($B$5*(T493-1)))/(($B$5-1)*FINV($B$8,($B$5-1),($B$5*(T493-1)))+($B$5*(T493-1)))),($B$5-1)/2+L_J,($B$5*(T493-1))/2))),0)</f>
        <v>0.999999999999729</v>
      </c>
    </row>
    <row r="494" customFormat="false" ht="15" hidden="false" customHeight="false" outlineLevel="0" collapsed="false">
      <c r="T494" s="0" t="n">
        <v>490</v>
      </c>
      <c r="Z494" s="0" t="n">
        <f aca="false">IF(AND(N($B$13)&gt;0,$B$5&gt;=2),MAX(0,1-SUMPRODUCT(POISSON(L_J,($B$13^2*$B$5*T494)/2,FALSE()),BETADIST((($B$5-1)*FINV($B$8,($B$5-1),($B$5*(T494-1)))/(($B$5-1)*FINV($B$8,($B$5-1),($B$5*(T494-1)))+($B$5*(T494-1)))),($B$5-1)/2+L_J,($B$5*(T494-1))/2))),0)</f>
        <v>0.999999999999748</v>
      </c>
    </row>
    <row r="495" customFormat="false" ht="15" hidden="false" customHeight="false" outlineLevel="0" collapsed="false">
      <c r="T495" s="0" t="n">
        <v>491</v>
      </c>
      <c r="Z495" s="0" t="n">
        <f aca="false">IF(AND(N($B$13)&gt;0,$B$5&gt;=2),MAX(0,1-SUMPRODUCT(POISSON(L_J,($B$13^2*$B$5*T495)/2,FALSE()),BETADIST((($B$5-1)*FINV($B$8,($B$5-1),($B$5*(T495-1)))/(($B$5-1)*FINV($B$8,($B$5-1),($B$5*(T495-1)))+($B$5*(T495-1)))),($B$5-1)/2+L_J,($B$5*(T495-1))/2))),0)</f>
        <v>0.999999999999765</v>
      </c>
    </row>
    <row r="496" customFormat="false" ht="15" hidden="false" customHeight="false" outlineLevel="0" collapsed="false">
      <c r="T496" s="0" t="n">
        <v>492</v>
      </c>
      <c r="Z496" s="0" t="n">
        <f aca="false">IF(AND(N($B$13)&gt;0,$B$5&gt;=2),MAX(0,1-SUMPRODUCT(POISSON(L_J,($B$13^2*$B$5*T496)/2,FALSE()),BETADIST((($B$5-1)*FINV($B$8,($B$5-1),($B$5*(T496-1)))/(($B$5-1)*FINV($B$8,($B$5-1),($B$5*(T496-1)))+($B$5*(T496-1)))),($B$5-1)/2+L_J,($B$5*(T496-1))/2))),0)</f>
        <v>0.999999999999781</v>
      </c>
    </row>
    <row r="497" customFormat="false" ht="15" hidden="false" customHeight="false" outlineLevel="0" collapsed="false">
      <c r="T497" s="0" t="n">
        <v>493</v>
      </c>
      <c r="Z497" s="0" t="n">
        <f aca="false">IF(AND(N($B$13)&gt;0,$B$5&gt;=2),MAX(0,1-SUMPRODUCT(POISSON(L_J,($B$13^2*$B$5*T497)/2,FALSE()),BETADIST((($B$5-1)*FINV($B$8,($B$5-1),($B$5*(T497-1)))/(($B$5-1)*FINV($B$8,($B$5-1),($B$5*(T497-1)))+($B$5*(T497-1)))),($B$5-1)/2+L_J,($B$5*(T497-1))/2))),0)</f>
        <v>0.999999999999797</v>
      </c>
    </row>
    <row r="498" customFormat="false" ht="15" hidden="false" customHeight="false" outlineLevel="0" collapsed="false">
      <c r="T498" s="0" t="n">
        <v>494</v>
      </c>
      <c r="Z498" s="0" t="n">
        <f aca="false">IF(AND(N($B$13)&gt;0,$B$5&gt;=2),MAX(0,1-SUMPRODUCT(POISSON(L_J,($B$13^2*$B$5*T498)/2,FALSE()),BETADIST((($B$5-1)*FINV($B$8,($B$5-1),($B$5*(T498-1)))/(($B$5-1)*FINV($B$8,($B$5-1),($B$5*(T498-1)))+($B$5*(T498-1)))),($B$5-1)/2+L_J,($B$5*(T498-1))/2))),0)</f>
        <v>0.999999999999811</v>
      </c>
    </row>
    <row r="499" customFormat="false" ht="15" hidden="false" customHeight="false" outlineLevel="0" collapsed="false">
      <c r="T499" s="0" t="n">
        <v>495</v>
      </c>
      <c r="Z499" s="0" t="n">
        <f aca="false">IF(AND(N($B$13)&gt;0,$B$5&gt;=2),MAX(0,1-SUMPRODUCT(POISSON(L_J,($B$13^2*$B$5*T499)/2,FALSE()),BETADIST((($B$5-1)*FINV($B$8,($B$5-1),($B$5*(T499-1)))/(($B$5-1)*FINV($B$8,($B$5-1),($B$5*(T499-1)))+($B$5*(T499-1)))),($B$5-1)/2+L_J,($B$5*(T499-1))/2))),0)</f>
        <v>0.999999999999824</v>
      </c>
    </row>
    <row r="500" customFormat="false" ht="15" hidden="false" customHeight="false" outlineLevel="0" collapsed="false">
      <c r="T500" s="0" t="n">
        <v>496</v>
      </c>
      <c r="Z500" s="0" t="n">
        <f aca="false">IF(AND(N($B$13)&gt;0,$B$5&gt;=2),MAX(0,1-SUMPRODUCT(POISSON(L_J,($B$13^2*$B$5*T500)/2,FALSE()),BETADIST((($B$5-1)*FINV($B$8,($B$5-1),($B$5*(T500-1)))/(($B$5-1)*FINV($B$8,($B$5-1),($B$5*(T500-1)))+($B$5*(T500-1)))),($B$5-1)/2+L_J,($B$5*(T500-1))/2))),0)</f>
        <v>0.999999999999836</v>
      </c>
    </row>
    <row r="501" customFormat="false" ht="15" hidden="false" customHeight="false" outlineLevel="0" collapsed="false">
      <c r="T501" s="0" t="n">
        <v>497</v>
      </c>
      <c r="Z501" s="0" t="n">
        <f aca="false">IF(AND(N($B$13)&gt;0,$B$5&gt;=2),MAX(0,1-SUMPRODUCT(POISSON(L_J,($B$13^2*$B$5*T501)/2,FALSE()),BETADIST((($B$5-1)*FINV($B$8,($B$5-1),($B$5*(T501-1)))/(($B$5-1)*FINV($B$8,($B$5-1),($B$5*(T501-1)))+($B$5*(T501-1)))),($B$5-1)/2+L_J,($B$5*(T501-1))/2))),0)</f>
        <v>0.999999999999847</v>
      </c>
    </row>
    <row r="502" customFormat="false" ht="15" hidden="false" customHeight="false" outlineLevel="0" collapsed="false">
      <c r="T502" s="0" t="n">
        <v>498</v>
      </c>
      <c r="Z502" s="0" t="n">
        <f aca="false">IF(AND(N($B$13)&gt;0,$B$5&gt;=2),MAX(0,1-SUMPRODUCT(POISSON(L_J,($B$13^2*$B$5*T502)/2,FALSE()),BETADIST((($B$5-1)*FINV($B$8,($B$5-1),($B$5*(T502-1)))/(($B$5-1)*FINV($B$8,($B$5-1),($B$5*(T502-1)))+($B$5*(T502-1)))),($B$5-1)/2+L_J,($B$5*(T502-1))/2))),0)</f>
        <v>0.999999999999858</v>
      </c>
    </row>
    <row r="503" customFormat="false" ht="15" hidden="false" customHeight="false" outlineLevel="0" collapsed="false">
      <c r="T503" s="0" t="n">
        <v>499</v>
      </c>
      <c r="Z503" s="0" t="n">
        <f aca="false">IF(AND(N($B$13)&gt;0,$B$5&gt;=2),MAX(0,1-SUMPRODUCT(POISSON(L_J,($B$13^2*$B$5*T503)/2,FALSE()),BETADIST((($B$5-1)*FINV($B$8,($B$5-1),($B$5*(T503-1)))/(($B$5-1)*FINV($B$8,($B$5-1),($B$5*(T503-1)))+($B$5*(T503-1)))),($B$5-1)/2+L_J,($B$5*(T503-1))/2))),0)</f>
        <v>0.999999999999868</v>
      </c>
    </row>
    <row r="504" customFormat="false" ht="15" hidden="false" customHeight="false" outlineLevel="0" collapsed="false">
      <c r="T504" s="0" t="n">
        <v>500</v>
      </c>
      <c r="Z504" s="0" t="n">
        <f aca="false">IF(AND(N($B$13)&gt;0,$B$5&gt;=2),MAX(0,1-SUMPRODUCT(POISSON(L_J,($B$13^2*$B$5*T504)/2,FALSE()),BETADIST((($B$5-1)*FINV($B$8,($B$5-1),($B$5*(T504-1)))/(($B$5-1)*FINV($B$8,($B$5-1),($B$5*(T504-1)))+($B$5*(T504-1)))),($B$5-1)/2+L_J,($B$5*(T504-1))/2))),0)</f>
        <v>0.999999999999877</v>
      </c>
    </row>
    <row r="505" customFormat="false" ht="15" hidden="false" customHeight="false" outlineLevel="0" collapsed="false">
      <c r="T505" s="0" t="n">
        <v>501</v>
      </c>
      <c r="Z505" s="0" t="n">
        <f aca="false">IF(AND(N($B$13)&gt;0,$B$5&gt;=2),MAX(0,1-SUMPRODUCT(POISSON(L_J,($B$13^2*$B$5*T505)/2,FALSE()),BETADIST((($B$5-1)*FINV($B$8,($B$5-1),($B$5*(T505-1)))/(($B$5-1)*FINV($B$8,($B$5-1),($B$5*(T505-1)))+($B$5*(T505-1)))),($B$5-1)/2+L_J,($B$5*(T505-1))/2))),0)</f>
        <v>0.999999999999885</v>
      </c>
    </row>
    <row r="506" customFormat="false" ht="15" hidden="false" customHeight="false" outlineLevel="0" collapsed="false">
      <c r="T506" s="0" t="n">
        <v>502</v>
      </c>
      <c r="Z506" s="0" t="n">
        <f aca="false">IF(AND(N($B$13)&gt;0,$B$5&gt;=2),MAX(0,1-SUMPRODUCT(POISSON(L_J,($B$13^2*$B$5*T506)/2,FALSE()),BETADIST((($B$5-1)*FINV($B$8,($B$5-1),($B$5*(T506-1)))/(($B$5-1)*FINV($B$8,($B$5-1),($B$5*(T506-1)))+($B$5*(T506-1)))),($B$5-1)/2+L_J,($B$5*(T506-1))/2))),0)</f>
        <v>0.999999999999893</v>
      </c>
    </row>
    <row r="507" customFormat="false" ht="15" hidden="false" customHeight="false" outlineLevel="0" collapsed="false">
      <c r="T507" s="0" t="n">
        <v>503</v>
      </c>
      <c r="Z507" s="0" t="n">
        <f aca="false">IF(AND(N($B$13)&gt;0,$B$5&gt;=2),MAX(0,1-SUMPRODUCT(POISSON(L_J,($B$13^2*$B$5*T507)/2,FALSE()),BETADIST((($B$5-1)*FINV($B$8,($B$5-1),($B$5*(T507-1)))/(($B$5-1)*FINV($B$8,($B$5-1),($B$5*(T507-1)))+($B$5*(T507-1)))),($B$5-1)/2+L_J,($B$5*(T507-1))/2))),0)</f>
        <v>0.999999999999901</v>
      </c>
    </row>
    <row r="508" customFormat="false" ht="15" hidden="false" customHeight="false" outlineLevel="0" collapsed="false">
      <c r="T508" s="0" t="n">
        <v>504</v>
      </c>
      <c r="Z508" s="0" t="n">
        <f aca="false">IF(AND(N($B$13)&gt;0,$B$5&gt;=2),MAX(0,1-SUMPRODUCT(POISSON(L_J,($B$13^2*$B$5*T508)/2,FALSE()),BETADIST((($B$5-1)*FINV($B$8,($B$5-1),($B$5*(T508-1)))/(($B$5-1)*FINV($B$8,($B$5-1),($B$5*(T508-1)))+($B$5*(T508-1)))),($B$5-1)/2+L_J,($B$5*(T508-1))/2))),0)</f>
        <v>0.999999999999908</v>
      </c>
    </row>
    <row r="509" customFormat="false" ht="15" hidden="false" customHeight="false" outlineLevel="0" collapsed="false">
      <c r="T509" s="0" t="n">
        <v>505</v>
      </c>
      <c r="Z509" s="0" t="n">
        <f aca="false">IF(AND(N($B$13)&gt;0,$B$5&gt;=2),MAX(0,1-SUMPRODUCT(POISSON(L_J,($B$13^2*$B$5*T509)/2,FALSE()),BETADIST((($B$5-1)*FINV($B$8,($B$5-1),($B$5*(T509-1)))/(($B$5-1)*FINV($B$8,($B$5-1),($B$5*(T509-1)))+($B$5*(T509-1)))),($B$5-1)/2+L_J,($B$5*(T509-1))/2))),0)</f>
        <v>0.999999999999914</v>
      </c>
    </row>
    <row r="510" customFormat="false" ht="15" hidden="false" customHeight="false" outlineLevel="0" collapsed="false">
      <c r="T510" s="0" t="n">
        <v>506</v>
      </c>
      <c r="Z510" s="0" t="n">
        <f aca="false">IF(AND(N($B$13)&gt;0,$B$5&gt;=2),MAX(0,1-SUMPRODUCT(POISSON(L_J,($B$13^2*$B$5*T510)/2,FALSE()),BETADIST((($B$5-1)*FINV($B$8,($B$5-1),($B$5*(T510-1)))/(($B$5-1)*FINV($B$8,($B$5-1),($B$5*(T510-1)))+($B$5*(T510-1)))),($B$5-1)/2+L_J,($B$5*(T510-1))/2))),0)</f>
        <v>0.99999999999992</v>
      </c>
    </row>
    <row r="511" customFormat="false" ht="15" hidden="false" customHeight="false" outlineLevel="0" collapsed="false">
      <c r="T511" s="0" t="n">
        <v>507</v>
      </c>
      <c r="Z511" s="0" t="n">
        <f aca="false">IF(AND(N($B$13)&gt;0,$B$5&gt;=2),MAX(0,1-SUMPRODUCT(POISSON(L_J,($B$13^2*$B$5*T511)/2,FALSE()),BETADIST((($B$5-1)*FINV($B$8,($B$5-1),($B$5*(T511-1)))/(($B$5-1)*FINV($B$8,($B$5-1),($B$5*(T511-1)))+($B$5*(T511-1)))),($B$5-1)/2+L_J,($B$5*(T511-1))/2))),0)</f>
        <v>0.999999999999926</v>
      </c>
    </row>
    <row r="512" customFormat="false" ht="15" hidden="false" customHeight="false" outlineLevel="0" collapsed="false">
      <c r="T512" s="0" t="n">
        <v>508</v>
      </c>
      <c r="Z512" s="0" t="n">
        <f aca="false">IF(AND(N($B$13)&gt;0,$B$5&gt;=2),MAX(0,1-SUMPRODUCT(POISSON(L_J,($B$13^2*$B$5*T512)/2,FALSE()),BETADIST((($B$5-1)*FINV($B$8,($B$5-1),($B$5*(T512-1)))/(($B$5-1)*FINV($B$8,($B$5-1),($B$5*(T512-1)))+($B$5*(T512-1)))),($B$5-1)/2+L_J,($B$5*(T512-1))/2))),0)</f>
        <v>0.999999999999931</v>
      </c>
    </row>
    <row r="513" customFormat="false" ht="15" hidden="false" customHeight="false" outlineLevel="0" collapsed="false">
      <c r="T513" s="0" t="n">
        <v>509</v>
      </c>
      <c r="Z513" s="0" t="n">
        <f aca="false">IF(AND(N($B$13)&gt;0,$B$5&gt;=2),MAX(0,1-SUMPRODUCT(POISSON(L_J,($B$13^2*$B$5*T513)/2,FALSE()),BETADIST((($B$5-1)*FINV($B$8,($B$5-1),($B$5*(T513-1)))/(($B$5-1)*FINV($B$8,($B$5-1),($B$5*(T513-1)))+($B$5*(T513-1)))),($B$5-1)/2+L_J,($B$5*(T513-1))/2))),0)</f>
        <v>0.999999999999936</v>
      </c>
    </row>
    <row r="514" customFormat="false" ht="15" hidden="false" customHeight="false" outlineLevel="0" collapsed="false">
      <c r="T514" s="0" t="n">
        <v>510</v>
      </c>
      <c r="Z514" s="0" t="n">
        <f aca="false">IF(AND(N($B$13)&gt;0,$B$5&gt;=2),MAX(0,1-SUMPRODUCT(POISSON(L_J,($B$13^2*$B$5*T514)/2,FALSE()),BETADIST((($B$5-1)*FINV($B$8,($B$5-1),($B$5*(T514-1)))/(($B$5-1)*FINV($B$8,($B$5-1),($B$5*(T514-1)))+($B$5*(T514-1)))),($B$5-1)/2+L_J,($B$5*(T514-1))/2))),0)</f>
        <v>0.99999999999994</v>
      </c>
    </row>
    <row r="515" customFormat="false" ht="15" hidden="false" customHeight="false" outlineLevel="0" collapsed="false">
      <c r="T515" s="0" t="n">
        <v>511</v>
      </c>
      <c r="Z515" s="0" t="n">
        <f aca="false">IF(AND(N($B$13)&gt;0,$B$5&gt;=2),MAX(0,1-SUMPRODUCT(POISSON(L_J,($B$13^2*$B$5*T515)/2,FALSE()),BETADIST((($B$5-1)*FINV($B$8,($B$5-1),($B$5*(T515-1)))/(($B$5-1)*FINV($B$8,($B$5-1),($B$5*(T515-1)))+($B$5*(T515-1)))),($B$5-1)/2+L_J,($B$5*(T515-1))/2))),0)</f>
        <v>0.999999999999944</v>
      </c>
    </row>
    <row r="516" customFormat="false" ht="15" hidden="false" customHeight="false" outlineLevel="0" collapsed="false">
      <c r="T516" s="0" t="n">
        <v>512</v>
      </c>
      <c r="Z516" s="0" t="n">
        <f aca="false">IF(AND(N($B$13)&gt;0,$B$5&gt;=2),MAX(0,1-SUMPRODUCT(POISSON(L_J,($B$13^2*$B$5*T516)/2,FALSE()),BETADIST((($B$5-1)*FINV($B$8,($B$5-1),($B$5*(T516-1)))/(($B$5-1)*FINV($B$8,($B$5-1),($B$5*(T516-1)))+($B$5*(T516-1)))),($B$5-1)/2+L_J,($B$5*(T516-1))/2))),0)</f>
        <v>0.999999999999948</v>
      </c>
    </row>
    <row r="517" customFormat="false" ht="15" hidden="false" customHeight="false" outlineLevel="0" collapsed="false">
      <c r="T517" s="0" t="n">
        <v>513</v>
      </c>
      <c r="Z517" s="0" t="n">
        <f aca="false">IF(AND(N($B$13)&gt;0,$B$5&gt;=2),MAX(0,1-SUMPRODUCT(POISSON(L_J,($B$13^2*$B$5*T517)/2,FALSE()),BETADIST((($B$5-1)*FINV($B$8,($B$5-1),($B$5*(T517-1)))/(($B$5-1)*FINV($B$8,($B$5-1),($B$5*(T517-1)))+($B$5*(T517-1)))),($B$5-1)/2+L_J,($B$5*(T517-1))/2))),0)</f>
        <v>0.999999999999952</v>
      </c>
    </row>
    <row r="518" customFormat="false" ht="15" hidden="false" customHeight="false" outlineLevel="0" collapsed="false">
      <c r="T518" s="0" t="n">
        <v>514</v>
      </c>
      <c r="Z518" s="0" t="n">
        <f aca="false">IF(AND(N($B$13)&gt;0,$B$5&gt;=2),MAX(0,1-SUMPRODUCT(POISSON(L_J,($B$13^2*$B$5*T518)/2,FALSE()),BETADIST((($B$5-1)*FINV($B$8,($B$5-1),($B$5*(T518-1)))/(($B$5-1)*FINV($B$8,($B$5-1),($B$5*(T518-1)))+($B$5*(T518-1)))),($B$5-1)/2+L_J,($B$5*(T518-1))/2))),0)</f>
        <v>0.999999999999955</v>
      </c>
    </row>
    <row r="519" customFormat="false" ht="15" hidden="false" customHeight="false" outlineLevel="0" collapsed="false">
      <c r="T519" s="0" t="n">
        <v>515</v>
      </c>
      <c r="Z519" s="0" t="n">
        <f aca="false">IF(AND(N($B$13)&gt;0,$B$5&gt;=2),MAX(0,1-SUMPRODUCT(POISSON(L_J,($B$13^2*$B$5*T519)/2,FALSE()),BETADIST((($B$5-1)*FINV($B$8,($B$5-1),($B$5*(T519-1)))/(($B$5-1)*FINV($B$8,($B$5-1),($B$5*(T519-1)))+($B$5*(T519-1)))),($B$5-1)/2+L_J,($B$5*(T519-1))/2))),0)</f>
        <v>0.999999999999958</v>
      </c>
    </row>
    <row r="520" customFormat="false" ht="15" hidden="false" customHeight="false" outlineLevel="0" collapsed="false">
      <c r="T520" s="0" t="n">
        <v>516</v>
      </c>
      <c r="Z520" s="0" t="n">
        <f aca="false">IF(AND(N($B$13)&gt;0,$B$5&gt;=2),MAX(0,1-SUMPRODUCT(POISSON(L_J,($B$13^2*$B$5*T520)/2,FALSE()),BETADIST((($B$5-1)*FINV($B$8,($B$5-1),($B$5*(T520-1)))/(($B$5-1)*FINV($B$8,($B$5-1),($B$5*(T520-1)))+($B$5*(T520-1)))),($B$5-1)/2+L_J,($B$5*(T520-1))/2))),0)</f>
        <v>0.999999999999961</v>
      </c>
    </row>
    <row r="521" customFormat="false" ht="15" hidden="false" customHeight="false" outlineLevel="0" collapsed="false">
      <c r="T521" s="0" t="n">
        <v>517</v>
      </c>
      <c r="Z521" s="0" t="n">
        <f aca="false">IF(AND(N($B$13)&gt;0,$B$5&gt;=2),MAX(0,1-SUMPRODUCT(POISSON(L_J,($B$13^2*$B$5*T521)/2,FALSE()),BETADIST((($B$5-1)*FINV($B$8,($B$5-1),($B$5*(T521-1)))/(($B$5-1)*FINV($B$8,($B$5-1),($B$5*(T521-1)))+($B$5*(T521-1)))),($B$5-1)/2+L_J,($B$5*(T521-1))/2))),0)</f>
        <v>0.999999999999964</v>
      </c>
    </row>
    <row r="522" customFormat="false" ht="15" hidden="false" customHeight="false" outlineLevel="0" collapsed="false">
      <c r="T522" s="0" t="n">
        <v>518</v>
      </c>
      <c r="Z522" s="0" t="n">
        <f aca="false">IF(AND(N($B$13)&gt;0,$B$5&gt;=2),MAX(0,1-SUMPRODUCT(POISSON(L_J,($B$13^2*$B$5*T522)/2,FALSE()),BETADIST((($B$5-1)*FINV($B$8,($B$5-1),($B$5*(T522-1)))/(($B$5-1)*FINV($B$8,($B$5-1),($B$5*(T522-1)))+($B$5*(T522-1)))),($B$5-1)/2+L_J,($B$5*(T522-1))/2))),0)</f>
        <v>0.999999999999966</v>
      </c>
    </row>
    <row r="523" customFormat="false" ht="15" hidden="false" customHeight="false" outlineLevel="0" collapsed="false">
      <c r="T523" s="0" t="n">
        <v>519</v>
      </c>
      <c r="Z523" s="0" t="n">
        <f aca="false">IF(AND(N($B$13)&gt;0,$B$5&gt;=2),MAX(0,1-SUMPRODUCT(POISSON(L_J,($B$13^2*$B$5*T523)/2,FALSE()),BETADIST((($B$5-1)*FINV($B$8,($B$5-1),($B$5*(T523-1)))/(($B$5-1)*FINV($B$8,($B$5-1),($B$5*(T523-1)))+($B$5*(T523-1)))),($B$5-1)/2+L_J,($B$5*(T523-1))/2))),0)</f>
        <v>0.999999999999969</v>
      </c>
    </row>
    <row r="524" customFormat="false" ht="15" hidden="false" customHeight="false" outlineLevel="0" collapsed="false">
      <c r="T524" s="0" t="n">
        <v>520</v>
      </c>
      <c r="Z524" s="0" t="n">
        <f aca="false">IF(AND(N($B$13)&gt;0,$B$5&gt;=2),MAX(0,1-SUMPRODUCT(POISSON(L_J,($B$13^2*$B$5*T524)/2,FALSE()),BETADIST((($B$5-1)*FINV($B$8,($B$5-1),($B$5*(T524-1)))/(($B$5-1)*FINV($B$8,($B$5-1),($B$5*(T524-1)))+($B$5*(T524-1)))),($B$5-1)/2+L_J,($B$5*(T524-1))/2))),0)</f>
        <v>0.999999999999971</v>
      </c>
    </row>
    <row r="525" customFormat="false" ht="15" hidden="false" customHeight="false" outlineLevel="0" collapsed="false">
      <c r="T525" s="0" t="n">
        <v>521</v>
      </c>
      <c r="Z525" s="0" t="n">
        <f aca="false">IF(AND(N($B$13)&gt;0,$B$5&gt;=2),MAX(0,1-SUMPRODUCT(POISSON(L_J,($B$13^2*$B$5*T525)/2,FALSE()),BETADIST((($B$5-1)*FINV($B$8,($B$5-1),($B$5*(T525-1)))/(($B$5-1)*FINV($B$8,($B$5-1),($B$5*(T525-1)))+($B$5*(T525-1)))),($B$5-1)/2+L_J,($B$5*(T525-1))/2))),0)</f>
        <v>0.999999999999973</v>
      </c>
    </row>
    <row r="526" customFormat="false" ht="15" hidden="false" customHeight="false" outlineLevel="0" collapsed="false">
      <c r="T526" s="0" t="n">
        <v>522</v>
      </c>
      <c r="Z526" s="0" t="n">
        <f aca="false">IF(AND(N($B$13)&gt;0,$B$5&gt;=2),MAX(0,1-SUMPRODUCT(POISSON(L_J,($B$13^2*$B$5*T526)/2,FALSE()),BETADIST((($B$5-1)*FINV($B$8,($B$5-1),($B$5*(T526-1)))/(($B$5-1)*FINV($B$8,($B$5-1),($B$5*(T526-1)))+($B$5*(T526-1)))),($B$5-1)/2+L_J,($B$5*(T526-1))/2))),0)</f>
        <v>0.999999999999975</v>
      </c>
    </row>
    <row r="527" customFormat="false" ht="15" hidden="false" customHeight="false" outlineLevel="0" collapsed="false">
      <c r="T527" s="0" t="n">
        <v>523</v>
      </c>
      <c r="Z527" s="0" t="n">
        <f aca="false">IF(AND(N($B$13)&gt;0,$B$5&gt;=2),MAX(0,1-SUMPRODUCT(POISSON(L_J,($B$13^2*$B$5*T527)/2,FALSE()),BETADIST((($B$5-1)*FINV($B$8,($B$5-1),($B$5*(T527-1)))/(($B$5-1)*FINV($B$8,($B$5-1),($B$5*(T527-1)))+($B$5*(T527-1)))),($B$5-1)/2+L_J,($B$5*(T527-1))/2))),0)</f>
        <v>0.999999999999977</v>
      </c>
    </row>
    <row r="528" customFormat="false" ht="15" hidden="false" customHeight="false" outlineLevel="0" collapsed="false">
      <c r="T528" s="0" t="n">
        <v>524</v>
      </c>
      <c r="Z528" s="0" t="n">
        <f aca="false">IF(AND(N($B$13)&gt;0,$B$5&gt;=2),MAX(0,1-SUMPRODUCT(POISSON(L_J,($B$13^2*$B$5*T528)/2,FALSE()),BETADIST((($B$5-1)*FINV($B$8,($B$5-1),($B$5*(T528-1)))/(($B$5-1)*FINV($B$8,($B$5-1),($B$5*(T528-1)))+($B$5*(T528-1)))),($B$5-1)/2+L_J,($B$5*(T528-1))/2))),0)</f>
        <v>0.999999999999978</v>
      </c>
    </row>
    <row r="529" customFormat="false" ht="15" hidden="false" customHeight="false" outlineLevel="0" collapsed="false">
      <c r="T529" s="0" t="n">
        <v>525</v>
      </c>
      <c r="Z529" s="0" t="n">
        <f aca="false">IF(AND(N($B$13)&gt;0,$B$5&gt;=2),MAX(0,1-SUMPRODUCT(POISSON(L_J,($B$13^2*$B$5*T529)/2,FALSE()),BETADIST((($B$5-1)*FINV($B$8,($B$5-1),($B$5*(T529-1)))/(($B$5-1)*FINV($B$8,($B$5-1),($B$5*(T529-1)))+($B$5*(T529-1)))),($B$5-1)/2+L_J,($B$5*(T529-1))/2))),0)</f>
        <v>0.99999999999998</v>
      </c>
    </row>
    <row r="530" customFormat="false" ht="15" hidden="false" customHeight="false" outlineLevel="0" collapsed="false">
      <c r="T530" s="0" t="n">
        <v>526</v>
      </c>
      <c r="Z530" s="0" t="n">
        <f aca="false">IF(AND(N($B$13)&gt;0,$B$5&gt;=2),MAX(0,1-SUMPRODUCT(POISSON(L_J,($B$13^2*$B$5*T530)/2,FALSE()),BETADIST((($B$5-1)*FINV($B$8,($B$5-1),($B$5*(T530-1)))/(($B$5-1)*FINV($B$8,($B$5-1),($B$5*(T530-1)))+($B$5*(T530-1)))),($B$5-1)/2+L_J,($B$5*(T530-1))/2))),0)</f>
        <v>0.999999999999981</v>
      </c>
    </row>
    <row r="531" customFormat="false" ht="15" hidden="false" customHeight="false" outlineLevel="0" collapsed="false">
      <c r="T531" s="0" t="n">
        <v>527</v>
      </c>
      <c r="Z531" s="0" t="n">
        <f aca="false">IF(AND(N($B$13)&gt;0,$B$5&gt;=2),MAX(0,1-SUMPRODUCT(POISSON(L_J,($B$13^2*$B$5*T531)/2,FALSE()),BETADIST((($B$5-1)*FINV($B$8,($B$5-1),($B$5*(T531-1)))/(($B$5-1)*FINV($B$8,($B$5-1),($B$5*(T531-1)))+($B$5*(T531-1)))),($B$5-1)/2+L_J,($B$5*(T531-1))/2))),0)</f>
        <v>0.999999999999982</v>
      </c>
    </row>
    <row r="532" customFormat="false" ht="15" hidden="false" customHeight="false" outlineLevel="0" collapsed="false">
      <c r="T532" s="0" t="n">
        <v>528</v>
      </c>
      <c r="Z532" s="0" t="n">
        <f aca="false">IF(AND(N($B$13)&gt;0,$B$5&gt;=2),MAX(0,1-SUMPRODUCT(POISSON(L_J,($B$13^2*$B$5*T532)/2,FALSE()),BETADIST((($B$5-1)*FINV($B$8,($B$5-1),($B$5*(T532-1)))/(($B$5-1)*FINV($B$8,($B$5-1),($B$5*(T532-1)))+($B$5*(T532-1)))),($B$5-1)/2+L_J,($B$5*(T532-1))/2))),0)</f>
        <v>0.999999999999984</v>
      </c>
    </row>
    <row r="533" customFormat="false" ht="15" hidden="false" customHeight="false" outlineLevel="0" collapsed="false">
      <c r="T533" s="0" t="n">
        <v>529</v>
      </c>
      <c r="Z533" s="0" t="n">
        <f aca="false">IF(AND(N($B$13)&gt;0,$B$5&gt;=2),MAX(0,1-SUMPRODUCT(POISSON(L_J,($B$13^2*$B$5*T533)/2,FALSE()),BETADIST((($B$5-1)*FINV($B$8,($B$5-1),($B$5*(T533-1)))/(($B$5-1)*FINV($B$8,($B$5-1),($B$5*(T533-1)))+($B$5*(T533-1)))),($B$5-1)/2+L_J,($B$5*(T533-1))/2))),0)</f>
        <v>0.999999999999985</v>
      </c>
    </row>
    <row r="534" customFormat="false" ht="15" hidden="false" customHeight="false" outlineLevel="0" collapsed="false">
      <c r="T534" s="0" t="n">
        <v>530</v>
      </c>
      <c r="Z534" s="0" t="n">
        <f aca="false">IF(AND(N($B$13)&gt;0,$B$5&gt;=2),MAX(0,1-SUMPRODUCT(POISSON(L_J,($B$13^2*$B$5*T534)/2,FALSE()),BETADIST((($B$5-1)*FINV($B$8,($B$5-1),($B$5*(T534-1)))/(($B$5-1)*FINV($B$8,($B$5-1),($B$5*(T534-1)))+($B$5*(T534-1)))),($B$5-1)/2+L_J,($B$5*(T534-1))/2))),0)</f>
        <v>0.999999999999986</v>
      </c>
    </row>
    <row r="535" customFormat="false" ht="15" hidden="false" customHeight="false" outlineLevel="0" collapsed="false">
      <c r="T535" s="0" t="n">
        <v>531</v>
      </c>
      <c r="Z535" s="0" t="n">
        <f aca="false">IF(AND(N($B$13)&gt;0,$B$5&gt;=2),MAX(0,1-SUMPRODUCT(POISSON(L_J,($B$13^2*$B$5*T535)/2,FALSE()),BETADIST((($B$5-1)*FINV($B$8,($B$5-1),($B$5*(T535-1)))/(($B$5-1)*FINV($B$8,($B$5-1),($B$5*(T535-1)))+($B$5*(T535-1)))),($B$5-1)/2+L_J,($B$5*(T535-1))/2))),0)</f>
        <v>0.999999999999987</v>
      </c>
    </row>
    <row r="536" customFormat="false" ht="15" hidden="false" customHeight="false" outlineLevel="0" collapsed="false">
      <c r="T536" s="0" t="n">
        <v>532</v>
      </c>
      <c r="Z536" s="0" t="n">
        <f aca="false">IF(AND(N($B$13)&gt;0,$B$5&gt;=2),MAX(0,1-SUMPRODUCT(POISSON(L_J,($B$13^2*$B$5*T536)/2,FALSE()),BETADIST((($B$5-1)*FINV($B$8,($B$5-1),($B$5*(T536-1)))/(($B$5-1)*FINV($B$8,($B$5-1),($B$5*(T536-1)))+($B$5*(T536-1)))),($B$5-1)/2+L_J,($B$5*(T536-1))/2))),0)</f>
        <v>0.999999999999988</v>
      </c>
    </row>
    <row r="537" customFormat="false" ht="15" hidden="false" customHeight="false" outlineLevel="0" collapsed="false">
      <c r="T537" s="0" t="n">
        <v>533</v>
      </c>
      <c r="Z537" s="0" t="n">
        <f aca="false">IF(AND(N($B$13)&gt;0,$B$5&gt;=2),MAX(0,1-SUMPRODUCT(POISSON(L_J,($B$13^2*$B$5*T537)/2,FALSE()),BETADIST((($B$5-1)*FINV($B$8,($B$5-1),($B$5*(T537-1)))/(($B$5-1)*FINV($B$8,($B$5-1),($B$5*(T537-1)))+($B$5*(T537-1)))),($B$5-1)/2+L_J,($B$5*(T537-1))/2))),0)</f>
        <v>0.999999999999989</v>
      </c>
    </row>
    <row r="538" customFormat="false" ht="15" hidden="false" customHeight="false" outlineLevel="0" collapsed="false">
      <c r="T538" s="0" t="n">
        <v>534</v>
      </c>
      <c r="Z538" s="0" t="n">
        <f aca="false">IF(AND(N($B$13)&gt;0,$B$5&gt;=2),MAX(0,1-SUMPRODUCT(POISSON(L_J,($B$13^2*$B$5*T538)/2,FALSE()),BETADIST((($B$5-1)*FINV($B$8,($B$5-1),($B$5*(T538-1)))/(($B$5-1)*FINV($B$8,($B$5-1),($B$5*(T538-1)))+($B$5*(T538-1)))),($B$5-1)/2+L_J,($B$5*(T538-1))/2))),0)</f>
        <v>0.999999999999989</v>
      </c>
    </row>
    <row r="539" customFormat="false" ht="15" hidden="false" customHeight="false" outlineLevel="0" collapsed="false">
      <c r="T539" s="0" t="n">
        <v>535</v>
      </c>
      <c r="Z539" s="0" t="n">
        <f aca="false">IF(AND(N($B$13)&gt;0,$B$5&gt;=2),MAX(0,1-SUMPRODUCT(POISSON(L_J,($B$13^2*$B$5*T539)/2,FALSE()),BETADIST((($B$5-1)*FINV($B$8,($B$5-1),($B$5*(T539-1)))/(($B$5-1)*FINV($B$8,($B$5-1),($B$5*(T539-1)))+($B$5*(T539-1)))),($B$5-1)/2+L_J,($B$5*(T539-1))/2))),0)</f>
        <v>0.99999999999999</v>
      </c>
    </row>
    <row r="540" customFormat="false" ht="15" hidden="false" customHeight="false" outlineLevel="0" collapsed="false">
      <c r="T540" s="0" t="n">
        <v>536</v>
      </c>
      <c r="Z540" s="0" t="n">
        <f aca="false">IF(AND(N($B$13)&gt;0,$B$5&gt;=2),MAX(0,1-SUMPRODUCT(POISSON(L_J,($B$13^2*$B$5*T540)/2,FALSE()),BETADIST((($B$5-1)*FINV($B$8,($B$5-1),($B$5*(T540-1)))/(($B$5-1)*FINV($B$8,($B$5-1),($B$5*(T540-1)))+($B$5*(T540-1)))),($B$5-1)/2+L_J,($B$5*(T540-1))/2))),0)</f>
        <v>0.999999999999991</v>
      </c>
    </row>
    <row r="541" customFormat="false" ht="15" hidden="false" customHeight="false" outlineLevel="0" collapsed="false">
      <c r="T541" s="0" t="n">
        <v>537</v>
      </c>
      <c r="Z541" s="0" t="n">
        <f aca="false">IF(AND(N($B$13)&gt;0,$B$5&gt;=2),MAX(0,1-SUMPRODUCT(POISSON(L_J,($B$13^2*$B$5*T541)/2,FALSE()),BETADIST((($B$5-1)*FINV($B$8,($B$5-1),($B$5*(T541-1)))/(($B$5-1)*FINV($B$8,($B$5-1),($B$5*(T541-1)))+($B$5*(T541-1)))),($B$5-1)/2+L_J,($B$5*(T541-1))/2))),0)</f>
        <v>0.999999999999992</v>
      </c>
    </row>
    <row r="542" customFormat="false" ht="15" hidden="false" customHeight="false" outlineLevel="0" collapsed="false">
      <c r="T542" s="0" t="n">
        <v>538</v>
      </c>
      <c r="Z542" s="0" t="n">
        <f aca="false">IF(AND(N($B$13)&gt;0,$B$5&gt;=2),MAX(0,1-SUMPRODUCT(POISSON(L_J,($B$13^2*$B$5*T542)/2,FALSE()),BETADIST((($B$5-1)*FINV($B$8,($B$5-1),($B$5*(T542-1)))/(($B$5-1)*FINV($B$8,($B$5-1),($B$5*(T542-1)))+($B$5*(T542-1)))),($B$5-1)/2+L_J,($B$5*(T542-1))/2))),0)</f>
        <v>0.999999999999992</v>
      </c>
    </row>
    <row r="543" customFormat="false" ht="15" hidden="false" customHeight="false" outlineLevel="0" collapsed="false">
      <c r="T543" s="0" t="n">
        <v>539</v>
      </c>
      <c r="Z543" s="0" t="n">
        <f aca="false">IF(AND(N($B$13)&gt;0,$B$5&gt;=2),MAX(0,1-SUMPRODUCT(POISSON(L_J,($B$13^2*$B$5*T543)/2,FALSE()),BETADIST((($B$5-1)*FINV($B$8,($B$5-1),($B$5*(T543-1)))/(($B$5-1)*FINV($B$8,($B$5-1),($B$5*(T543-1)))+($B$5*(T543-1)))),($B$5-1)/2+L_J,($B$5*(T543-1))/2))),0)</f>
        <v>0.999999999999993</v>
      </c>
    </row>
    <row r="544" customFormat="false" ht="15" hidden="false" customHeight="false" outlineLevel="0" collapsed="false">
      <c r="T544" s="0" t="n">
        <v>540</v>
      </c>
      <c r="Z544" s="0" t="n">
        <f aca="false">IF(AND(N($B$13)&gt;0,$B$5&gt;=2),MAX(0,1-SUMPRODUCT(POISSON(L_J,($B$13^2*$B$5*T544)/2,FALSE()),BETADIST((($B$5-1)*FINV($B$8,($B$5-1),($B$5*(T544-1)))/(($B$5-1)*FINV($B$8,($B$5-1),($B$5*(T544-1)))+($B$5*(T544-1)))),($B$5-1)/2+L_J,($B$5*(T544-1))/2))),0)</f>
        <v>0.999999999999993</v>
      </c>
    </row>
    <row r="545" customFormat="false" ht="15" hidden="false" customHeight="false" outlineLevel="0" collapsed="false">
      <c r="T545" s="0" t="n">
        <v>541</v>
      </c>
      <c r="Z545" s="0" t="n">
        <f aca="false">IF(AND(N($B$13)&gt;0,$B$5&gt;=2),MAX(0,1-SUMPRODUCT(POISSON(L_J,($B$13^2*$B$5*T545)/2,FALSE()),BETADIST((($B$5-1)*FINV($B$8,($B$5-1),($B$5*(T545-1)))/(($B$5-1)*FINV($B$8,($B$5-1),($B$5*(T545-1)))+($B$5*(T545-1)))),($B$5-1)/2+L_J,($B$5*(T545-1))/2))),0)</f>
        <v>0.999999999999994</v>
      </c>
    </row>
    <row r="546" customFormat="false" ht="15" hidden="false" customHeight="false" outlineLevel="0" collapsed="false">
      <c r="T546" s="0" t="n">
        <v>542</v>
      </c>
      <c r="Z546" s="0" t="n">
        <f aca="false">IF(AND(N($B$13)&gt;0,$B$5&gt;=2),MAX(0,1-SUMPRODUCT(POISSON(L_J,($B$13^2*$B$5*T546)/2,FALSE()),BETADIST((($B$5-1)*FINV($B$8,($B$5-1),($B$5*(T546-1)))/(($B$5-1)*FINV($B$8,($B$5-1),($B$5*(T546-1)))+($B$5*(T546-1)))),($B$5-1)/2+L_J,($B$5*(T546-1))/2))),0)</f>
        <v>0.999999999999994</v>
      </c>
    </row>
    <row r="547" customFormat="false" ht="15" hidden="false" customHeight="false" outlineLevel="0" collapsed="false">
      <c r="T547" s="0" t="n">
        <v>543</v>
      </c>
      <c r="Z547" s="0" t="n">
        <f aca="false">IF(AND(N($B$13)&gt;0,$B$5&gt;=2),MAX(0,1-SUMPRODUCT(POISSON(L_J,($B$13^2*$B$5*T547)/2,FALSE()),BETADIST((($B$5-1)*FINV($B$8,($B$5-1),($B$5*(T547-1)))/(($B$5-1)*FINV($B$8,($B$5-1),($B$5*(T547-1)))+($B$5*(T547-1)))),($B$5-1)/2+L_J,($B$5*(T547-1))/2))),0)</f>
        <v>0.999999999999994</v>
      </c>
    </row>
    <row r="548" customFormat="false" ht="15" hidden="false" customHeight="false" outlineLevel="0" collapsed="false">
      <c r="T548" s="0" t="n">
        <v>544</v>
      </c>
      <c r="Z548" s="0" t="n">
        <f aca="false">IF(AND(N($B$13)&gt;0,$B$5&gt;=2),MAX(0,1-SUMPRODUCT(POISSON(L_J,($B$13^2*$B$5*T548)/2,FALSE()),BETADIST((($B$5-1)*FINV($B$8,($B$5-1),($B$5*(T548-1)))/(($B$5-1)*FINV($B$8,($B$5-1),($B$5*(T548-1)))+($B$5*(T548-1)))),($B$5-1)/2+L_J,($B$5*(T548-1))/2))),0)</f>
        <v>0.999999999999995</v>
      </c>
    </row>
    <row r="549" customFormat="false" ht="15" hidden="false" customHeight="false" outlineLevel="0" collapsed="false">
      <c r="T549" s="0" t="n">
        <v>545</v>
      </c>
      <c r="Z549" s="0" t="n">
        <f aca="false">IF(AND(N($B$13)&gt;0,$B$5&gt;=2),MAX(0,1-SUMPRODUCT(POISSON(L_J,($B$13^2*$B$5*T549)/2,FALSE()),BETADIST((($B$5-1)*FINV($B$8,($B$5-1),($B$5*(T549-1)))/(($B$5-1)*FINV($B$8,($B$5-1),($B$5*(T549-1)))+($B$5*(T549-1)))),($B$5-1)/2+L_J,($B$5*(T549-1))/2))),0)</f>
        <v>0.999999999999995</v>
      </c>
    </row>
    <row r="550" customFormat="false" ht="15" hidden="false" customHeight="false" outlineLevel="0" collapsed="false">
      <c r="T550" s="0" t="n">
        <v>546</v>
      </c>
      <c r="Z550" s="0" t="n">
        <f aca="false">IF(AND(N($B$13)&gt;0,$B$5&gt;=2),MAX(0,1-SUMPRODUCT(POISSON(L_J,($B$13^2*$B$5*T550)/2,FALSE()),BETADIST((($B$5-1)*FINV($B$8,($B$5-1),($B$5*(T550-1)))/(($B$5-1)*FINV($B$8,($B$5-1),($B$5*(T550-1)))+($B$5*(T550-1)))),($B$5-1)/2+L_J,($B$5*(T550-1))/2))),0)</f>
        <v>0.999999999999996</v>
      </c>
    </row>
    <row r="551" customFormat="false" ht="15" hidden="false" customHeight="false" outlineLevel="0" collapsed="false">
      <c r="T551" s="0" t="n">
        <v>547</v>
      </c>
      <c r="Z551" s="0" t="n">
        <f aca="false">IF(AND(N($B$13)&gt;0,$B$5&gt;=2),MAX(0,1-SUMPRODUCT(POISSON(L_J,($B$13^2*$B$5*T551)/2,FALSE()),BETADIST((($B$5-1)*FINV($B$8,($B$5-1),($B$5*(T551-1)))/(($B$5-1)*FINV($B$8,($B$5-1),($B$5*(T551-1)))+($B$5*(T551-1)))),($B$5-1)/2+L_J,($B$5*(T551-1))/2))),0)</f>
        <v>0.999999999999996</v>
      </c>
    </row>
    <row r="552" customFormat="false" ht="15" hidden="false" customHeight="false" outlineLevel="0" collapsed="false">
      <c r="T552" s="0" t="n">
        <v>548</v>
      </c>
      <c r="Z552" s="0" t="n">
        <f aca="false">IF(AND(N($B$13)&gt;0,$B$5&gt;=2),MAX(0,1-SUMPRODUCT(POISSON(L_J,($B$13^2*$B$5*T552)/2,FALSE()),BETADIST((($B$5-1)*FINV($B$8,($B$5-1),($B$5*(T552-1)))/(($B$5-1)*FINV($B$8,($B$5-1),($B$5*(T552-1)))+($B$5*(T552-1)))),($B$5-1)/2+L_J,($B$5*(T552-1))/2))),0)</f>
        <v>0.999999999999996</v>
      </c>
    </row>
    <row r="553" customFormat="false" ht="15" hidden="false" customHeight="false" outlineLevel="0" collapsed="false">
      <c r="T553" s="0" t="n">
        <v>549</v>
      </c>
      <c r="Z553" s="0" t="n">
        <f aca="false">IF(AND(N($B$13)&gt;0,$B$5&gt;=2),MAX(0,1-SUMPRODUCT(POISSON(L_J,($B$13^2*$B$5*T553)/2,FALSE()),BETADIST((($B$5-1)*FINV($B$8,($B$5-1),($B$5*(T553-1)))/(($B$5-1)*FINV($B$8,($B$5-1),($B$5*(T553-1)))+($B$5*(T553-1)))),($B$5-1)/2+L_J,($B$5*(T553-1))/2))),0)</f>
        <v>0.999999999999996</v>
      </c>
    </row>
    <row r="554" customFormat="false" ht="15" hidden="false" customHeight="false" outlineLevel="0" collapsed="false">
      <c r="T554" s="0" t="n">
        <v>550</v>
      </c>
      <c r="Z554" s="0" t="n">
        <f aca="false">IF(AND(N($B$13)&gt;0,$B$5&gt;=2),MAX(0,1-SUMPRODUCT(POISSON(L_J,($B$13^2*$B$5*T554)/2,FALSE()),BETADIST((($B$5-1)*FINV($B$8,($B$5-1),($B$5*(T554-1)))/(($B$5-1)*FINV($B$8,($B$5-1),($B$5*(T554-1)))+($B$5*(T554-1)))),($B$5-1)/2+L_J,($B$5*(T554-1))/2))),0)</f>
        <v>0.999999999999997</v>
      </c>
    </row>
    <row r="555" customFormat="false" ht="15" hidden="false" customHeight="false" outlineLevel="0" collapsed="false">
      <c r="T555" s="0" t="n">
        <v>551</v>
      </c>
      <c r="Z555" s="0" t="n">
        <f aca="false">IF(AND(N($B$13)&gt;0,$B$5&gt;=2),MAX(0,1-SUMPRODUCT(POISSON(L_J,($B$13^2*$B$5*T555)/2,FALSE()),BETADIST((($B$5-1)*FINV($B$8,($B$5-1),($B$5*(T555-1)))/(($B$5-1)*FINV($B$8,($B$5-1),($B$5*(T555-1)))+($B$5*(T555-1)))),($B$5-1)/2+L_J,($B$5*(T555-1))/2))),0)</f>
        <v>0.999999999999997</v>
      </c>
    </row>
    <row r="556" customFormat="false" ht="15" hidden="false" customHeight="false" outlineLevel="0" collapsed="false">
      <c r="T556" s="0" t="n">
        <v>552</v>
      </c>
      <c r="Z556" s="0" t="n">
        <f aca="false">IF(AND(N($B$13)&gt;0,$B$5&gt;=2),MAX(0,1-SUMPRODUCT(POISSON(L_J,($B$13^2*$B$5*T556)/2,FALSE()),BETADIST((($B$5-1)*FINV($B$8,($B$5-1),($B$5*(T556-1)))/(($B$5-1)*FINV($B$8,($B$5-1),($B$5*(T556-1)))+($B$5*(T556-1)))),($B$5-1)/2+L_J,($B$5*(T556-1))/2))),0)</f>
        <v>0.999999999999997</v>
      </c>
    </row>
    <row r="557" customFormat="false" ht="15" hidden="false" customHeight="false" outlineLevel="0" collapsed="false">
      <c r="T557" s="0" t="n">
        <v>553</v>
      </c>
      <c r="Z557" s="0" t="n">
        <f aca="false">IF(AND(N($B$13)&gt;0,$B$5&gt;=2),MAX(0,1-SUMPRODUCT(POISSON(L_J,($B$13^2*$B$5*T557)/2,FALSE()),BETADIST((($B$5-1)*FINV($B$8,($B$5-1),($B$5*(T557-1)))/(($B$5-1)*FINV($B$8,($B$5-1),($B$5*(T557-1)))+($B$5*(T557-1)))),($B$5-1)/2+L_J,($B$5*(T557-1))/2))),0)</f>
        <v>0.999999999999997</v>
      </c>
    </row>
    <row r="558" customFormat="false" ht="15" hidden="false" customHeight="false" outlineLevel="0" collapsed="false">
      <c r="T558" s="0" t="n">
        <v>554</v>
      </c>
      <c r="Z558" s="0" t="n">
        <f aca="false">IF(AND(N($B$13)&gt;0,$B$5&gt;=2),MAX(0,1-SUMPRODUCT(POISSON(L_J,($B$13^2*$B$5*T558)/2,FALSE()),BETADIST((($B$5-1)*FINV($B$8,($B$5-1),($B$5*(T558-1)))/(($B$5-1)*FINV($B$8,($B$5-1),($B$5*(T558-1)))+($B$5*(T558-1)))),($B$5-1)/2+L_J,($B$5*(T558-1))/2))),0)</f>
        <v>0.999999999999998</v>
      </c>
    </row>
    <row r="559" customFormat="false" ht="15" hidden="false" customHeight="false" outlineLevel="0" collapsed="false">
      <c r="T559" s="0" t="n">
        <v>555</v>
      </c>
      <c r="Z559" s="0" t="n">
        <f aca="false">IF(AND(N($B$13)&gt;0,$B$5&gt;=2),MAX(0,1-SUMPRODUCT(POISSON(L_J,($B$13^2*$B$5*T559)/2,FALSE()),BETADIST((($B$5-1)*FINV($B$8,($B$5-1),($B$5*(T559-1)))/(($B$5-1)*FINV($B$8,($B$5-1),($B$5*(T559-1)))+($B$5*(T559-1)))),($B$5-1)/2+L_J,($B$5*(T559-1))/2))),0)</f>
        <v>0.999999999999998</v>
      </c>
    </row>
    <row r="560" customFormat="false" ht="15" hidden="false" customHeight="false" outlineLevel="0" collapsed="false">
      <c r="T560" s="0" t="n">
        <v>556</v>
      </c>
      <c r="Z560" s="0" t="n">
        <f aca="false">IF(AND(N($B$13)&gt;0,$B$5&gt;=2),MAX(0,1-SUMPRODUCT(POISSON(L_J,($B$13^2*$B$5*T560)/2,FALSE()),BETADIST((($B$5-1)*FINV($B$8,($B$5-1),($B$5*(T560-1)))/(($B$5-1)*FINV($B$8,($B$5-1),($B$5*(T560-1)))+($B$5*(T560-1)))),($B$5-1)/2+L_J,($B$5*(T560-1))/2))),0)</f>
        <v>0.999999999999998</v>
      </c>
    </row>
    <row r="561" customFormat="false" ht="15" hidden="false" customHeight="false" outlineLevel="0" collapsed="false">
      <c r="T561" s="0" t="n">
        <v>557</v>
      </c>
      <c r="Z561" s="0" t="n">
        <f aca="false">IF(AND(N($B$13)&gt;0,$B$5&gt;=2),MAX(0,1-SUMPRODUCT(POISSON(L_J,($B$13^2*$B$5*T561)/2,FALSE()),BETADIST((($B$5-1)*FINV($B$8,($B$5-1),($B$5*(T561-1)))/(($B$5-1)*FINV($B$8,($B$5-1),($B$5*(T561-1)))+($B$5*(T561-1)))),($B$5-1)/2+L_J,($B$5*(T561-1))/2))),0)</f>
        <v>0.999999999999998</v>
      </c>
    </row>
    <row r="562" customFormat="false" ht="15" hidden="false" customHeight="false" outlineLevel="0" collapsed="false">
      <c r="T562" s="0" t="n">
        <v>558</v>
      </c>
      <c r="Z562" s="0" t="n">
        <f aca="false">IF(AND(N($B$13)&gt;0,$B$5&gt;=2),MAX(0,1-SUMPRODUCT(POISSON(L_J,($B$13^2*$B$5*T562)/2,FALSE()),BETADIST((($B$5-1)*FINV($B$8,($B$5-1),($B$5*(T562-1)))/(($B$5-1)*FINV($B$8,($B$5-1),($B$5*(T562-1)))+($B$5*(T562-1)))),($B$5-1)/2+L_J,($B$5*(T562-1))/2))),0)</f>
        <v>0.999999999999998</v>
      </c>
    </row>
    <row r="563" customFormat="false" ht="15" hidden="false" customHeight="false" outlineLevel="0" collapsed="false">
      <c r="T563" s="0" t="n">
        <v>559</v>
      </c>
      <c r="Z563" s="0" t="n">
        <f aca="false">IF(AND(N($B$13)&gt;0,$B$5&gt;=2),MAX(0,1-SUMPRODUCT(POISSON(L_J,($B$13^2*$B$5*T563)/2,FALSE()),BETADIST((($B$5-1)*FINV($B$8,($B$5-1),($B$5*(T563-1)))/(($B$5-1)*FINV($B$8,($B$5-1),($B$5*(T563-1)))+($B$5*(T563-1)))),($B$5-1)/2+L_J,($B$5*(T563-1))/2))),0)</f>
        <v>0.999999999999998</v>
      </c>
    </row>
    <row r="564" customFormat="false" ht="15" hidden="false" customHeight="false" outlineLevel="0" collapsed="false">
      <c r="T564" s="0" t="n">
        <v>560</v>
      </c>
      <c r="Z564" s="0" t="n">
        <f aca="false">IF(AND(N($B$13)&gt;0,$B$5&gt;=2),MAX(0,1-SUMPRODUCT(POISSON(L_J,($B$13^2*$B$5*T564)/2,FALSE()),BETADIST((($B$5-1)*FINV($B$8,($B$5-1),($B$5*(T564-1)))/(($B$5-1)*FINV($B$8,($B$5-1),($B$5*(T564-1)))+($B$5*(T564-1)))),($B$5-1)/2+L_J,($B$5*(T564-1))/2))),0)</f>
        <v>0.999999999999998</v>
      </c>
    </row>
    <row r="565" customFormat="false" ht="15" hidden="false" customHeight="false" outlineLevel="0" collapsed="false">
      <c r="T565" s="0" t="n">
        <v>561</v>
      </c>
      <c r="Z565" s="0" t="n">
        <f aca="false">IF(AND(N($B$13)&gt;0,$B$5&gt;=2),MAX(0,1-SUMPRODUCT(POISSON(L_J,($B$13^2*$B$5*T565)/2,FALSE()),BETADIST((($B$5-1)*FINV($B$8,($B$5-1),($B$5*(T565-1)))/(($B$5-1)*FINV($B$8,($B$5-1),($B$5*(T565-1)))+($B$5*(T565-1)))),($B$5-1)/2+L_J,($B$5*(T565-1))/2))),0)</f>
        <v>0.999999999999999</v>
      </c>
    </row>
    <row r="566" customFormat="false" ht="15" hidden="false" customHeight="false" outlineLevel="0" collapsed="false">
      <c r="T566" s="0" t="n">
        <v>562</v>
      </c>
      <c r="Z566" s="0" t="n">
        <f aca="false">IF(AND(N($B$13)&gt;0,$B$5&gt;=2),MAX(0,1-SUMPRODUCT(POISSON(L_J,($B$13^2*$B$5*T566)/2,FALSE()),BETADIST((($B$5-1)*FINV($B$8,($B$5-1),($B$5*(T566-1)))/(($B$5-1)*FINV($B$8,($B$5-1),($B$5*(T566-1)))+($B$5*(T566-1)))),($B$5-1)/2+L_J,($B$5*(T566-1))/2))),0)</f>
        <v>0.999999999999999</v>
      </c>
    </row>
    <row r="567" customFormat="false" ht="15" hidden="false" customHeight="false" outlineLevel="0" collapsed="false">
      <c r="T567" s="0" t="n">
        <v>563</v>
      </c>
      <c r="Z567" s="0" t="n">
        <f aca="false">IF(AND(N($B$13)&gt;0,$B$5&gt;=2),MAX(0,1-SUMPRODUCT(POISSON(L_J,($B$13^2*$B$5*T567)/2,FALSE()),BETADIST((($B$5-1)*FINV($B$8,($B$5-1),($B$5*(T567-1)))/(($B$5-1)*FINV($B$8,($B$5-1),($B$5*(T567-1)))+($B$5*(T567-1)))),($B$5-1)/2+L_J,($B$5*(T567-1))/2))),0)</f>
        <v>0.999999999999999</v>
      </c>
    </row>
    <row r="568" customFormat="false" ht="15" hidden="false" customHeight="false" outlineLevel="0" collapsed="false">
      <c r="T568" s="0" t="n">
        <v>564</v>
      </c>
      <c r="Z568" s="0" t="n">
        <f aca="false">IF(AND(N($B$13)&gt;0,$B$5&gt;=2),MAX(0,1-SUMPRODUCT(POISSON(L_J,($B$13^2*$B$5*T568)/2,FALSE()),BETADIST((($B$5-1)*FINV($B$8,($B$5-1),($B$5*(T568-1)))/(($B$5-1)*FINV($B$8,($B$5-1),($B$5*(T568-1)))+($B$5*(T568-1)))),($B$5-1)/2+L_J,($B$5*(T568-1))/2))),0)</f>
        <v>0.999999999999999</v>
      </c>
    </row>
    <row r="569" customFormat="false" ht="15" hidden="false" customHeight="false" outlineLevel="0" collapsed="false">
      <c r="T569" s="0" t="n">
        <v>565</v>
      </c>
      <c r="Z569" s="0" t="n">
        <f aca="false">IF(AND(N($B$13)&gt;0,$B$5&gt;=2),MAX(0,1-SUMPRODUCT(POISSON(L_J,($B$13^2*$B$5*T569)/2,FALSE()),BETADIST((($B$5-1)*FINV($B$8,($B$5-1),($B$5*(T569-1)))/(($B$5-1)*FINV($B$8,($B$5-1),($B$5*(T569-1)))+($B$5*(T569-1)))),($B$5-1)/2+L_J,($B$5*(T569-1))/2))),0)</f>
        <v>0.999999999999999</v>
      </c>
    </row>
    <row r="570" customFormat="false" ht="15" hidden="false" customHeight="false" outlineLevel="0" collapsed="false">
      <c r="T570" s="0" t="n">
        <v>566</v>
      </c>
      <c r="Z570" s="0" t="n">
        <f aca="false">IF(AND(N($B$13)&gt;0,$B$5&gt;=2),MAX(0,1-SUMPRODUCT(POISSON(L_J,($B$13^2*$B$5*T570)/2,FALSE()),BETADIST((($B$5-1)*FINV($B$8,($B$5-1),($B$5*(T570-1)))/(($B$5-1)*FINV($B$8,($B$5-1),($B$5*(T570-1)))+($B$5*(T570-1)))),($B$5-1)/2+L_J,($B$5*(T570-1))/2))),0)</f>
        <v>0.999999999999999</v>
      </c>
    </row>
    <row r="571" customFormat="false" ht="15" hidden="false" customHeight="false" outlineLevel="0" collapsed="false">
      <c r="T571" s="0" t="n">
        <v>567</v>
      </c>
      <c r="Z571" s="0" t="n">
        <f aca="false">IF(AND(N($B$13)&gt;0,$B$5&gt;=2),MAX(0,1-SUMPRODUCT(POISSON(L_J,($B$13^2*$B$5*T571)/2,FALSE()),BETADIST((($B$5-1)*FINV($B$8,($B$5-1),($B$5*(T571-1)))/(($B$5-1)*FINV($B$8,($B$5-1),($B$5*(T571-1)))+($B$5*(T571-1)))),($B$5-1)/2+L_J,($B$5*(T571-1))/2))),0)</f>
        <v>0.999999999999999</v>
      </c>
    </row>
    <row r="572" customFormat="false" ht="15" hidden="false" customHeight="false" outlineLevel="0" collapsed="false">
      <c r="T572" s="0" t="n">
        <v>568</v>
      </c>
      <c r="Z572" s="0" t="n">
        <f aca="false">IF(AND(N($B$13)&gt;0,$B$5&gt;=2),MAX(0,1-SUMPRODUCT(POISSON(L_J,($B$13^2*$B$5*T572)/2,FALSE()),BETADIST((($B$5-1)*FINV($B$8,($B$5-1),($B$5*(T572-1)))/(($B$5-1)*FINV($B$8,($B$5-1),($B$5*(T572-1)))+($B$5*(T572-1)))),($B$5-1)/2+L_J,($B$5*(T572-1))/2))),0)</f>
        <v>0.999999999999999</v>
      </c>
    </row>
    <row r="573" customFormat="false" ht="15" hidden="false" customHeight="false" outlineLevel="0" collapsed="false">
      <c r="T573" s="0" t="n">
        <v>569</v>
      </c>
      <c r="Z573" s="0" t="n">
        <f aca="false">IF(AND(N($B$13)&gt;0,$B$5&gt;=2),MAX(0,1-SUMPRODUCT(POISSON(L_J,($B$13^2*$B$5*T573)/2,FALSE()),BETADIST((($B$5-1)*FINV($B$8,($B$5-1),($B$5*(T573-1)))/(($B$5-1)*FINV($B$8,($B$5-1),($B$5*(T573-1)))+($B$5*(T573-1)))),($B$5-1)/2+L_J,($B$5*(T573-1))/2))),0)</f>
        <v>0.999999999999999</v>
      </c>
    </row>
    <row r="574" customFormat="false" ht="15" hidden="false" customHeight="false" outlineLevel="0" collapsed="false">
      <c r="T574" s="0" t="n">
        <v>570</v>
      </c>
      <c r="Z574" s="0" t="n">
        <f aca="false">IF(AND(N($B$13)&gt;0,$B$5&gt;=2),MAX(0,1-SUMPRODUCT(POISSON(L_J,($B$13^2*$B$5*T574)/2,FALSE()),BETADIST((($B$5-1)*FINV($B$8,($B$5-1),($B$5*(T574-1)))/(($B$5-1)*FINV($B$8,($B$5-1),($B$5*(T574-1)))+($B$5*(T574-1)))),($B$5-1)/2+L_J,($B$5*(T574-1))/2))),0)</f>
        <v>0.999999999999999</v>
      </c>
    </row>
    <row r="575" customFormat="false" ht="15" hidden="false" customHeight="false" outlineLevel="0" collapsed="false">
      <c r="T575" s="0" t="n">
        <v>571</v>
      </c>
      <c r="Z575" s="0" t="n">
        <f aca="false">IF(AND(N($B$13)&gt;0,$B$5&gt;=2),MAX(0,1-SUMPRODUCT(POISSON(L_J,($B$13^2*$B$5*T575)/2,FALSE()),BETADIST((($B$5-1)*FINV($B$8,($B$5-1),($B$5*(T575-1)))/(($B$5-1)*FINV($B$8,($B$5-1),($B$5*(T575-1)))+($B$5*(T575-1)))),($B$5-1)/2+L_J,($B$5*(T575-1))/2))),0)</f>
        <v>0.999999999999999</v>
      </c>
    </row>
    <row r="576" customFormat="false" ht="15" hidden="false" customHeight="false" outlineLevel="0" collapsed="false">
      <c r="T576" s="0" t="n">
        <v>572</v>
      </c>
      <c r="Z576" s="0" t="n">
        <f aca="false">IF(AND(N($B$13)&gt;0,$B$5&gt;=2),MAX(0,1-SUMPRODUCT(POISSON(L_J,($B$13^2*$B$5*T576)/2,FALSE()),BETADIST((($B$5-1)*FINV($B$8,($B$5-1),($B$5*(T576-1)))/(($B$5-1)*FINV($B$8,($B$5-1),($B$5*(T576-1)))+($B$5*(T576-1)))),($B$5-1)/2+L_J,($B$5*(T576-1))/2))),0)</f>
        <v>0.999999999999999</v>
      </c>
    </row>
    <row r="577" customFormat="false" ht="15" hidden="false" customHeight="false" outlineLevel="0" collapsed="false">
      <c r="T577" s="0" t="n">
        <v>573</v>
      </c>
      <c r="Z577" s="0" t="n">
        <f aca="false">IF(AND(N($B$13)&gt;0,$B$5&gt;=2),MAX(0,1-SUMPRODUCT(POISSON(L_J,($B$13^2*$B$5*T577)/2,FALSE()),BETADIST((($B$5-1)*FINV($B$8,($B$5-1),($B$5*(T577-1)))/(($B$5-1)*FINV($B$8,($B$5-1),($B$5*(T577-1)))+($B$5*(T577-1)))),($B$5-1)/2+L_J,($B$5*(T577-1))/2))),0)</f>
        <v>0.999999999999999</v>
      </c>
    </row>
    <row r="578" customFormat="false" ht="15" hidden="false" customHeight="false" outlineLevel="0" collapsed="false">
      <c r="T578" s="0" t="n">
        <v>574</v>
      </c>
      <c r="Z578" s="0" t="n">
        <f aca="false">IF(AND(N($B$13)&gt;0,$B$5&gt;=2),MAX(0,1-SUMPRODUCT(POISSON(L_J,($B$13^2*$B$5*T578)/2,FALSE()),BETADIST((($B$5-1)*FINV($B$8,($B$5-1),($B$5*(T578-1)))/(($B$5-1)*FINV($B$8,($B$5-1),($B$5*(T578-1)))+($B$5*(T578-1)))),($B$5-1)/2+L_J,($B$5*(T578-1))/2))),0)</f>
        <v>0.999999999999999</v>
      </c>
    </row>
    <row r="579" customFormat="false" ht="15" hidden="false" customHeight="false" outlineLevel="0" collapsed="false">
      <c r="T579" s="0" t="n">
        <v>575</v>
      </c>
      <c r="Z579" s="0" t="n">
        <f aca="false">IF(AND(N($B$13)&gt;0,$B$5&gt;=2),MAX(0,1-SUMPRODUCT(POISSON(L_J,($B$13^2*$B$5*T579)/2,FALSE()),BETADIST((($B$5-1)*FINV($B$8,($B$5-1),($B$5*(T579-1)))/(($B$5-1)*FINV($B$8,($B$5-1),($B$5*(T579-1)))+($B$5*(T579-1)))),($B$5-1)/2+L_J,($B$5*(T579-1))/2))),0)</f>
        <v>0.999999999999999</v>
      </c>
    </row>
    <row r="580" customFormat="false" ht="15" hidden="false" customHeight="false" outlineLevel="0" collapsed="false">
      <c r="T580" s="0" t="n">
        <v>576</v>
      </c>
      <c r="Z580" s="0" t="n">
        <f aca="false">IF(AND(N($B$13)&gt;0,$B$5&gt;=2),MAX(0,1-SUMPRODUCT(POISSON(L_J,($B$13^2*$B$5*T580)/2,FALSE()),BETADIST((($B$5-1)*FINV($B$8,($B$5-1),($B$5*(T580-1)))/(($B$5-1)*FINV($B$8,($B$5-1),($B$5*(T580-1)))+($B$5*(T580-1)))),($B$5-1)/2+L_J,($B$5*(T580-1))/2))),0)</f>
        <v>1</v>
      </c>
    </row>
    <row r="581" customFormat="false" ht="15" hidden="false" customHeight="false" outlineLevel="0" collapsed="false">
      <c r="T581" s="0" t="n">
        <v>577</v>
      </c>
      <c r="Z581" s="0" t="n">
        <f aca="false">IF(AND(N($B$13)&gt;0,$B$5&gt;=2),MAX(0,1-SUMPRODUCT(POISSON(L_J,($B$13^2*$B$5*T581)/2,FALSE()),BETADIST((($B$5-1)*FINV($B$8,($B$5-1),($B$5*(T581-1)))/(($B$5-1)*FINV($B$8,($B$5-1),($B$5*(T581-1)))+($B$5*(T581-1)))),($B$5-1)/2+L_J,($B$5*(T581-1))/2))),0)</f>
        <v>1</v>
      </c>
    </row>
    <row r="582" customFormat="false" ht="15" hidden="false" customHeight="false" outlineLevel="0" collapsed="false">
      <c r="T582" s="0" t="n">
        <v>578</v>
      </c>
      <c r="Z582" s="0" t="n">
        <f aca="false">IF(AND(N($B$13)&gt;0,$B$5&gt;=2),MAX(0,1-SUMPRODUCT(POISSON(L_J,($B$13^2*$B$5*T582)/2,FALSE()),BETADIST((($B$5-1)*FINV($B$8,($B$5-1),($B$5*(T582-1)))/(($B$5-1)*FINV($B$8,($B$5-1),($B$5*(T582-1)))+($B$5*(T582-1)))),($B$5-1)/2+L_J,($B$5*(T582-1))/2))),0)</f>
        <v>1</v>
      </c>
    </row>
    <row r="583" customFormat="false" ht="15" hidden="false" customHeight="false" outlineLevel="0" collapsed="false">
      <c r="T583" s="0" t="n">
        <v>579</v>
      </c>
      <c r="Z583" s="0" t="n">
        <f aca="false">IF(AND(N($B$13)&gt;0,$B$5&gt;=2),MAX(0,1-SUMPRODUCT(POISSON(L_J,($B$13^2*$B$5*T583)/2,FALSE()),BETADIST((($B$5-1)*FINV($B$8,($B$5-1),($B$5*(T583-1)))/(($B$5-1)*FINV($B$8,($B$5-1),($B$5*(T583-1)))+($B$5*(T583-1)))),($B$5-1)/2+L_J,($B$5*(T583-1))/2))),0)</f>
        <v>1</v>
      </c>
    </row>
    <row r="584" customFormat="false" ht="15" hidden="false" customHeight="false" outlineLevel="0" collapsed="false">
      <c r="T584" s="0" t="n">
        <v>580</v>
      </c>
      <c r="Z584" s="0" t="n">
        <f aca="false">IF(AND(N($B$13)&gt;0,$B$5&gt;=2),MAX(0,1-SUMPRODUCT(POISSON(L_J,($B$13^2*$B$5*T584)/2,FALSE()),BETADIST((($B$5-1)*FINV($B$8,($B$5-1),($B$5*(T584-1)))/(($B$5-1)*FINV($B$8,($B$5-1),($B$5*(T584-1)))+($B$5*(T584-1)))),($B$5-1)/2+L_J,($B$5*(T584-1))/2))),0)</f>
        <v>1</v>
      </c>
    </row>
    <row r="585" customFormat="false" ht="15" hidden="false" customHeight="false" outlineLevel="0" collapsed="false">
      <c r="T585" s="0" t="n">
        <v>581</v>
      </c>
      <c r="Z585" s="0" t="n">
        <f aca="false">IF(AND(N($B$13)&gt;0,$B$5&gt;=2),MAX(0,1-SUMPRODUCT(POISSON(L_J,($B$13^2*$B$5*T585)/2,FALSE()),BETADIST((($B$5-1)*FINV($B$8,($B$5-1),($B$5*(T585-1)))/(($B$5-1)*FINV($B$8,($B$5-1),($B$5*(T585-1)))+($B$5*(T585-1)))),($B$5-1)/2+L_J,($B$5*(T585-1))/2))),0)</f>
        <v>1</v>
      </c>
    </row>
    <row r="586" customFormat="false" ht="15" hidden="false" customHeight="false" outlineLevel="0" collapsed="false">
      <c r="T586" s="0" t="n">
        <v>582</v>
      </c>
      <c r="Z586" s="0" t="n">
        <f aca="false">IF(AND(N($B$13)&gt;0,$B$5&gt;=2),MAX(0,1-SUMPRODUCT(POISSON(L_J,($B$13^2*$B$5*T586)/2,FALSE()),BETADIST((($B$5-1)*FINV($B$8,($B$5-1),($B$5*(T586-1)))/(($B$5-1)*FINV($B$8,($B$5-1),($B$5*(T586-1)))+($B$5*(T586-1)))),($B$5-1)/2+L_J,($B$5*(T586-1))/2))),0)</f>
        <v>1</v>
      </c>
    </row>
    <row r="587" customFormat="false" ht="15" hidden="false" customHeight="false" outlineLevel="0" collapsed="false">
      <c r="T587" s="0" t="n">
        <v>583</v>
      </c>
      <c r="Z587" s="0" t="n">
        <f aca="false">IF(AND(N($B$13)&gt;0,$B$5&gt;=2),MAX(0,1-SUMPRODUCT(POISSON(L_J,($B$13^2*$B$5*T587)/2,FALSE()),BETADIST((($B$5-1)*FINV($B$8,($B$5-1),($B$5*(T587-1)))/(($B$5-1)*FINV($B$8,($B$5-1),($B$5*(T587-1)))+($B$5*(T587-1)))),($B$5-1)/2+L_J,($B$5*(T587-1))/2))),0)</f>
        <v>1</v>
      </c>
    </row>
    <row r="588" customFormat="false" ht="15" hidden="false" customHeight="false" outlineLevel="0" collapsed="false">
      <c r="T588" s="0" t="n">
        <v>584</v>
      </c>
      <c r="Z588" s="0" t="n">
        <f aca="false">IF(AND(N($B$13)&gt;0,$B$5&gt;=2),MAX(0,1-SUMPRODUCT(POISSON(L_J,($B$13^2*$B$5*T588)/2,FALSE()),BETADIST((($B$5-1)*FINV($B$8,($B$5-1),($B$5*(T588-1)))/(($B$5-1)*FINV($B$8,($B$5-1),($B$5*(T588-1)))+($B$5*(T588-1)))),($B$5-1)/2+L_J,($B$5*(T588-1))/2))),0)</f>
        <v>1</v>
      </c>
    </row>
    <row r="589" customFormat="false" ht="15" hidden="false" customHeight="false" outlineLevel="0" collapsed="false">
      <c r="T589" s="0" t="n">
        <v>585</v>
      </c>
      <c r="Z589" s="0" t="n">
        <f aca="false">IF(AND(N($B$13)&gt;0,$B$5&gt;=2),MAX(0,1-SUMPRODUCT(POISSON(L_J,($B$13^2*$B$5*T589)/2,FALSE()),BETADIST((($B$5-1)*FINV($B$8,($B$5-1),($B$5*(T589-1)))/(($B$5-1)*FINV($B$8,($B$5-1),($B$5*(T589-1)))+($B$5*(T589-1)))),($B$5-1)/2+L_J,($B$5*(T589-1))/2))),0)</f>
        <v>1</v>
      </c>
    </row>
    <row r="590" customFormat="false" ht="15" hidden="false" customHeight="false" outlineLevel="0" collapsed="false">
      <c r="T590" s="0" t="n">
        <v>586</v>
      </c>
      <c r="Z590" s="0" t="n">
        <f aca="false">IF(AND(N($B$13)&gt;0,$B$5&gt;=2),MAX(0,1-SUMPRODUCT(POISSON(L_J,($B$13^2*$B$5*T590)/2,FALSE()),BETADIST((($B$5-1)*FINV($B$8,($B$5-1),($B$5*(T590-1)))/(($B$5-1)*FINV($B$8,($B$5-1),($B$5*(T590-1)))+($B$5*(T590-1)))),($B$5-1)/2+L_J,($B$5*(T590-1))/2))),0)</f>
        <v>1</v>
      </c>
    </row>
    <row r="591" customFormat="false" ht="15" hidden="false" customHeight="false" outlineLevel="0" collapsed="false">
      <c r="T591" s="0" t="n">
        <v>587</v>
      </c>
      <c r="Z591" s="0" t="n">
        <f aca="false">IF(AND(N($B$13)&gt;0,$B$5&gt;=2),MAX(0,1-SUMPRODUCT(POISSON(L_J,($B$13^2*$B$5*T591)/2,FALSE()),BETADIST((($B$5-1)*FINV($B$8,($B$5-1),($B$5*(T591-1)))/(($B$5-1)*FINV($B$8,($B$5-1),($B$5*(T591-1)))+($B$5*(T591-1)))),($B$5-1)/2+L_J,($B$5*(T591-1))/2))),0)</f>
        <v>1</v>
      </c>
    </row>
    <row r="592" customFormat="false" ht="15" hidden="false" customHeight="false" outlineLevel="0" collapsed="false">
      <c r="T592" s="0" t="n">
        <v>588</v>
      </c>
      <c r="Z592" s="0" t="n">
        <f aca="false">IF(AND(N($B$13)&gt;0,$B$5&gt;=2),MAX(0,1-SUMPRODUCT(POISSON(L_J,($B$13^2*$B$5*T592)/2,FALSE()),BETADIST((($B$5-1)*FINV($B$8,($B$5-1),($B$5*(T592-1)))/(($B$5-1)*FINV($B$8,($B$5-1),($B$5*(T592-1)))+($B$5*(T592-1)))),($B$5-1)/2+L_J,($B$5*(T592-1))/2))),0)</f>
        <v>1</v>
      </c>
    </row>
    <row r="593" customFormat="false" ht="15" hidden="false" customHeight="false" outlineLevel="0" collapsed="false">
      <c r="T593" s="0" t="n">
        <v>589</v>
      </c>
      <c r="Z593" s="0" t="n">
        <f aca="false">IF(AND(N($B$13)&gt;0,$B$5&gt;=2),MAX(0,1-SUMPRODUCT(POISSON(L_J,($B$13^2*$B$5*T593)/2,FALSE()),BETADIST((($B$5-1)*FINV($B$8,($B$5-1),($B$5*(T593-1)))/(($B$5-1)*FINV($B$8,($B$5-1),($B$5*(T593-1)))+($B$5*(T593-1)))),($B$5-1)/2+L_J,($B$5*(T593-1))/2))),0)</f>
        <v>1</v>
      </c>
    </row>
    <row r="594" customFormat="false" ht="15" hidden="false" customHeight="false" outlineLevel="0" collapsed="false">
      <c r="T594" s="0" t="n">
        <v>590</v>
      </c>
      <c r="Z594" s="0" t="n">
        <f aca="false">IF(AND(N($B$13)&gt;0,$B$5&gt;=2),MAX(0,1-SUMPRODUCT(POISSON(L_J,($B$13^2*$B$5*T594)/2,FALSE()),BETADIST((($B$5-1)*FINV($B$8,($B$5-1),($B$5*(T594-1)))/(($B$5-1)*FINV($B$8,($B$5-1),($B$5*(T594-1)))+($B$5*(T594-1)))),($B$5-1)/2+L_J,($B$5*(T594-1))/2))),0)</f>
        <v>1</v>
      </c>
    </row>
    <row r="595" customFormat="false" ht="15" hidden="false" customHeight="false" outlineLevel="0" collapsed="false">
      <c r="T595" s="0" t="n">
        <v>591</v>
      </c>
      <c r="Z595" s="0" t="n">
        <f aca="false">IF(AND(N($B$13)&gt;0,$B$5&gt;=2),MAX(0,1-SUMPRODUCT(POISSON(L_J,($B$13^2*$B$5*T595)/2,FALSE()),BETADIST((($B$5-1)*FINV($B$8,($B$5-1),($B$5*(T595-1)))/(($B$5-1)*FINV($B$8,($B$5-1),($B$5*(T595-1)))+($B$5*(T595-1)))),($B$5-1)/2+L_J,($B$5*(T595-1))/2))),0)</f>
        <v>1</v>
      </c>
    </row>
    <row r="596" customFormat="false" ht="15" hidden="false" customHeight="false" outlineLevel="0" collapsed="false">
      <c r="T596" s="0" t="n">
        <v>592</v>
      </c>
      <c r="Z596" s="0" t="n">
        <f aca="false">IF(AND(N($B$13)&gt;0,$B$5&gt;=2),MAX(0,1-SUMPRODUCT(POISSON(L_J,($B$13^2*$B$5*T596)/2,FALSE()),BETADIST((($B$5-1)*FINV($B$8,($B$5-1),($B$5*(T596-1)))/(($B$5-1)*FINV($B$8,($B$5-1),($B$5*(T596-1)))+($B$5*(T596-1)))),($B$5-1)/2+L_J,($B$5*(T596-1))/2))),0)</f>
        <v>1</v>
      </c>
    </row>
    <row r="597" customFormat="false" ht="15" hidden="false" customHeight="false" outlineLevel="0" collapsed="false">
      <c r="T597" s="0" t="n">
        <v>593</v>
      </c>
      <c r="Z597" s="0" t="n">
        <f aca="false">IF(AND(N($B$13)&gt;0,$B$5&gt;=2),MAX(0,1-SUMPRODUCT(POISSON(L_J,($B$13^2*$B$5*T597)/2,FALSE()),BETADIST((($B$5-1)*FINV($B$8,($B$5-1),($B$5*(T597-1)))/(($B$5-1)*FINV($B$8,($B$5-1),($B$5*(T597-1)))+($B$5*(T597-1)))),($B$5-1)/2+L_J,($B$5*(T597-1))/2))),0)</f>
        <v>1</v>
      </c>
    </row>
    <row r="598" customFormat="false" ht="15" hidden="false" customHeight="false" outlineLevel="0" collapsed="false">
      <c r="T598" s="0" t="n">
        <v>594</v>
      </c>
      <c r="Z598" s="0" t="n">
        <f aca="false">IF(AND(N($B$13)&gt;0,$B$5&gt;=2),MAX(0,1-SUMPRODUCT(POISSON(L_J,($B$13^2*$B$5*T598)/2,FALSE()),BETADIST((($B$5-1)*FINV($B$8,($B$5-1),($B$5*(T598-1)))/(($B$5-1)*FINV($B$8,($B$5-1),($B$5*(T598-1)))+($B$5*(T598-1)))),($B$5-1)/2+L_J,($B$5*(T598-1))/2))),0)</f>
        <v>1</v>
      </c>
    </row>
    <row r="599" customFormat="false" ht="15" hidden="false" customHeight="false" outlineLevel="0" collapsed="false">
      <c r="T599" s="0" t="n">
        <v>595</v>
      </c>
      <c r="Z599" s="0" t="n">
        <f aca="false">IF(AND(N($B$13)&gt;0,$B$5&gt;=2),MAX(0,1-SUMPRODUCT(POISSON(L_J,($B$13^2*$B$5*T599)/2,FALSE()),BETADIST((($B$5-1)*FINV($B$8,($B$5-1),($B$5*(T599-1)))/(($B$5-1)*FINV($B$8,($B$5-1),($B$5*(T599-1)))+($B$5*(T599-1)))),($B$5-1)/2+L_J,($B$5*(T599-1))/2))),0)</f>
        <v>1</v>
      </c>
    </row>
    <row r="600" customFormat="false" ht="15" hidden="false" customHeight="false" outlineLevel="0" collapsed="false">
      <c r="T600" s="0" t="n">
        <v>596</v>
      </c>
      <c r="Z600" s="0" t="n">
        <f aca="false">IF(AND(N($B$13)&gt;0,$B$5&gt;=2),MAX(0,1-SUMPRODUCT(POISSON(L_J,($B$13^2*$B$5*T600)/2,FALSE()),BETADIST((($B$5-1)*FINV($B$8,($B$5-1),($B$5*(T600-1)))/(($B$5-1)*FINV($B$8,($B$5-1),($B$5*(T600-1)))+($B$5*(T600-1)))),($B$5-1)/2+L_J,($B$5*(T600-1))/2))),0)</f>
        <v>1</v>
      </c>
    </row>
    <row r="601" customFormat="false" ht="15" hidden="false" customHeight="false" outlineLevel="0" collapsed="false">
      <c r="T601" s="0" t="n">
        <v>597</v>
      </c>
      <c r="Z601" s="0" t="n">
        <f aca="false">IF(AND(N($B$13)&gt;0,$B$5&gt;=2),MAX(0,1-SUMPRODUCT(POISSON(L_J,($B$13^2*$B$5*T601)/2,FALSE()),BETADIST((($B$5-1)*FINV($B$8,($B$5-1),($B$5*(T601-1)))/(($B$5-1)*FINV($B$8,($B$5-1),($B$5*(T601-1)))+($B$5*(T601-1)))),($B$5-1)/2+L_J,($B$5*(T601-1))/2))),0)</f>
        <v>1</v>
      </c>
    </row>
    <row r="602" customFormat="false" ht="15" hidden="false" customHeight="false" outlineLevel="0" collapsed="false">
      <c r="T602" s="0" t="n">
        <v>598</v>
      </c>
      <c r="Z602" s="0" t="n">
        <f aca="false">IF(AND(N($B$13)&gt;0,$B$5&gt;=2),MAX(0,1-SUMPRODUCT(POISSON(L_J,($B$13^2*$B$5*T602)/2,FALSE()),BETADIST((($B$5-1)*FINV($B$8,($B$5-1),($B$5*(T602-1)))/(($B$5-1)*FINV($B$8,($B$5-1),($B$5*(T602-1)))+($B$5*(T602-1)))),($B$5-1)/2+L_J,($B$5*(T602-1))/2))),0)</f>
        <v>1</v>
      </c>
    </row>
    <row r="603" customFormat="false" ht="15" hidden="false" customHeight="false" outlineLevel="0" collapsed="false">
      <c r="T603" s="0" t="n">
        <v>599</v>
      </c>
      <c r="Z603" s="0" t="n">
        <f aca="false">IF(AND(N($B$13)&gt;0,$B$5&gt;=2),MAX(0,1-SUMPRODUCT(POISSON(L_J,($B$13^2*$B$5*T603)/2,FALSE()),BETADIST((($B$5-1)*FINV($B$8,($B$5-1),($B$5*(T603-1)))/(($B$5-1)*FINV($B$8,($B$5-1),($B$5*(T603-1)))+($B$5*(T603-1)))),($B$5-1)/2+L_J,($B$5*(T603-1))/2))),0)</f>
        <v>1</v>
      </c>
    </row>
    <row r="604" customFormat="false" ht="15" hidden="false" customHeight="false" outlineLevel="0" collapsed="false">
      <c r="T604" s="0" t="n">
        <v>600</v>
      </c>
      <c r="Z604" s="0" t="n">
        <f aca="false">IF(AND(N($B$13)&gt;0,$B$5&gt;=2),MAX(0,1-SUMPRODUCT(POISSON(L_J,($B$13^2*$B$5*T604)/2,FALSE()),BETADIST((($B$5-1)*FINV($B$8,($B$5-1),($B$5*(T604-1)))/(($B$5-1)*FINV($B$8,($B$5-1),($B$5*(T604-1)))+($B$5*(T604-1)))),($B$5-1)/2+L_J,($B$5*(T604-1))/2))),0)</f>
        <v>1</v>
      </c>
    </row>
    <row r="605" customFormat="false" ht="15" hidden="false" customHeight="false" outlineLevel="0" collapsed="false">
      <c r="T605" s="0" t="n">
        <v>601</v>
      </c>
      <c r="Z605" s="0" t="n">
        <f aca="false">IF(AND(N($B$13)&gt;0,$B$5&gt;=2),MAX(0,1-SUMPRODUCT(POISSON(L_J,($B$13^2*$B$5*T605)/2,FALSE()),BETADIST((($B$5-1)*FINV($B$8,($B$5-1),($B$5*(T605-1)))/(($B$5-1)*FINV($B$8,($B$5-1),($B$5*(T605-1)))+($B$5*(T605-1)))),($B$5-1)/2+L_J,($B$5*(T605-1))/2))),0)</f>
        <v>1</v>
      </c>
    </row>
    <row r="606" customFormat="false" ht="15" hidden="false" customHeight="false" outlineLevel="0" collapsed="false">
      <c r="T606" s="0" t="n">
        <v>602</v>
      </c>
      <c r="Z606" s="0" t="n">
        <f aca="false">IF(AND(N($B$13)&gt;0,$B$5&gt;=2),MAX(0,1-SUMPRODUCT(POISSON(L_J,($B$13^2*$B$5*T606)/2,FALSE()),BETADIST((($B$5-1)*FINV($B$8,($B$5-1),($B$5*(T606-1)))/(($B$5-1)*FINV($B$8,($B$5-1),($B$5*(T606-1)))+($B$5*(T606-1)))),($B$5-1)/2+L_J,($B$5*(T606-1))/2))),0)</f>
        <v>1</v>
      </c>
    </row>
    <row r="607" customFormat="false" ht="15" hidden="false" customHeight="false" outlineLevel="0" collapsed="false">
      <c r="T607" s="0" t="n">
        <v>603</v>
      </c>
      <c r="Z607" s="0" t="n">
        <f aca="false">IF(AND(N($B$13)&gt;0,$B$5&gt;=2),MAX(0,1-SUMPRODUCT(POISSON(L_J,($B$13^2*$B$5*T607)/2,FALSE()),BETADIST((($B$5-1)*FINV($B$8,($B$5-1),($B$5*(T607-1)))/(($B$5-1)*FINV($B$8,($B$5-1),($B$5*(T607-1)))+($B$5*(T607-1)))),($B$5-1)/2+L_J,($B$5*(T607-1))/2))),0)</f>
        <v>1</v>
      </c>
    </row>
    <row r="608" customFormat="false" ht="15" hidden="false" customHeight="false" outlineLevel="0" collapsed="false">
      <c r="T608" s="0" t="n">
        <v>604</v>
      </c>
      <c r="Z608" s="0" t="n">
        <f aca="false">IF(AND(N($B$13)&gt;0,$B$5&gt;=2),MAX(0,1-SUMPRODUCT(POISSON(L_J,($B$13^2*$B$5*T608)/2,FALSE()),BETADIST((($B$5-1)*FINV($B$8,($B$5-1),($B$5*(T608-1)))/(($B$5-1)*FINV($B$8,($B$5-1),($B$5*(T608-1)))+($B$5*(T608-1)))),($B$5-1)/2+L_J,($B$5*(T608-1))/2))),0)</f>
        <v>1</v>
      </c>
    </row>
    <row r="609" customFormat="false" ht="15" hidden="false" customHeight="false" outlineLevel="0" collapsed="false">
      <c r="T609" s="0" t="n">
        <v>605</v>
      </c>
      <c r="Z609" s="0" t="n">
        <f aca="false">IF(AND(N($B$13)&gt;0,$B$5&gt;=2),MAX(0,1-SUMPRODUCT(POISSON(L_J,($B$13^2*$B$5*T609)/2,FALSE()),BETADIST((($B$5-1)*FINV($B$8,($B$5-1),($B$5*(T609-1)))/(($B$5-1)*FINV($B$8,($B$5-1),($B$5*(T609-1)))+($B$5*(T609-1)))),($B$5-1)/2+L_J,($B$5*(T609-1))/2))),0)</f>
        <v>1</v>
      </c>
    </row>
    <row r="610" customFormat="false" ht="15" hidden="false" customHeight="false" outlineLevel="0" collapsed="false">
      <c r="T610" s="0" t="n">
        <v>606</v>
      </c>
      <c r="Z610" s="0" t="n">
        <f aca="false">IF(AND(N($B$13)&gt;0,$B$5&gt;=2),MAX(0,1-SUMPRODUCT(POISSON(L_J,($B$13^2*$B$5*T610)/2,FALSE()),BETADIST((($B$5-1)*FINV($B$8,($B$5-1),($B$5*(T610-1)))/(($B$5-1)*FINV($B$8,($B$5-1),($B$5*(T610-1)))+($B$5*(T610-1)))),($B$5-1)/2+L_J,($B$5*(T610-1))/2))),0)</f>
        <v>1</v>
      </c>
    </row>
    <row r="611" customFormat="false" ht="15" hidden="false" customHeight="false" outlineLevel="0" collapsed="false">
      <c r="T611" s="0" t="n">
        <v>607</v>
      </c>
      <c r="Z611" s="0" t="n">
        <f aca="false">IF(AND(N($B$13)&gt;0,$B$5&gt;=2),MAX(0,1-SUMPRODUCT(POISSON(L_J,($B$13^2*$B$5*T611)/2,FALSE()),BETADIST((($B$5-1)*FINV($B$8,($B$5-1),($B$5*(T611-1)))/(($B$5-1)*FINV($B$8,($B$5-1),($B$5*(T611-1)))+($B$5*(T611-1)))),($B$5-1)/2+L_J,($B$5*(T611-1))/2))),0)</f>
        <v>1</v>
      </c>
    </row>
    <row r="612" customFormat="false" ht="15" hidden="false" customHeight="false" outlineLevel="0" collapsed="false">
      <c r="T612" s="0" t="n">
        <v>608</v>
      </c>
      <c r="Z612" s="0" t="n">
        <f aca="false">IF(AND(N($B$13)&gt;0,$B$5&gt;=2),MAX(0,1-SUMPRODUCT(POISSON(L_J,($B$13^2*$B$5*T612)/2,FALSE()),BETADIST((($B$5-1)*FINV($B$8,($B$5-1),($B$5*(T612-1)))/(($B$5-1)*FINV($B$8,($B$5-1),($B$5*(T612-1)))+($B$5*(T612-1)))),($B$5-1)/2+L_J,($B$5*(T612-1))/2))),0)</f>
        <v>1</v>
      </c>
    </row>
    <row r="613" customFormat="false" ht="15" hidden="false" customHeight="false" outlineLevel="0" collapsed="false">
      <c r="T613" s="0" t="n">
        <v>609</v>
      </c>
      <c r="Z613" s="0" t="n">
        <f aca="false">IF(AND(N($B$13)&gt;0,$B$5&gt;=2),MAX(0,1-SUMPRODUCT(POISSON(L_J,($B$13^2*$B$5*T613)/2,FALSE()),BETADIST((($B$5-1)*FINV($B$8,($B$5-1),($B$5*(T613-1)))/(($B$5-1)*FINV($B$8,($B$5-1),($B$5*(T613-1)))+($B$5*(T613-1)))),($B$5-1)/2+L_J,($B$5*(T613-1))/2))),0)</f>
        <v>1</v>
      </c>
    </row>
    <row r="614" customFormat="false" ht="15" hidden="false" customHeight="false" outlineLevel="0" collapsed="false">
      <c r="T614" s="0" t="n">
        <v>610</v>
      </c>
      <c r="Z614" s="0" t="n">
        <f aca="false">IF(AND(N($B$13)&gt;0,$B$5&gt;=2),MAX(0,1-SUMPRODUCT(POISSON(L_J,($B$13^2*$B$5*T614)/2,FALSE()),BETADIST((($B$5-1)*FINV($B$8,($B$5-1),($B$5*(T614-1)))/(($B$5-1)*FINV($B$8,($B$5-1),($B$5*(T614-1)))+($B$5*(T614-1)))),($B$5-1)/2+L_J,($B$5*(T614-1))/2))),0)</f>
        <v>1</v>
      </c>
    </row>
    <row r="615" customFormat="false" ht="15" hidden="false" customHeight="false" outlineLevel="0" collapsed="false">
      <c r="T615" s="0" t="n">
        <v>611</v>
      </c>
      <c r="Z615" s="0" t="n">
        <f aca="false">IF(AND(N($B$13)&gt;0,$B$5&gt;=2),MAX(0,1-SUMPRODUCT(POISSON(L_J,($B$13^2*$B$5*T615)/2,FALSE()),BETADIST((($B$5-1)*FINV($B$8,($B$5-1),($B$5*(T615-1)))/(($B$5-1)*FINV($B$8,($B$5-1),($B$5*(T615-1)))+($B$5*(T615-1)))),($B$5-1)/2+L_J,($B$5*(T615-1))/2))),0)</f>
        <v>1</v>
      </c>
    </row>
    <row r="616" customFormat="false" ht="15" hidden="false" customHeight="false" outlineLevel="0" collapsed="false">
      <c r="T616" s="0" t="n">
        <v>612</v>
      </c>
      <c r="Z616" s="0" t="n">
        <f aca="false">IF(AND(N($B$13)&gt;0,$B$5&gt;=2),MAX(0,1-SUMPRODUCT(POISSON(L_J,($B$13^2*$B$5*T616)/2,FALSE()),BETADIST((($B$5-1)*FINV($B$8,($B$5-1),($B$5*(T616-1)))/(($B$5-1)*FINV($B$8,($B$5-1),($B$5*(T616-1)))+($B$5*(T616-1)))),($B$5-1)/2+L_J,($B$5*(T616-1))/2))),0)</f>
        <v>1</v>
      </c>
    </row>
    <row r="617" customFormat="false" ht="15" hidden="false" customHeight="false" outlineLevel="0" collapsed="false">
      <c r="T617" s="0" t="n">
        <v>613</v>
      </c>
      <c r="Z617" s="0" t="n">
        <f aca="false">IF(AND(N($B$13)&gt;0,$B$5&gt;=2),MAX(0,1-SUMPRODUCT(POISSON(L_J,($B$13^2*$B$5*T617)/2,FALSE()),BETADIST((($B$5-1)*FINV($B$8,($B$5-1),($B$5*(T617-1)))/(($B$5-1)*FINV($B$8,($B$5-1),($B$5*(T617-1)))+($B$5*(T617-1)))),($B$5-1)/2+L_J,($B$5*(T617-1))/2))),0)</f>
        <v>1</v>
      </c>
    </row>
    <row r="618" customFormat="false" ht="15" hidden="false" customHeight="false" outlineLevel="0" collapsed="false">
      <c r="T618" s="0" t="n">
        <v>614</v>
      </c>
      <c r="Z618" s="0" t="n">
        <f aca="false">IF(AND(N($B$13)&gt;0,$B$5&gt;=2),MAX(0,1-SUMPRODUCT(POISSON(L_J,($B$13^2*$B$5*T618)/2,FALSE()),BETADIST((($B$5-1)*FINV($B$8,($B$5-1),($B$5*(T618-1)))/(($B$5-1)*FINV($B$8,($B$5-1),($B$5*(T618-1)))+($B$5*(T618-1)))),($B$5-1)/2+L_J,($B$5*(T618-1))/2))),0)</f>
        <v>1</v>
      </c>
    </row>
    <row r="619" customFormat="false" ht="15" hidden="false" customHeight="false" outlineLevel="0" collapsed="false">
      <c r="T619" s="0" t="n">
        <v>615</v>
      </c>
      <c r="Z619" s="0" t="n">
        <f aca="false">IF(AND(N($B$13)&gt;0,$B$5&gt;=2),MAX(0,1-SUMPRODUCT(POISSON(L_J,($B$13^2*$B$5*T619)/2,FALSE()),BETADIST((($B$5-1)*FINV($B$8,($B$5-1),($B$5*(T619-1)))/(($B$5-1)*FINV($B$8,($B$5-1),($B$5*(T619-1)))+($B$5*(T619-1)))),($B$5-1)/2+L_J,($B$5*(T619-1))/2))),0)</f>
        <v>1</v>
      </c>
    </row>
    <row r="620" customFormat="false" ht="15" hidden="false" customHeight="false" outlineLevel="0" collapsed="false">
      <c r="T620" s="0" t="n">
        <v>616</v>
      </c>
      <c r="Z620" s="0" t="n">
        <f aca="false">IF(AND(N($B$13)&gt;0,$B$5&gt;=2),MAX(0,1-SUMPRODUCT(POISSON(L_J,($B$13^2*$B$5*T620)/2,FALSE()),BETADIST((($B$5-1)*FINV($B$8,($B$5-1),($B$5*(T620-1)))/(($B$5-1)*FINV($B$8,($B$5-1),($B$5*(T620-1)))+($B$5*(T620-1)))),($B$5-1)/2+L_J,($B$5*(T620-1))/2))),0)</f>
        <v>1</v>
      </c>
    </row>
    <row r="621" customFormat="false" ht="15" hidden="false" customHeight="false" outlineLevel="0" collapsed="false">
      <c r="T621" s="0" t="n">
        <v>617</v>
      </c>
      <c r="Z621" s="0" t="n">
        <f aca="false">IF(AND(N($B$13)&gt;0,$B$5&gt;=2),MAX(0,1-SUMPRODUCT(POISSON(L_J,($B$13^2*$B$5*T621)/2,FALSE()),BETADIST((($B$5-1)*FINV($B$8,($B$5-1),($B$5*(T621-1)))/(($B$5-1)*FINV($B$8,($B$5-1),($B$5*(T621-1)))+($B$5*(T621-1)))),($B$5-1)/2+L_J,($B$5*(T621-1))/2))),0)</f>
        <v>1</v>
      </c>
    </row>
    <row r="622" customFormat="false" ht="15" hidden="false" customHeight="false" outlineLevel="0" collapsed="false">
      <c r="T622" s="0" t="n">
        <v>618</v>
      </c>
      <c r="Z622" s="0" t="n">
        <f aca="false">IF(AND(N($B$13)&gt;0,$B$5&gt;=2),MAX(0,1-SUMPRODUCT(POISSON(L_J,($B$13^2*$B$5*T622)/2,FALSE()),BETADIST((($B$5-1)*FINV($B$8,($B$5-1),($B$5*(T622-1)))/(($B$5-1)*FINV($B$8,($B$5-1),($B$5*(T622-1)))+($B$5*(T622-1)))),($B$5-1)/2+L_J,($B$5*(T622-1))/2))),0)</f>
        <v>1</v>
      </c>
    </row>
    <row r="623" customFormat="false" ht="15" hidden="false" customHeight="false" outlineLevel="0" collapsed="false">
      <c r="T623" s="0" t="n">
        <v>619</v>
      </c>
      <c r="Z623" s="0" t="n">
        <f aca="false">IF(AND(N($B$13)&gt;0,$B$5&gt;=2),MAX(0,1-SUMPRODUCT(POISSON(L_J,($B$13^2*$B$5*T623)/2,FALSE()),BETADIST((($B$5-1)*FINV($B$8,($B$5-1),($B$5*(T623-1)))/(($B$5-1)*FINV($B$8,($B$5-1),($B$5*(T623-1)))+($B$5*(T623-1)))),($B$5-1)/2+L_J,($B$5*(T623-1))/2))),0)</f>
        <v>1</v>
      </c>
    </row>
    <row r="624" customFormat="false" ht="15" hidden="false" customHeight="false" outlineLevel="0" collapsed="false">
      <c r="T624" s="0" t="n">
        <v>620</v>
      </c>
      <c r="Z624" s="0" t="n">
        <f aca="false">IF(AND(N($B$13)&gt;0,$B$5&gt;=2),MAX(0,1-SUMPRODUCT(POISSON(L_J,($B$13^2*$B$5*T624)/2,FALSE()),BETADIST((($B$5-1)*FINV($B$8,($B$5-1),($B$5*(T624-1)))/(($B$5-1)*FINV($B$8,($B$5-1),($B$5*(T624-1)))+($B$5*(T624-1)))),($B$5-1)/2+L_J,($B$5*(T624-1))/2))),0)</f>
        <v>1</v>
      </c>
    </row>
    <row r="625" customFormat="false" ht="15" hidden="false" customHeight="false" outlineLevel="0" collapsed="false">
      <c r="T625" s="0" t="n">
        <v>621</v>
      </c>
      <c r="Z625" s="0" t="n">
        <f aca="false">IF(AND(N($B$13)&gt;0,$B$5&gt;=2),MAX(0,1-SUMPRODUCT(POISSON(L_J,($B$13^2*$B$5*T625)/2,FALSE()),BETADIST((($B$5-1)*FINV($B$8,($B$5-1),($B$5*(T625-1)))/(($B$5-1)*FINV($B$8,($B$5-1),($B$5*(T625-1)))+($B$5*(T625-1)))),($B$5-1)/2+L_J,($B$5*(T625-1))/2))),0)</f>
        <v>1</v>
      </c>
    </row>
    <row r="626" customFormat="false" ht="15" hidden="false" customHeight="false" outlineLevel="0" collapsed="false">
      <c r="T626" s="0" t="n">
        <v>622</v>
      </c>
      <c r="Z626" s="0" t="n">
        <f aca="false">IF(AND(N($B$13)&gt;0,$B$5&gt;=2),MAX(0,1-SUMPRODUCT(POISSON(L_J,($B$13^2*$B$5*T626)/2,FALSE()),BETADIST((($B$5-1)*FINV($B$8,($B$5-1),($B$5*(T626-1)))/(($B$5-1)*FINV($B$8,($B$5-1),($B$5*(T626-1)))+($B$5*(T626-1)))),($B$5-1)/2+L_J,($B$5*(T626-1))/2))),0)</f>
        <v>1</v>
      </c>
    </row>
    <row r="627" customFormat="false" ht="15" hidden="false" customHeight="false" outlineLevel="0" collapsed="false">
      <c r="T627" s="0" t="n">
        <v>623</v>
      </c>
      <c r="Z627" s="0" t="n">
        <f aca="false">IF(AND(N($B$13)&gt;0,$B$5&gt;=2),MAX(0,1-SUMPRODUCT(POISSON(L_J,($B$13^2*$B$5*T627)/2,FALSE()),BETADIST((($B$5-1)*FINV($B$8,($B$5-1),($B$5*(T627-1)))/(($B$5-1)*FINV($B$8,($B$5-1),($B$5*(T627-1)))+($B$5*(T627-1)))),($B$5-1)/2+L_J,($B$5*(T627-1))/2))),0)</f>
        <v>1</v>
      </c>
    </row>
    <row r="628" customFormat="false" ht="15" hidden="false" customHeight="false" outlineLevel="0" collapsed="false">
      <c r="T628" s="0" t="n">
        <v>624</v>
      </c>
      <c r="Z628" s="0" t="n">
        <f aca="false">IF(AND(N($B$13)&gt;0,$B$5&gt;=2),MAX(0,1-SUMPRODUCT(POISSON(L_J,($B$13^2*$B$5*T628)/2,FALSE()),BETADIST((($B$5-1)*FINV($B$8,($B$5-1),($B$5*(T628-1)))/(($B$5-1)*FINV($B$8,($B$5-1),($B$5*(T628-1)))+($B$5*(T628-1)))),($B$5-1)/2+L_J,($B$5*(T628-1))/2))),0)</f>
        <v>1</v>
      </c>
    </row>
    <row r="629" customFormat="false" ht="15" hidden="false" customHeight="false" outlineLevel="0" collapsed="false">
      <c r="T629" s="0" t="n">
        <v>625</v>
      </c>
      <c r="Z629" s="0" t="n">
        <f aca="false">IF(AND(N($B$13)&gt;0,$B$5&gt;=2),MAX(0,1-SUMPRODUCT(POISSON(L_J,($B$13^2*$B$5*T629)/2,FALSE()),BETADIST((($B$5-1)*FINV($B$8,($B$5-1),($B$5*(T629-1)))/(($B$5-1)*FINV($B$8,($B$5-1),($B$5*(T629-1)))+($B$5*(T629-1)))),($B$5-1)/2+L_J,($B$5*(T629-1))/2))),0)</f>
        <v>1</v>
      </c>
    </row>
    <row r="630" customFormat="false" ht="15" hidden="false" customHeight="false" outlineLevel="0" collapsed="false">
      <c r="T630" s="0" t="n">
        <v>626</v>
      </c>
      <c r="Z630" s="0" t="n">
        <f aca="false">IF(AND(N($B$13)&gt;0,$B$5&gt;=2),MAX(0,1-SUMPRODUCT(POISSON(L_J,($B$13^2*$B$5*T630)/2,FALSE()),BETADIST((($B$5-1)*FINV($B$8,($B$5-1),($B$5*(T630-1)))/(($B$5-1)*FINV($B$8,($B$5-1),($B$5*(T630-1)))+($B$5*(T630-1)))),($B$5-1)/2+L_J,($B$5*(T630-1))/2))),0)</f>
        <v>1</v>
      </c>
    </row>
    <row r="631" customFormat="false" ht="15" hidden="false" customHeight="false" outlineLevel="0" collapsed="false">
      <c r="T631" s="0" t="n">
        <v>627</v>
      </c>
      <c r="Z631" s="0" t="n">
        <f aca="false">IF(AND(N($B$13)&gt;0,$B$5&gt;=2),MAX(0,1-SUMPRODUCT(POISSON(L_J,($B$13^2*$B$5*T631)/2,FALSE()),BETADIST((($B$5-1)*FINV($B$8,($B$5-1),($B$5*(T631-1)))/(($B$5-1)*FINV($B$8,($B$5-1),($B$5*(T631-1)))+($B$5*(T631-1)))),($B$5-1)/2+L_J,($B$5*(T631-1))/2))),0)</f>
        <v>1</v>
      </c>
    </row>
    <row r="632" customFormat="false" ht="15" hidden="false" customHeight="false" outlineLevel="0" collapsed="false">
      <c r="T632" s="0" t="n">
        <v>628</v>
      </c>
      <c r="Z632" s="0" t="n">
        <f aca="false">IF(AND(N($B$13)&gt;0,$B$5&gt;=2),MAX(0,1-SUMPRODUCT(POISSON(L_J,($B$13^2*$B$5*T632)/2,FALSE()),BETADIST((($B$5-1)*FINV($B$8,($B$5-1),($B$5*(T632-1)))/(($B$5-1)*FINV($B$8,($B$5-1),($B$5*(T632-1)))+($B$5*(T632-1)))),($B$5-1)/2+L_J,($B$5*(T632-1))/2))),0)</f>
        <v>1</v>
      </c>
    </row>
    <row r="633" customFormat="false" ht="15" hidden="false" customHeight="false" outlineLevel="0" collapsed="false">
      <c r="T633" s="0" t="n">
        <v>629</v>
      </c>
      <c r="Z633" s="0" t="n">
        <f aca="false">IF(AND(N($B$13)&gt;0,$B$5&gt;=2),MAX(0,1-SUMPRODUCT(POISSON(L_J,($B$13^2*$B$5*T633)/2,FALSE()),BETADIST((($B$5-1)*FINV($B$8,($B$5-1),($B$5*(T633-1)))/(($B$5-1)*FINV($B$8,($B$5-1),($B$5*(T633-1)))+($B$5*(T633-1)))),($B$5-1)/2+L_J,($B$5*(T633-1))/2))),0)</f>
        <v>1</v>
      </c>
    </row>
    <row r="634" customFormat="false" ht="15" hidden="false" customHeight="false" outlineLevel="0" collapsed="false">
      <c r="T634" s="0" t="n">
        <v>630</v>
      </c>
      <c r="Z634" s="0" t="n">
        <f aca="false">IF(AND(N($B$13)&gt;0,$B$5&gt;=2),MAX(0,1-SUMPRODUCT(POISSON(L_J,($B$13^2*$B$5*T634)/2,FALSE()),BETADIST((($B$5-1)*FINV($B$8,($B$5-1),($B$5*(T634-1)))/(($B$5-1)*FINV($B$8,($B$5-1),($B$5*(T634-1)))+($B$5*(T634-1)))),($B$5-1)/2+L_J,($B$5*(T634-1))/2))),0)</f>
        <v>1</v>
      </c>
    </row>
    <row r="635" customFormat="false" ht="15" hidden="false" customHeight="false" outlineLevel="0" collapsed="false">
      <c r="T635" s="0" t="n">
        <v>631</v>
      </c>
      <c r="Z635" s="0" t="n">
        <f aca="false">IF(AND(N($B$13)&gt;0,$B$5&gt;=2),MAX(0,1-SUMPRODUCT(POISSON(L_J,($B$13^2*$B$5*T635)/2,FALSE()),BETADIST((($B$5-1)*FINV($B$8,($B$5-1),($B$5*(T635-1)))/(($B$5-1)*FINV($B$8,($B$5-1),($B$5*(T635-1)))+($B$5*(T635-1)))),($B$5-1)/2+L_J,($B$5*(T635-1))/2))),0)</f>
        <v>1</v>
      </c>
    </row>
    <row r="636" customFormat="false" ht="15" hidden="false" customHeight="false" outlineLevel="0" collapsed="false">
      <c r="T636" s="0" t="n">
        <v>632</v>
      </c>
      <c r="Z636" s="0" t="n">
        <f aca="false">IF(AND(N($B$13)&gt;0,$B$5&gt;=2),MAX(0,1-SUMPRODUCT(POISSON(L_J,($B$13^2*$B$5*T636)/2,FALSE()),BETADIST((($B$5-1)*FINV($B$8,($B$5-1),($B$5*(T636-1)))/(($B$5-1)*FINV($B$8,($B$5-1),($B$5*(T636-1)))+($B$5*(T636-1)))),($B$5-1)/2+L_J,($B$5*(T636-1))/2))),0)</f>
        <v>1</v>
      </c>
    </row>
    <row r="637" customFormat="false" ht="15" hidden="false" customHeight="false" outlineLevel="0" collapsed="false">
      <c r="T637" s="0" t="n">
        <v>633</v>
      </c>
      <c r="Z637" s="0" t="n">
        <f aca="false">IF(AND(N($B$13)&gt;0,$B$5&gt;=2),MAX(0,1-SUMPRODUCT(POISSON(L_J,($B$13^2*$B$5*T637)/2,FALSE()),BETADIST((($B$5-1)*FINV($B$8,($B$5-1),($B$5*(T637-1)))/(($B$5-1)*FINV($B$8,($B$5-1),($B$5*(T637-1)))+($B$5*(T637-1)))),($B$5-1)/2+L_J,($B$5*(T637-1))/2))),0)</f>
        <v>1</v>
      </c>
    </row>
    <row r="638" customFormat="false" ht="15" hidden="false" customHeight="false" outlineLevel="0" collapsed="false">
      <c r="T638" s="0" t="n">
        <v>634</v>
      </c>
      <c r="Z638" s="0" t="n">
        <f aca="false">IF(AND(N($B$13)&gt;0,$B$5&gt;=2),MAX(0,1-SUMPRODUCT(POISSON(L_J,($B$13^2*$B$5*T638)/2,FALSE()),BETADIST((($B$5-1)*FINV($B$8,($B$5-1),($B$5*(T638-1)))/(($B$5-1)*FINV($B$8,($B$5-1),($B$5*(T638-1)))+($B$5*(T638-1)))),($B$5-1)/2+L_J,($B$5*(T638-1))/2))),0)</f>
        <v>1</v>
      </c>
    </row>
    <row r="639" customFormat="false" ht="15" hidden="false" customHeight="false" outlineLevel="0" collapsed="false">
      <c r="T639" s="0" t="n">
        <v>635</v>
      </c>
      <c r="Z639" s="0" t="n">
        <f aca="false">IF(AND(N($B$13)&gt;0,$B$5&gt;=2),MAX(0,1-SUMPRODUCT(POISSON(L_J,($B$13^2*$B$5*T639)/2,FALSE()),BETADIST((($B$5-1)*FINV($B$8,($B$5-1),($B$5*(T639-1)))/(($B$5-1)*FINV($B$8,($B$5-1),($B$5*(T639-1)))+($B$5*(T639-1)))),($B$5-1)/2+L_J,($B$5*(T639-1))/2))),0)</f>
        <v>1</v>
      </c>
    </row>
    <row r="640" customFormat="false" ht="15" hidden="false" customHeight="false" outlineLevel="0" collapsed="false">
      <c r="T640" s="0" t="n">
        <v>636</v>
      </c>
      <c r="Z640" s="0" t="n">
        <f aca="false">IF(AND(N($B$13)&gt;0,$B$5&gt;=2),MAX(0,1-SUMPRODUCT(POISSON(L_J,($B$13^2*$B$5*T640)/2,FALSE()),BETADIST((($B$5-1)*FINV($B$8,($B$5-1),($B$5*(T640-1)))/(($B$5-1)*FINV($B$8,($B$5-1),($B$5*(T640-1)))+($B$5*(T640-1)))),($B$5-1)/2+L_J,($B$5*(T640-1))/2))),0)</f>
        <v>1</v>
      </c>
    </row>
    <row r="641" customFormat="false" ht="15" hidden="false" customHeight="false" outlineLevel="0" collapsed="false">
      <c r="T641" s="0" t="n">
        <v>637</v>
      </c>
      <c r="Z641" s="0" t="n">
        <f aca="false">IF(AND(N($B$13)&gt;0,$B$5&gt;=2),MAX(0,1-SUMPRODUCT(POISSON(L_J,($B$13^2*$B$5*T641)/2,FALSE()),BETADIST((($B$5-1)*FINV($B$8,($B$5-1),($B$5*(T641-1)))/(($B$5-1)*FINV($B$8,($B$5-1),($B$5*(T641-1)))+($B$5*(T641-1)))),($B$5-1)/2+L_J,($B$5*(T641-1))/2))),0)</f>
        <v>1</v>
      </c>
    </row>
    <row r="642" customFormat="false" ht="15" hidden="false" customHeight="false" outlineLevel="0" collapsed="false">
      <c r="T642" s="0" t="n">
        <v>638</v>
      </c>
      <c r="Z642" s="0" t="n">
        <f aca="false">IF(AND(N($B$13)&gt;0,$B$5&gt;=2),MAX(0,1-SUMPRODUCT(POISSON(L_J,($B$13^2*$B$5*T642)/2,FALSE()),BETADIST((($B$5-1)*FINV($B$8,($B$5-1),($B$5*(T642-1)))/(($B$5-1)*FINV($B$8,($B$5-1),($B$5*(T642-1)))+($B$5*(T642-1)))),($B$5-1)/2+L_J,($B$5*(T642-1))/2))),0)</f>
        <v>1</v>
      </c>
    </row>
    <row r="643" customFormat="false" ht="15" hidden="false" customHeight="false" outlineLevel="0" collapsed="false">
      <c r="T643" s="0" t="n">
        <v>639</v>
      </c>
      <c r="Z643" s="0" t="n">
        <f aca="false">IF(AND(N($B$13)&gt;0,$B$5&gt;=2),MAX(0,1-SUMPRODUCT(POISSON(L_J,($B$13^2*$B$5*T643)/2,FALSE()),BETADIST((($B$5-1)*FINV($B$8,($B$5-1),($B$5*(T643-1)))/(($B$5-1)*FINV($B$8,($B$5-1),($B$5*(T643-1)))+($B$5*(T643-1)))),($B$5-1)/2+L_J,($B$5*(T643-1))/2))),0)</f>
        <v>1</v>
      </c>
    </row>
    <row r="644" customFormat="false" ht="15" hidden="false" customHeight="false" outlineLevel="0" collapsed="false">
      <c r="T644" s="0" t="n">
        <v>640</v>
      </c>
      <c r="Z644" s="0" t="n">
        <f aca="false">IF(AND(N($B$13)&gt;0,$B$5&gt;=2),MAX(0,1-SUMPRODUCT(POISSON(L_J,($B$13^2*$B$5*T644)/2,FALSE()),BETADIST((($B$5-1)*FINV($B$8,($B$5-1),($B$5*(T644-1)))/(($B$5-1)*FINV($B$8,($B$5-1),($B$5*(T644-1)))+($B$5*(T644-1)))),($B$5-1)/2+L_J,($B$5*(T644-1))/2))),0)</f>
        <v>1</v>
      </c>
    </row>
    <row r="645" customFormat="false" ht="15" hidden="false" customHeight="false" outlineLevel="0" collapsed="false">
      <c r="T645" s="0" t="n">
        <v>641</v>
      </c>
      <c r="Z645" s="0" t="n">
        <f aca="false">IF(AND(N($B$13)&gt;0,$B$5&gt;=2),MAX(0,1-SUMPRODUCT(POISSON(L_J,($B$13^2*$B$5*T645)/2,FALSE()),BETADIST((($B$5-1)*FINV($B$8,($B$5-1),($B$5*(T645-1)))/(($B$5-1)*FINV($B$8,($B$5-1),($B$5*(T645-1)))+($B$5*(T645-1)))),($B$5-1)/2+L_J,($B$5*(T645-1))/2))),0)</f>
        <v>1</v>
      </c>
    </row>
    <row r="646" customFormat="false" ht="15" hidden="false" customHeight="false" outlineLevel="0" collapsed="false">
      <c r="T646" s="0" t="n">
        <v>642</v>
      </c>
      <c r="Z646" s="0" t="n">
        <f aca="false">IF(AND(N($B$13)&gt;0,$B$5&gt;=2),MAX(0,1-SUMPRODUCT(POISSON(L_J,($B$13^2*$B$5*T646)/2,FALSE()),BETADIST((($B$5-1)*FINV($B$8,($B$5-1),($B$5*(T646-1)))/(($B$5-1)*FINV($B$8,($B$5-1),($B$5*(T646-1)))+($B$5*(T646-1)))),($B$5-1)/2+L_J,($B$5*(T646-1))/2))),0)</f>
        <v>1</v>
      </c>
    </row>
    <row r="647" customFormat="false" ht="15" hidden="false" customHeight="false" outlineLevel="0" collapsed="false">
      <c r="T647" s="0" t="n">
        <v>643</v>
      </c>
      <c r="Z647" s="0" t="n">
        <f aca="false">IF(AND(N($B$13)&gt;0,$B$5&gt;=2),MAX(0,1-SUMPRODUCT(POISSON(L_J,($B$13^2*$B$5*T647)/2,FALSE()),BETADIST((($B$5-1)*FINV($B$8,($B$5-1),($B$5*(T647-1)))/(($B$5-1)*FINV($B$8,($B$5-1),($B$5*(T647-1)))+($B$5*(T647-1)))),($B$5-1)/2+L_J,($B$5*(T647-1))/2))),0)</f>
        <v>1</v>
      </c>
    </row>
    <row r="648" customFormat="false" ht="15" hidden="false" customHeight="false" outlineLevel="0" collapsed="false">
      <c r="T648" s="0" t="n">
        <v>644</v>
      </c>
      <c r="Z648" s="0" t="n">
        <f aca="false">IF(AND(N($B$13)&gt;0,$B$5&gt;=2),MAX(0,1-SUMPRODUCT(POISSON(L_J,($B$13^2*$B$5*T648)/2,FALSE()),BETADIST((($B$5-1)*FINV($B$8,($B$5-1),($B$5*(T648-1)))/(($B$5-1)*FINV($B$8,($B$5-1),($B$5*(T648-1)))+($B$5*(T648-1)))),($B$5-1)/2+L_J,($B$5*(T648-1))/2))),0)</f>
        <v>1</v>
      </c>
    </row>
    <row r="649" customFormat="false" ht="15" hidden="false" customHeight="false" outlineLevel="0" collapsed="false">
      <c r="T649" s="0" t="n">
        <v>645</v>
      </c>
      <c r="Z649" s="0" t="n">
        <f aca="false">IF(AND(N($B$13)&gt;0,$B$5&gt;=2),MAX(0,1-SUMPRODUCT(POISSON(L_J,($B$13^2*$B$5*T649)/2,FALSE()),BETADIST((($B$5-1)*FINV($B$8,($B$5-1),($B$5*(T649-1)))/(($B$5-1)*FINV($B$8,($B$5-1),($B$5*(T649-1)))+($B$5*(T649-1)))),($B$5-1)/2+L_J,($B$5*(T649-1))/2))),0)</f>
        <v>1</v>
      </c>
    </row>
    <row r="650" customFormat="false" ht="15" hidden="false" customHeight="false" outlineLevel="0" collapsed="false">
      <c r="T650" s="0" t="n">
        <v>646</v>
      </c>
      <c r="Z650" s="0" t="n">
        <f aca="false">IF(AND(N($B$13)&gt;0,$B$5&gt;=2),MAX(0,1-SUMPRODUCT(POISSON(L_J,($B$13^2*$B$5*T650)/2,FALSE()),BETADIST((($B$5-1)*FINV($B$8,($B$5-1),($B$5*(T650-1)))/(($B$5-1)*FINV($B$8,($B$5-1),($B$5*(T650-1)))+($B$5*(T650-1)))),($B$5-1)/2+L_J,($B$5*(T650-1))/2))),0)</f>
        <v>1</v>
      </c>
    </row>
    <row r="651" customFormat="false" ht="15" hidden="false" customHeight="false" outlineLevel="0" collapsed="false">
      <c r="T651" s="0" t="n">
        <v>647</v>
      </c>
      <c r="Z651" s="0" t="n">
        <f aca="false">IF(AND(N($B$13)&gt;0,$B$5&gt;=2),MAX(0,1-SUMPRODUCT(POISSON(L_J,($B$13^2*$B$5*T651)/2,FALSE()),BETADIST((($B$5-1)*FINV($B$8,($B$5-1),($B$5*(T651-1)))/(($B$5-1)*FINV($B$8,($B$5-1),($B$5*(T651-1)))+($B$5*(T651-1)))),($B$5-1)/2+L_J,($B$5*(T651-1))/2))),0)</f>
        <v>1</v>
      </c>
    </row>
    <row r="652" customFormat="false" ht="15" hidden="false" customHeight="false" outlineLevel="0" collapsed="false">
      <c r="T652" s="0" t="n">
        <v>648</v>
      </c>
      <c r="Z652" s="0" t="n">
        <f aca="false">IF(AND(N($B$13)&gt;0,$B$5&gt;=2),MAX(0,1-SUMPRODUCT(POISSON(L_J,($B$13^2*$B$5*T652)/2,FALSE()),BETADIST((($B$5-1)*FINV($B$8,($B$5-1),($B$5*(T652-1)))/(($B$5-1)*FINV($B$8,($B$5-1),($B$5*(T652-1)))+($B$5*(T652-1)))),($B$5-1)/2+L_J,($B$5*(T652-1))/2))),0)</f>
        <v>1</v>
      </c>
    </row>
    <row r="653" customFormat="false" ht="15" hidden="false" customHeight="false" outlineLevel="0" collapsed="false">
      <c r="T653" s="0" t="n">
        <v>649</v>
      </c>
      <c r="Z653" s="0" t="n">
        <f aca="false">IF(AND(N($B$13)&gt;0,$B$5&gt;=2),MAX(0,1-SUMPRODUCT(POISSON(L_J,($B$13^2*$B$5*T653)/2,FALSE()),BETADIST((($B$5-1)*FINV($B$8,($B$5-1),($B$5*(T653-1)))/(($B$5-1)*FINV($B$8,($B$5-1),($B$5*(T653-1)))+($B$5*(T653-1)))),($B$5-1)/2+L_J,($B$5*(T653-1))/2))),0)</f>
        <v>1</v>
      </c>
    </row>
    <row r="654" customFormat="false" ht="15" hidden="false" customHeight="false" outlineLevel="0" collapsed="false">
      <c r="T654" s="0" t="n">
        <v>650</v>
      </c>
      <c r="Z654" s="0" t="n">
        <f aca="false">IF(AND(N($B$13)&gt;0,$B$5&gt;=2),MAX(0,1-SUMPRODUCT(POISSON(L_J,($B$13^2*$B$5*T654)/2,FALSE()),BETADIST((($B$5-1)*FINV($B$8,($B$5-1),($B$5*(T654-1)))/(($B$5-1)*FINV($B$8,($B$5-1),($B$5*(T654-1)))+($B$5*(T654-1)))),($B$5-1)/2+L_J,($B$5*(T654-1))/2))),0)</f>
        <v>1</v>
      </c>
    </row>
    <row r="655" customFormat="false" ht="15" hidden="false" customHeight="false" outlineLevel="0" collapsed="false">
      <c r="T655" s="0" t="n">
        <v>651</v>
      </c>
      <c r="Z655" s="0" t="n">
        <f aca="false">IF(AND(N($B$13)&gt;0,$B$5&gt;=2),MAX(0,1-SUMPRODUCT(POISSON(L_J,($B$13^2*$B$5*T655)/2,FALSE()),BETADIST((($B$5-1)*FINV($B$8,($B$5-1),($B$5*(T655-1)))/(($B$5-1)*FINV($B$8,($B$5-1),($B$5*(T655-1)))+($B$5*(T655-1)))),($B$5-1)/2+L_J,($B$5*(T655-1))/2))),0)</f>
        <v>1</v>
      </c>
    </row>
    <row r="656" customFormat="false" ht="15" hidden="false" customHeight="false" outlineLevel="0" collapsed="false">
      <c r="T656" s="0" t="n">
        <v>652</v>
      </c>
      <c r="Z656" s="0" t="n">
        <f aca="false">IF(AND(N($B$13)&gt;0,$B$5&gt;=2),MAX(0,1-SUMPRODUCT(POISSON(L_J,($B$13^2*$B$5*T656)/2,FALSE()),BETADIST((($B$5-1)*FINV($B$8,($B$5-1),($B$5*(T656-1)))/(($B$5-1)*FINV($B$8,($B$5-1),($B$5*(T656-1)))+($B$5*(T656-1)))),($B$5-1)/2+L_J,($B$5*(T656-1))/2))),0)</f>
        <v>1</v>
      </c>
    </row>
    <row r="657" customFormat="false" ht="15" hidden="false" customHeight="false" outlineLevel="0" collapsed="false">
      <c r="T657" s="0" t="n">
        <v>653</v>
      </c>
      <c r="Z657" s="0" t="n">
        <f aca="false">IF(AND(N($B$13)&gt;0,$B$5&gt;=2),MAX(0,1-SUMPRODUCT(POISSON(L_J,($B$13^2*$B$5*T657)/2,FALSE()),BETADIST((($B$5-1)*FINV($B$8,($B$5-1),($B$5*(T657-1)))/(($B$5-1)*FINV($B$8,($B$5-1),($B$5*(T657-1)))+($B$5*(T657-1)))),($B$5-1)/2+L_J,($B$5*(T657-1))/2))),0)</f>
        <v>1</v>
      </c>
    </row>
    <row r="658" customFormat="false" ht="15" hidden="false" customHeight="false" outlineLevel="0" collapsed="false">
      <c r="T658" s="0" t="n">
        <v>654</v>
      </c>
      <c r="Z658" s="0" t="n">
        <f aca="false">IF(AND(N($B$13)&gt;0,$B$5&gt;=2),MAX(0,1-SUMPRODUCT(POISSON(L_J,($B$13^2*$B$5*T658)/2,FALSE()),BETADIST((($B$5-1)*FINV($B$8,($B$5-1),($B$5*(T658-1)))/(($B$5-1)*FINV($B$8,($B$5-1),($B$5*(T658-1)))+($B$5*(T658-1)))),($B$5-1)/2+L_J,($B$5*(T658-1))/2))),0)</f>
        <v>1</v>
      </c>
    </row>
    <row r="659" customFormat="false" ht="15" hidden="false" customHeight="false" outlineLevel="0" collapsed="false">
      <c r="T659" s="0" t="n">
        <v>655</v>
      </c>
      <c r="Z659" s="0" t="n">
        <f aca="false">IF(AND(N($B$13)&gt;0,$B$5&gt;=2),MAX(0,1-SUMPRODUCT(POISSON(L_J,($B$13^2*$B$5*T659)/2,FALSE()),BETADIST((($B$5-1)*FINV($B$8,($B$5-1),($B$5*(T659-1)))/(($B$5-1)*FINV($B$8,($B$5-1),($B$5*(T659-1)))+($B$5*(T659-1)))),($B$5-1)/2+L_J,($B$5*(T659-1))/2))),0)</f>
        <v>1</v>
      </c>
    </row>
    <row r="660" customFormat="false" ht="15" hidden="false" customHeight="false" outlineLevel="0" collapsed="false">
      <c r="T660" s="0" t="n">
        <v>656</v>
      </c>
      <c r="Z660" s="0" t="n">
        <f aca="false">IF(AND(N($B$13)&gt;0,$B$5&gt;=2),MAX(0,1-SUMPRODUCT(POISSON(L_J,($B$13^2*$B$5*T660)/2,FALSE()),BETADIST((($B$5-1)*FINV($B$8,($B$5-1),($B$5*(T660-1)))/(($B$5-1)*FINV($B$8,($B$5-1),($B$5*(T660-1)))+($B$5*(T660-1)))),($B$5-1)/2+L_J,($B$5*(T660-1))/2))),0)</f>
        <v>1</v>
      </c>
    </row>
    <row r="661" customFormat="false" ht="15" hidden="false" customHeight="false" outlineLevel="0" collapsed="false">
      <c r="T661" s="0" t="n">
        <v>657</v>
      </c>
      <c r="Z661" s="0" t="n">
        <f aca="false">IF(AND(N($B$13)&gt;0,$B$5&gt;=2),MAX(0,1-SUMPRODUCT(POISSON(L_J,($B$13^2*$B$5*T661)/2,FALSE()),BETADIST((($B$5-1)*FINV($B$8,($B$5-1),($B$5*(T661-1)))/(($B$5-1)*FINV($B$8,($B$5-1),($B$5*(T661-1)))+($B$5*(T661-1)))),($B$5-1)/2+L_J,($B$5*(T661-1))/2))),0)</f>
        <v>1</v>
      </c>
    </row>
    <row r="662" customFormat="false" ht="15" hidden="false" customHeight="false" outlineLevel="0" collapsed="false">
      <c r="T662" s="0" t="n">
        <v>658</v>
      </c>
      <c r="Z662" s="0" t="n">
        <f aca="false">IF(AND(N($B$13)&gt;0,$B$5&gt;=2),MAX(0,1-SUMPRODUCT(POISSON(L_J,($B$13^2*$B$5*T662)/2,FALSE()),BETADIST((($B$5-1)*FINV($B$8,($B$5-1),($B$5*(T662-1)))/(($B$5-1)*FINV($B$8,($B$5-1),($B$5*(T662-1)))+($B$5*(T662-1)))),($B$5-1)/2+L_J,($B$5*(T662-1))/2))),0)</f>
        <v>1</v>
      </c>
    </row>
    <row r="663" customFormat="false" ht="15" hidden="false" customHeight="false" outlineLevel="0" collapsed="false">
      <c r="T663" s="0" t="n">
        <v>659</v>
      </c>
      <c r="Z663" s="0" t="n">
        <f aca="false">IF(AND(N($B$13)&gt;0,$B$5&gt;=2),MAX(0,1-SUMPRODUCT(POISSON(L_J,($B$13^2*$B$5*T663)/2,FALSE()),BETADIST((($B$5-1)*FINV($B$8,($B$5-1),($B$5*(T663-1)))/(($B$5-1)*FINV($B$8,($B$5-1),($B$5*(T663-1)))+($B$5*(T663-1)))),($B$5-1)/2+L_J,($B$5*(T663-1))/2))),0)</f>
        <v>1</v>
      </c>
    </row>
    <row r="664" customFormat="false" ht="15" hidden="false" customHeight="false" outlineLevel="0" collapsed="false">
      <c r="T664" s="0" t="n">
        <v>660</v>
      </c>
      <c r="Z664" s="0" t="n">
        <f aca="false">IF(AND(N($B$13)&gt;0,$B$5&gt;=2),MAX(0,1-SUMPRODUCT(POISSON(L_J,($B$13^2*$B$5*T664)/2,FALSE()),BETADIST((($B$5-1)*FINV($B$8,($B$5-1),($B$5*(T664-1)))/(($B$5-1)*FINV($B$8,($B$5-1),($B$5*(T664-1)))+($B$5*(T664-1)))),($B$5-1)/2+L_J,($B$5*(T664-1))/2))),0)</f>
        <v>1</v>
      </c>
    </row>
    <row r="665" customFormat="false" ht="15" hidden="false" customHeight="false" outlineLevel="0" collapsed="false">
      <c r="T665" s="0" t="n">
        <v>661</v>
      </c>
      <c r="Z665" s="0" t="n">
        <f aca="false">IF(AND(N($B$13)&gt;0,$B$5&gt;=2),MAX(0,1-SUMPRODUCT(POISSON(L_J,($B$13^2*$B$5*T665)/2,FALSE()),BETADIST((($B$5-1)*FINV($B$8,($B$5-1),($B$5*(T665-1)))/(($B$5-1)*FINV($B$8,($B$5-1),($B$5*(T665-1)))+($B$5*(T665-1)))),($B$5-1)/2+L_J,($B$5*(T665-1))/2))),0)</f>
        <v>1</v>
      </c>
    </row>
    <row r="666" customFormat="false" ht="15" hidden="false" customHeight="false" outlineLevel="0" collapsed="false">
      <c r="T666" s="0" t="n">
        <v>662</v>
      </c>
      <c r="Z666" s="0" t="n">
        <f aca="false">IF(AND(N($B$13)&gt;0,$B$5&gt;=2),MAX(0,1-SUMPRODUCT(POISSON(L_J,($B$13^2*$B$5*T666)/2,FALSE()),BETADIST((($B$5-1)*FINV($B$8,($B$5-1),($B$5*(T666-1)))/(($B$5-1)*FINV($B$8,($B$5-1),($B$5*(T666-1)))+($B$5*(T666-1)))),($B$5-1)/2+L_J,($B$5*(T666-1))/2))),0)</f>
        <v>1</v>
      </c>
    </row>
    <row r="667" customFormat="false" ht="15" hidden="false" customHeight="false" outlineLevel="0" collapsed="false">
      <c r="T667" s="0" t="n">
        <v>663</v>
      </c>
      <c r="Z667" s="0" t="n">
        <f aca="false">IF(AND(N($B$13)&gt;0,$B$5&gt;=2),MAX(0,1-SUMPRODUCT(POISSON(L_J,($B$13^2*$B$5*T667)/2,FALSE()),BETADIST((($B$5-1)*FINV($B$8,($B$5-1),($B$5*(T667-1)))/(($B$5-1)*FINV($B$8,($B$5-1),($B$5*(T667-1)))+($B$5*(T667-1)))),($B$5-1)/2+L_J,($B$5*(T667-1))/2))),0)</f>
        <v>1</v>
      </c>
    </row>
    <row r="668" customFormat="false" ht="15" hidden="false" customHeight="false" outlineLevel="0" collapsed="false">
      <c r="T668" s="0" t="n">
        <v>664</v>
      </c>
      <c r="Z668" s="0" t="n">
        <f aca="false">IF(AND(N($B$13)&gt;0,$B$5&gt;=2),MAX(0,1-SUMPRODUCT(POISSON(L_J,($B$13^2*$B$5*T668)/2,FALSE()),BETADIST((($B$5-1)*FINV($B$8,($B$5-1),($B$5*(T668-1)))/(($B$5-1)*FINV($B$8,($B$5-1),($B$5*(T668-1)))+($B$5*(T668-1)))),($B$5-1)/2+L_J,($B$5*(T668-1))/2))),0)</f>
        <v>1</v>
      </c>
    </row>
    <row r="669" customFormat="false" ht="15" hidden="false" customHeight="false" outlineLevel="0" collapsed="false">
      <c r="T669" s="0" t="n">
        <v>665</v>
      </c>
      <c r="Z669" s="0" t="n">
        <f aca="false">IF(AND(N($B$13)&gt;0,$B$5&gt;=2),MAX(0,1-SUMPRODUCT(POISSON(L_J,($B$13^2*$B$5*T669)/2,FALSE()),BETADIST((($B$5-1)*FINV($B$8,($B$5-1),($B$5*(T669-1)))/(($B$5-1)*FINV($B$8,($B$5-1),($B$5*(T669-1)))+($B$5*(T669-1)))),($B$5-1)/2+L_J,($B$5*(T669-1))/2))),0)</f>
        <v>1</v>
      </c>
    </row>
    <row r="670" customFormat="false" ht="15" hidden="false" customHeight="false" outlineLevel="0" collapsed="false">
      <c r="T670" s="0" t="n">
        <v>666</v>
      </c>
      <c r="Z670" s="0" t="n">
        <f aca="false">IF(AND(N($B$13)&gt;0,$B$5&gt;=2),MAX(0,1-SUMPRODUCT(POISSON(L_J,($B$13^2*$B$5*T670)/2,FALSE()),BETADIST((($B$5-1)*FINV($B$8,($B$5-1),($B$5*(T670-1)))/(($B$5-1)*FINV($B$8,($B$5-1),($B$5*(T670-1)))+($B$5*(T670-1)))),($B$5-1)/2+L_J,($B$5*(T670-1))/2))),0)</f>
        <v>1</v>
      </c>
    </row>
    <row r="671" customFormat="false" ht="15" hidden="false" customHeight="false" outlineLevel="0" collapsed="false">
      <c r="T671" s="0" t="n">
        <v>667</v>
      </c>
      <c r="Z671" s="0" t="n">
        <f aca="false">IF(AND(N($B$13)&gt;0,$B$5&gt;=2),MAX(0,1-SUMPRODUCT(POISSON(L_J,($B$13^2*$B$5*T671)/2,FALSE()),BETADIST((($B$5-1)*FINV($B$8,($B$5-1),($B$5*(T671-1)))/(($B$5-1)*FINV($B$8,($B$5-1),($B$5*(T671-1)))+($B$5*(T671-1)))),($B$5-1)/2+L_J,($B$5*(T671-1))/2))),0)</f>
        <v>1</v>
      </c>
    </row>
    <row r="672" customFormat="false" ht="15" hidden="false" customHeight="false" outlineLevel="0" collapsed="false">
      <c r="T672" s="0" t="n">
        <v>668</v>
      </c>
      <c r="Z672" s="0" t="n">
        <f aca="false">IF(AND(N($B$13)&gt;0,$B$5&gt;=2),MAX(0,1-SUMPRODUCT(POISSON(L_J,($B$13^2*$B$5*T672)/2,FALSE()),BETADIST((($B$5-1)*FINV($B$8,($B$5-1),($B$5*(T672-1)))/(($B$5-1)*FINV($B$8,($B$5-1),($B$5*(T672-1)))+($B$5*(T672-1)))),($B$5-1)/2+L_J,($B$5*(T672-1))/2))),0)</f>
        <v>1</v>
      </c>
    </row>
    <row r="673" customFormat="false" ht="15" hidden="false" customHeight="false" outlineLevel="0" collapsed="false">
      <c r="T673" s="0" t="n">
        <v>669</v>
      </c>
      <c r="Z673" s="0" t="n">
        <f aca="false">IF(AND(N($B$13)&gt;0,$B$5&gt;=2),MAX(0,1-SUMPRODUCT(POISSON(L_J,($B$13^2*$B$5*T673)/2,FALSE()),BETADIST((($B$5-1)*FINV($B$8,($B$5-1),($B$5*(T673-1)))/(($B$5-1)*FINV($B$8,($B$5-1),($B$5*(T673-1)))+($B$5*(T673-1)))),($B$5-1)/2+L_J,($B$5*(T673-1))/2))),0)</f>
        <v>1</v>
      </c>
    </row>
    <row r="674" customFormat="false" ht="15" hidden="false" customHeight="false" outlineLevel="0" collapsed="false">
      <c r="T674" s="0" t="n">
        <v>670</v>
      </c>
      <c r="Z674" s="0" t="n">
        <f aca="false">IF(AND(N($B$13)&gt;0,$B$5&gt;=2),MAX(0,1-SUMPRODUCT(POISSON(L_J,($B$13^2*$B$5*T674)/2,FALSE()),BETADIST((($B$5-1)*FINV($B$8,($B$5-1),($B$5*(T674-1)))/(($B$5-1)*FINV($B$8,($B$5-1),($B$5*(T674-1)))+($B$5*(T674-1)))),($B$5-1)/2+L_J,($B$5*(T674-1))/2))),0)</f>
        <v>1</v>
      </c>
    </row>
    <row r="675" customFormat="false" ht="15" hidden="false" customHeight="false" outlineLevel="0" collapsed="false">
      <c r="T675" s="0" t="n">
        <v>671</v>
      </c>
      <c r="Z675" s="0" t="n">
        <f aca="false">IF(AND(N($B$13)&gt;0,$B$5&gt;=2),MAX(0,1-SUMPRODUCT(POISSON(L_J,($B$13^2*$B$5*T675)/2,FALSE()),BETADIST((($B$5-1)*FINV($B$8,($B$5-1),($B$5*(T675-1)))/(($B$5-1)*FINV($B$8,($B$5-1),($B$5*(T675-1)))+($B$5*(T675-1)))),($B$5-1)/2+L_J,($B$5*(T675-1))/2))),0)</f>
        <v>1</v>
      </c>
    </row>
    <row r="676" customFormat="false" ht="15" hidden="false" customHeight="false" outlineLevel="0" collapsed="false">
      <c r="T676" s="0" t="n">
        <v>672</v>
      </c>
      <c r="Z676" s="0" t="n">
        <f aca="false">IF(AND(N($B$13)&gt;0,$B$5&gt;=2),MAX(0,1-SUMPRODUCT(POISSON(L_J,($B$13^2*$B$5*T676)/2,FALSE()),BETADIST((($B$5-1)*FINV($B$8,($B$5-1),($B$5*(T676-1)))/(($B$5-1)*FINV($B$8,($B$5-1),($B$5*(T676-1)))+($B$5*(T676-1)))),($B$5-1)/2+L_J,($B$5*(T676-1))/2))),0)</f>
        <v>1</v>
      </c>
    </row>
    <row r="677" customFormat="false" ht="15" hidden="false" customHeight="false" outlineLevel="0" collapsed="false">
      <c r="T677" s="0" t="n">
        <v>673</v>
      </c>
      <c r="Z677" s="0" t="n">
        <f aca="false">IF(AND(N($B$13)&gt;0,$B$5&gt;=2),MAX(0,1-SUMPRODUCT(POISSON(L_J,($B$13^2*$B$5*T677)/2,FALSE()),BETADIST((($B$5-1)*FINV($B$8,($B$5-1),($B$5*(T677-1)))/(($B$5-1)*FINV($B$8,($B$5-1),($B$5*(T677-1)))+($B$5*(T677-1)))),($B$5-1)/2+L_J,($B$5*(T677-1))/2))),0)</f>
        <v>1</v>
      </c>
    </row>
    <row r="678" customFormat="false" ht="15" hidden="false" customHeight="false" outlineLevel="0" collapsed="false">
      <c r="T678" s="0" t="n">
        <v>674</v>
      </c>
      <c r="Z678" s="0" t="n">
        <f aca="false">IF(AND(N($B$13)&gt;0,$B$5&gt;=2),MAX(0,1-SUMPRODUCT(POISSON(L_J,($B$13^2*$B$5*T678)/2,FALSE()),BETADIST((($B$5-1)*FINV($B$8,($B$5-1),($B$5*(T678-1)))/(($B$5-1)*FINV($B$8,($B$5-1),($B$5*(T678-1)))+($B$5*(T678-1)))),($B$5-1)/2+L_J,($B$5*(T678-1))/2))),0)</f>
        <v>1</v>
      </c>
    </row>
    <row r="679" customFormat="false" ht="15" hidden="false" customHeight="false" outlineLevel="0" collapsed="false">
      <c r="T679" s="0" t="n">
        <v>675</v>
      </c>
      <c r="Z679" s="0" t="n">
        <f aca="false">IF(AND(N($B$13)&gt;0,$B$5&gt;=2),MAX(0,1-SUMPRODUCT(POISSON(L_J,($B$13^2*$B$5*T679)/2,FALSE()),BETADIST((($B$5-1)*FINV($B$8,($B$5-1),($B$5*(T679-1)))/(($B$5-1)*FINV($B$8,($B$5-1),($B$5*(T679-1)))+($B$5*(T679-1)))),($B$5-1)/2+L_J,($B$5*(T679-1))/2))),0)</f>
        <v>1</v>
      </c>
    </row>
    <row r="680" customFormat="false" ht="15" hidden="false" customHeight="false" outlineLevel="0" collapsed="false">
      <c r="T680" s="0" t="n">
        <v>676</v>
      </c>
      <c r="Z680" s="0" t="n">
        <f aca="false">IF(AND(N($B$13)&gt;0,$B$5&gt;=2),MAX(0,1-SUMPRODUCT(POISSON(L_J,($B$13^2*$B$5*T680)/2,FALSE()),BETADIST((($B$5-1)*FINV($B$8,($B$5-1),($B$5*(T680-1)))/(($B$5-1)*FINV($B$8,($B$5-1),($B$5*(T680-1)))+($B$5*(T680-1)))),($B$5-1)/2+L_J,($B$5*(T680-1))/2))),0)</f>
        <v>1</v>
      </c>
    </row>
    <row r="681" customFormat="false" ht="15" hidden="false" customHeight="false" outlineLevel="0" collapsed="false">
      <c r="T681" s="0" t="n">
        <v>677</v>
      </c>
      <c r="Z681" s="0" t="n">
        <f aca="false">IF(AND(N($B$13)&gt;0,$B$5&gt;=2),MAX(0,1-SUMPRODUCT(POISSON(L_J,($B$13^2*$B$5*T681)/2,FALSE()),BETADIST((($B$5-1)*FINV($B$8,($B$5-1),($B$5*(T681-1)))/(($B$5-1)*FINV($B$8,($B$5-1),($B$5*(T681-1)))+($B$5*(T681-1)))),($B$5-1)/2+L_J,($B$5*(T681-1))/2))),0)</f>
        <v>1</v>
      </c>
    </row>
    <row r="682" customFormat="false" ht="15" hidden="false" customHeight="false" outlineLevel="0" collapsed="false">
      <c r="T682" s="0" t="n">
        <v>678</v>
      </c>
      <c r="Z682" s="0" t="n">
        <f aca="false">IF(AND(N($B$13)&gt;0,$B$5&gt;=2),MAX(0,1-SUMPRODUCT(POISSON(L_J,($B$13^2*$B$5*T682)/2,FALSE()),BETADIST((($B$5-1)*FINV($B$8,($B$5-1),($B$5*(T682-1)))/(($B$5-1)*FINV($B$8,($B$5-1),($B$5*(T682-1)))+($B$5*(T682-1)))),($B$5-1)/2+L_J,($B$5*(T682-1))/2))),0)</f>
        <v>1</v>
      </c>
    </row>
    <row r="683" customFormat="false" ht="15" hidden="false" customHeight="false" outlineLevel="0" collapsed="false">
      <c r="T683" s="0" t="n">
        <v>679</v>
      </c>
      <c r="Z683" s="0" t="n">
        <f aca="false">IF(AND(N($B$13)&gt;0,$B$5&gt;=2),MAX(0,1-SUMPRODUCT(POISSON(L_J,($B$13^2*$B$5*T683)/2,FALSE()),BETADIST((($B$5-1)*FINV($B$8,($B$5-1),($B$5*(T683-1)))/(($B$5-1)*FINV($B$8,($B$5-1),($B$5*(T683-1)))+($B$5*(T683-1)))),($B$5-1)/2+L_J,($B$5*(T683-1))/2))),0)</f>
        <v>1</v>
      </c>
    </row>
    <row r="684" customFormat="false" ht="15" hidden="false" customHeight="false" outlineLevel="0" collapsed="false">
      <c r="T684" s="0" t="n">
        <v>680</v>
      </c>
      <c r="Z684" s="0" t="n">
        <f aca="false">IF(AND(N($B$13)&gt;0,$B$5&gt;=2),MAX(0,1-SUMPRODUCT(POISSON(L_J,($B$13^2*$B$5*T684)/2,FALSE()),BETADIST((($B$5-1)*FINV($B$8,($B$5-1),($B$5*(T684-1)))/(($B$5-1)*FINV($B$8,($B$5-1),($B$5*(T684-1)))+($B$5*(T684-1)))),($B$5-1)/2+L_J,($B$5*(T684-1))/2))),0)</f>
        <v>1</v>
      </c>
    </row>
    <row r="685" customFormat="false" ht="15" hidden="false" customHeight="false" outlineLevel="0" collapsed="false">
      <c r="T685" s="0" t="n">
        <v>681</v>
      </c>
      <c r="Z685" s="0" t="n">
        <f aca="false">IF(AND(N($B$13)&gt;0,$B$5&gt;=2),MAX(0,1-SUMPRODUCT(POISSON(L_J,($B$13^2*$B$5*T685)/2,FALSE()),BETADIST((($B$5-1)*FINV($B$8,($B$5-1),($B$5*(T685-1)))/(($B$5-1)*FINV($B$8,($B$5-1),($B$5*(T685-1)))+($B$5*(T685-1)))),($B$5-1)/2+L_J,($B$5*(T685-1))/2))),0)</f>
        <v>1</v>
      </c>
    </row>
    <row r="686" customFormat="false" ht="15" hidden="false" customHeight="false" outlineLevel="0" collapsed="false">
      <c r="T686" s="0" t="n">
        <v>682</v>
      </c>
      <c r="Z686" s="0" t="n">
        <f aca="false">IF(AND(N($B$13)&gt;0,$B$5&gt;=2),MAX(0,1-SUMPRODUCT(POISSON(L_J,($B$13^2*$B$5*T686)/2,FALSE()),BETADIST((($B$5-1)*FINV($B$8,($B$5-1),($B$5*(T686-1)))/(($B$5-1)*FINV($B$8,($B$5-1),($B$5*(T686-1)))+($B$5*(T686-1)))),($B$5-1)/2+L_J,($B$5*(T686-1))/2))),0)</f>
        <v>1</v>
      </c>
    </row>
    <row r="687" customFormat="false" ht="15" hidden="false" customHeight="false" outlineLevel="0" collapsed="false">
      <c r="T687" s="0" t="n">
        <v>683</v>
      </c>
      <c r="Z687" s="0" t="n">
        <f aca="false">IF(AND(N($B$13)&gt;0,$B$5&gt;=2),MAX(0,1-SUMPRODUCT(POISSON(L_J,($B$13^2*$B$5*T687)/2,FALSE()),BETADIST((($B$5-1)*FINV($B$8,($B$5-1),($B$5*(T687-1)))/(($B$5-1)*FINV($B$8,($B$5-1),($B$5*(T687-1)))+($B$5*(T687-1)))),($B$5-1)/2+L_J,($B$5*(T687-1))/2))),0)</f>
        <v>1</v>
      </c>
    </row>
    <row r="688" customFormat="false" ht="15" hidden="false" customHeight="false" outlineLevel="0" collapsed="false">
      <c r="T688" s="0" t="n">
        <v>684</v>
      </c>
      <c r="Z688" s="0" t="n">
        <f aca="false">IF(AND(N($B$13)&gt;0,$B$5&gt;=2),MAX(0,1-SUMPRODUCT(POISSON(L_J,($B$13^2*$B$5*T688)/2,FALSE()),BETADIST((($B$5-1)*FINV($B$8,($B$5-1),($B$5*(T688-1)))/(($B$5-1)*FINV($B$8,($B$5-1),($B$5*(T688-1)))+($B$5*(T688-1)))),($B$5-1)/2+L_J,($B$5*(T688-1))/2))),0)</f>
        <v>1</v>
      </c>
    </row>
    <row r="689" customFormat="false" ht="15" hidden="false" customHeight="false" outlineLevel="0" collapsed="false">
      <c r="T689" s="0" t="n">
        <v>685</v>
      </c>
      <c r="Z689" s="0" t="n">
        <f aca="false">IF(AND(N($B$13)&gt;0,$B$5&gt;=2),MAX(0,1-SUMPRODUCT(POISSON(L_J,($B$13^2*$B$5*T689)/2,FALSE()),BETADIST((($B$5-1)*FINV($B$8,($B$5-1),($B$5*(T689-1)))/(($B$5-1)*FINV($B$8,($B$5-1),($B$5*(T689-1)))+($B$5*(T689-1)))),($B$5-1)/2+L_J,($B$5*(T689-1))/2))),0)</f>
        <v>1</v>
      </c>
    </row>
    <row r="690" customFormat="false" ht="15" hidden="false" customHeight="false" outlineLevel="0" collapsed="false">
      <c r="T690" s="0" t="n">
        <v>686</v>
      </c>
      <c r="Z690" s="0" t="n">
        <f aca="false">IF(AND(N($B$13)&gt;0,$B$5&gt;=2),MAX(0,1-SUMPRODUCT(POISSON(L_J,($B$13^2*$B$5*T690)/2,FALSE()),BETADIST((($B$5-1)*FINV($B$8,($B$5-1),($B$5*(T690-1)))/(($B$5-1)*FINV($B$8,($B$5-1),($B$5*(T690-1)))+($B$5*(T690-1)))),($B$5-1)/2+L_J,($B$5*(T690-1))/2))),0)</f>
        <v>1</v>
      </c>
    </row>
    <row r="691" customFormat="false" ht="15" hidden="false" customHeight="false" outlineLevel="0" collapsed="false">
      <c r="T691" s="0" t="n">
        <v>687</v>
      </c>
      <c r="Z691" s="0" t="n">
        <f aca="false">IF(AND(N($B$13)&gt;0,$B$5&gt;=2),MAX(0,1-SUMPRODUCT(POISSON(L_J,($B$13^2*$B$5*T691)/2,FALSE()),BETADIST((($B$5-1)*FINV($B$8,($B$5-1),($B$5*(T691-1)))/(($B$5-1)*FINV($B$8,($B$5-1),($B$5*(T691-1)))+($B$5*(T691-1)))),($B$5-1)/2+L_J,($B$5*(T691-1))/2))),0)</f>
        <v>1</v>
      </c>
    </row>
    <row r="692" customFormat="false" ht="15" hidden="false" customHeight="false" outlineLevel="0" collapsed="false">
      <c r="T692" s="0" t="n">
        <v>688</v>
      </c>
      <c r="Z692" s="0" t="n">
        <f aca="false">IF(AND(N($B$13)&gt;0,$B$5&gt;=2),MAX(0,1-SUMPRODUCT(POISSON(L_J,($B$13^2*$B$5*T692)/2,FALSE()),BETADIST((($B$5-1)*FINV($B$8,($B$5-1),($B$5*(T692-1)))/(($B$5-1)*FINV($B$8,($B$5-1),($B$5*(T692-1)))+($B$5*(T692-1)))),($B$5-1)/2+L_J,($B$5*(T692-1))/2))),0)</f>
        <v>1</v>
      </c>
    </row>
    <row r="693" customFormat="false" ht="15" hidden="false" customHeight="false" outlineLevel="0" collapsed="false">
      <c r="T693" s="0" t="n">
        <v>689</v>
      </c>
      <c r="Z693" s="0" t="n">
        <f aca="false">IF(AND(N($B$13)&gt;0,$B$5&gt;=2),MAX(0,1-SUMPRODUCT(POISSON(L_J,($B$13^2*$B$5*T693)/2,FALSE()),BETADIST((($B$5-1)*FINV($B$8,($B$5-1),($B$5*(T693-1)))/(($B$5-1)*FINV($B$8,($B$5-1),($B$5*(T693-1)))+($B$5*(T693-1)))),($B$5-1)/2+L_J,($B$5*(T693-1))/2))),0)</f>
        <v>1</v>
      </c>
    </row>
    <row r="694" customFormat="false" ht="15" hidden="false" customHeight="false" outlineLevel="0" collapsed="false">
      <c r="T694" s="0" t="n">
        <v>690</v>
      </c>
      <c r="Z694" s="0" t="n">
        <f aca="false">IF(AND(N($B$13)&gt;0,$B$5&gt;=2),MAX(0,1-SUMPRODUCT(POISSON(L_J,($B$13^2*$B$5*T694)/2,FALSE()),BETADIST((($B$5-1)*FINV($B$8,($B$5-1),($B$5*(T694-1)))/(($B$5-1)*FINV($B$8,($B$5-1),($B$5*(T694-1)))+($B$5*(T694-1)))),($B$5-1)/2+L_J,($B$5*(T694-1))/2))),0)</f>
        <v>1</v>
      </c>
    </row>
    <row r="695" customFormat="false" ht="15" hidden="false" customHeight="false" outlineLevel="0" collapsed="false">
      <c r="T695" s="0" t="n">
        <v>691</v>
      </c>
      <c r="Z695" s="0" t="n">
        <f aca="false">IF(AND(N($B$13)&gt;0,$B$5&gt;=2),MAX(0,1-SUMPRODUCT(POISSON(L_J,($B$13^2*$B$5*T695)/2,FALSE()),BETADIST((($B$5-1)*FINV($B$8,($B$5-1),($B$5*(T695-1)))/(($B$5-1)*FINV($B$8,($B$5-1),($B$5*(T695-1)))+($B$5*(T695-1)))),($B$5-1)/2+L_J,($B$5*(T695-1))/2))),0)</f>
        <v>1</v>
      </c>
    </row>
    <row r="696" customFormat="false" ht="15" hidden="false" customHeight="false" outlineLevel="0" collapsed="false">
      <c r="T696" s="0" t="n">
        <v>692</v>
      </c>
      <c r="Z696" s="0" t="n">
        <f aca="false">IF(AND(N($B$13)&gt;0,$B$5&gt;=2),MAX(0,1-SUMPRODUCT(POISSON(L_J,($B$13^2*$B$5*T696)/2,FALSE()),BETADIST((($B$5-1)*FINV($B$8,($B$5-1),($B$5*(T696-1)))/(($B$5-1)*FINV($B$8,($B$5-1),($B$5*(T696-1)))+($B$5*(T696-1)))),($B$5-1)/2+L_J,($B$5*(T696-1))/2))),0)</f>
        <v>1</v>
      </c>
    </row>
    <row r="697" customFormat="false" ht="15" hidden="false" customHeight="false" outlineLevel="0" collapsed="false">
      <c r="T697" s="0" t="n">
        <v>693</v>
      </c>
      <c r="Z697" s="0" t="n">
        <f aca="false">IF(AND(N($B$13)&gt;0,$B$5&gt;=2),MAX(0,1-SUMPRODUCT(POISSON(L_J,($B$13^2*$B$5*T697)/2,FALSE()),BETADIST((($B$5-1)*FINV($B$8,($B$5-1),($B$5*(T697-1)))/(($B$5-1)*FINV($B$8,($B$5-1),($B$5*(T697-1)))+($B$5*(T697-1)))),($B$5-1)/2+L_J,($B$5*(T697-1))/2))),0)</f>
        <v>1</v>
      </c>
    </row>
    <row r="698" customFormat="false" ht="15" hidden="false" customHeight="false" outlineLevel="0" collapsed="false">
      <c r="T698" s="0" t="n">
        <v>694</v>
      </c>
      <c r="Z698" s="0" t="n">
        <f aca="false">IF(AND(N($B$13)&gt;0,$B$5&gt;=2),MAX(0,1-SUMPRODUCT(POISSON(L_J,($B$13^2*$B$5*T698)/2,FALSE()),BETADIST((($B$5-1)*FINV($B$8,($B$5-1),($B$5*(T698-1)))/(($B$5-1)*FINV($B$8,($B$5-1),($B$5*(T698-1)))+($B$5*(T698-1)))),($B$5-1)/2+L_J,($B$5*(T698-1))/2))),0)</f>
        <v>1</v>
      </c>
    </row>
    <row r="699" customFormat="false" ht="15" hidden="false" customHeight="false" outlineLevel="0" collapsed="false">
      <c r="T699" s="0" t="n">
        <v>695</v>
      </c>
      <c r="Z699" s="0" t="n">
        <f aca="false">IF(AND(N($B$13)&gt;0,$B$5&gt;=2),MAX(0,1-SUMPRODUCT(POISSON(L_J,($B$13^2*$B$5*T699)/2,FALSE()),BETADIST((($B$5-1)*FINV($B$8,($B$5-1),($B$5*(T699-1)))/(($B$5-1)*FINV($B$8,($B$5-1),($B$5*(T699-1)))+($B$5*(T699-1)))),($B$5-1)/2+L_J,($B$5*(T699-1))/2))),0)</f>
        <v>1</v>
      </c>
    </row>
    <row r="700" customFormat="false" ht="15" hidden="false" customHeight="false" outlineLevel="0" collapsed="false">
      <c r="T700" s="0" t="n">
        <v>696</v>
      </c>
      <c r="Z700" s="0" t="n">
        <f aca="false">IF(AND(N($B$13)&gt;0,$B$5&gt;=2),MAX(0,1-SUMPRODUCT(POISSON(L_J,($B$13^2*$B$5*T700)/2,FALSE()),BETADIST((($B$5-1)*FINV($B$8,($B$5-1),($B$5*(T700-1)))/(($B$5-1)*FINV($B$8,($B$5-1),($B$5*(T700-1)))+($B$5*(T700-1)))),($B$5-1)/2+L_J,($B$5*(T700-1))/2))),0)</f>
        <v>1</v>
      </c>
    </row>
    <row r="701" customFormat="false" ht="15" hidden="false" customHeight="false" outlineLevel="0" collapsed="false">
      <c r="T701" s="0" t="n">
        <v>697</v>
      </c>
      <c r="Z701" s="0" t="n">
        <f aca="false">IF(AND(N($B$13)&gt;0,$B$5&gt;=2),MAX(0,1-SUMPRODUCT(POISSON(L_J,($B$13^2*$B$5*T701)/2,FALSE()),BETADIST((($B$5-1)*FINV($B$8,($B$5-1),($B$5*(T701-1)))/(($B$5-1)*FINV($B$8,($B$5-1),($B$5*(T701-1)))+($B$5*(T701-1)))),($B$5-1)/2+L_J,($B$5*(T701-1))/2))),0)</f>
        <v>1</v>
      </c>
    </row>
    <row r="702" customFormat="false" ht="15" hidden="false" customHeight="false" outlineLevel="0" collapsed="false">
      <c r="T702" s="0" t="n">
        <v>698</v>
      </c>
      <c r="Z702" s="0" t="n">
        <f aca="false">IF(AND(N($B$13)&gt;0,$B$5&gt;=2),MAX(0,1-SUMPRODUCT(POISSON(L_J,($B$13^2*$B$5*T702)/2,FALSE()),BETADIST((($B$5-1)*FINV($B$8,($B$5-1),($B$5*(T702-1)))/(($B$5-1)*FINV($B$8,($B$5-1),($B$5*(T702-1)))+($B$5*(T702-1)))),($B$5-1)/2+L_J,($B$5*(T702-1))/2))),0)</f>
        <v>1</v>
      </c>
    </row>
    <row r="703" customFormat="false" ht="15" hidden="false" customHeight="false" outlineLevel="0" collapsed="false">
      <c r="T703" s="0" t="n">
        <v>699</v>
      </c>
      <c r="Z703" s="0" t="n">
        <f aca="false">IF(AND(N($B$13)&gt;0,$B$5&gt;=2),MAX(0,1-SUMPRODUCT(POISSON(L_J,($B$13^2*$B$5*T703)/2,FALSE()),BETADIST((($B$5-1)*FINV($B$8,($B$5-1),($B$5*(T703-1)))/(($B$5-1)*FINV($B$8,($B$5-1),($B$5*(T703-1)))+($B$5*(T703-1)))),($B$5-1)/2+L_J,($B$5*(T703-1))/2))),0)</f>
        <v>1</v>
      </c>
    </row>
    <row r="704" customFormat="false" ht="15" hidden="false" customHeight="false" outlineLevel="0" collapsed="false">
      <c r="T704" s="0" t="n">
        <v>700</v>
      </c>
      <c r="Z704" s="0" t="n">
        <f aca="false">IF(AND(N($B$13)&gt;0,$B$5&gt;=2),MAX(0,1-SUMPRODUCT(POISSON(L_J,($B$13^2*$B$5*T704)/2,FALSE()),BETADIST((($B$5-1)*FINV($B$8,($B$5-1),($B$5*(T704-1)))/(($B$5-1)*FINV($B$8,($B$5-1),($B$5*(T704-1)))+($B$5*(T704-1)))),($B$5-1)/2+L_J,($B$5*(T704-1))/2))),0)</f>
        <v>1</v>
      </c>
    </row>
    <row r="705" customFormat="false" ht="15" hidden="false" customHeight="false" outlineLevel="0" collapsed="false">
      <c r="T705" s="0" t="n">
        <v>701</v>
      </c>
      <c r="Z705" s="0" t="n">
        <f aca="false">IF(AND(N($B$13)&gt;0,$B$5&gt;=2),MAX(0,1-SUMPRODUCT(POISSON(L_J,($B$13^2*$B$5*T705)/2,FALSE()),BETADIST((($B$5-1)*FINV($B$8,($B$5-1),($B$5*(T705-1)))/(($B$5-1)*FINV($B$8,($B$5-1),($B$5*(T705-1)))+($B$5*(T705-1)))),($B$5-1)/2+L_J,($B$5*(T705-1))/2))),0)</f>
        <v>1</v>
      </c>
    </row>
    <row r="706" customFormat="false" ht="15" hidden="false" customHeight="false" outlineLevel="0" collapsed="false">
      <c r="T706" s="0" t="n">
        <v>702</v>
      </c>
      <c r="Z706" s="0" t="n">
        <f aca="false">IF(AND(N($B$13)&gt;0,$B$5&gt;=2),MAX(0,1-SUMPRODUCT(POISSON(L_J,($B$13^2*$B$5*T706)/2,FALSE()),BETADIST((($B$5-1)*FINV($B$8,($B$5-1),($B$5*(T706-1)))/(($B$5-1)*FINV($B$8,($B$5-1),($B$5*(T706-1)))+($B$5*(T706-1)))),($B$5-1)/2+L_J,($B$5*(T706-1))/2))),0)</f>
        <v>1</v>
      </c>
    </row>
    <row r="707" customFormat="false" ht="15" hidden="false" customHeight="false" outlineLevel="0" collapsed="false">
      <c r="T707" s="0" t="n">
        <v>703</v>
      </c>
      <c r="Z707" s="0" t="n">
        <f aca="false">IF(AND(N($B$13)&gt;0,$B$5&gt;=2),MAX(0,1-SUMPRODUCT(POISSON(L_J,($B$13^2*$B$5*T707)/2,FALSE()),BETADIST((($B$5-1)*FINV($B$8,($B$5-1),($B$5*(T707-1)))/(($B$5-1)*FINV($B$8,($B$5-1),($B$5*(T707-1)))+($B$5*(T707-1)))),($B$5-1)/2+L_J,($B$5*(T707-1))/2))),0)</f>
        <v>1</v>
      </c>
    </row>
    <row r="708" customFormat="false" ht="15" hidden="false" customHeight="false" outlineLevel="0" collapsed="false">
      <c r="T708" s="0" t="n">
        <v>704</v>
      </c>
      <c r="Z708" s="0" t="n">
        <f aca="false">IF(AND(N($B$13)&gt;0,$B$5&gt;=2),MAX(0,1-SUMPRODUCT(POISSON(L_J,($B$13^2*$B$5*T708)/2,FALSE()),BETADIST((($B$5-1)*FINV($B$8,($B$5-1),($B$5*(T708-1)))/(($B$5-1)*FINV($B$8,($B$5-1),($B$5*(T708-1)))+($B$5*(T708-1)))),($B$5-1)/2+L_J,($B$5*(T708-1))/2))),0)</f>
        <v>1</v>
      </c>
    </row>
    <row r="709" customFormat="false" ht="15" hidden="false" customHeight="false" outlineLevel="0" collapsed="false">
      <c r="T709" s="0" t="n">
        <v>705</v>
      </c>
      <c r="Z709" s="0" t="n">
        <f aca="false">IF(AND(N($B$13)&gt;0,$B$5&gt;=2),MAX(0,1-SUMPRODUCT(POISSON(L_J,($B$13^2*$B$5*T709)/2,FALSE()),BETADIST((($B$5-1)*FINV($B$8,($B$5-1),($B$5*(T709-1)))/(($B$5-1)*FINV($B$8,($B$5-1),($B$5*(T709-1)))+($B$5*(T709-1)))),($B$5-1)/2+L_J,($B$5*(T709-1))/2))),0)</f>
        <v>1</v>
      </c>
    </row>
    <row r="710" customFormat="false" ht="15" hidden="false" customHeight="false" outlineLevel="0" collapsed="false">
      <c r="T710" s="0" t="n">
        <v>706</v>
      </c>
      <c r="Z710" s="0" t="n">
        <f aca="false">IF(AND(N($B$13)&gt;0,$B$5&gt;=2),MAX(0,1-SUMPRODUCT(POISSON(L_J,($B$13^2*$B$5*T710)/2,FALSE()),BETADIST((($B$5-1)*FINV($B$8,($B$5-1),($B$5*(T710-1)))/(($B$5-1)*FINV($B$8,($B$5-1),($B$5*(T710-1)))+($B$5*(T710-1)))),($B$5-1)/2+L_J,($B$5*(T710-1))/2))),0)</f>
        <v>1</v>
      </c>
    </row>
    <row r="711" customFormat="false" ht="15" hidden="false" customHeight="false" outlineLevel="0" collapsed="false">
      <c r="T711" s="0" t="n">
        <v>707</v>
      </c>
      <c r="Z711" s="0" t="n">
        <f aca="false">IF(AND(N($B$13)&gt;0,$B$5&gt;=2),MAX(0,1-SUMPRODUCT(POISSON(L_J,($B$13^2*$B$5*T711)/2,FALSE()),BETADIST((($B$5-1)*FINV($B$8,($B$5-1),($B$5*(T711-1)))/(($B$5-1)*FINV($B$8,($B$5-1),($B$5*(T711-1)))+($B$5*(T711-1)))),($B$5-1)/2+L_J,($B$5*(T711-1))/2))),0)</f>
        <v>1</v>
      </c>
    </row>
    <row r="712" customFormat="false" ht="15" hidden="false" customHeight="false" outlineLevel="0" collapsed="false">
      <c r="T712" s="0" t="n">
        <v>708</v>
      </c>
      <c r="Z712" s="0" t="n">
        <f aca="false">IF(AND(N($B$13)&gt;0,$B$5&gt;=2),MAX(0,1-SUMPRODUCT(POISSON(L_J,($B$13^2*$B$5*T712)/2,FALSE()),BETADIST((($B$5-1)*FINV($B$8,($B$5-1),($B$5*(T712-1)))/(($B$5-1)*FINV($B$8,($B$5-1),($B$5*(T712-1)))+($B$5*(T712-1)))),($B$5-1)/2+L_J,($B$5*(T712-1))/2))),0)</f>
        <v>1</v>
      </c>
    </row>
    <row r="713" customFormat="false" ht="15" hidden="false" customHeight="false" outlineLevel="0" collapsed="false">
      <c r="T713" s="0" t="n">
        <v>709</v>
      </c>
      <c r="Z713" s="0" t="n">
        <f aca="false">IF(AND(N($B$13)&gt;0,$B$5&gt;=2),MAX(0,1-SUMPRODUCT(POISSON(L_J,($B$13^2*$B$5*T713)/2,FALSE()),BETADIST((($B$5-1)*FINV($B$8,($B$5-1),($B$5*(T713-1)))/(($B$5-1)*FINV($B$8,($B$5-1),($B$5*(T713-1)))+($B$5*(T713-1)))),($B$5-1)/2+L_J,($B$5*(T713-1))/2))),0)</f>
        <v>1</v>
      </c>
    </row>
    <row r="714" customFormat="false" ht="15" hidden="false" customHeight="false" outlineLevel="0" collapsed="false">
      <c r="T714" s="0" t="n">
        <v>710</v>
      </c>
      <c r="Z714" s="0" t="n">
        <f aca="false">IF(AND(N($B$13)&gt;0,$B$5&gt;=2),MAX(0,1-SUMPRODUCT(POISSON(L_J,($B$13^2*$B$5*T714)/2,FALSE()),BETADIST((($B$5-1)*FINV($B$8,($B$5-1),($B$5*(T714-1)))/(($B$5-1)*FINV($B$8,($B$5-1),($B$5*(T714-1)))+($B$5*(T714-1)))),($B$5-1)/2+L_J,($B$5*(T714-1))/2))),0)</f>
        <v>1</v>
      </c>
    </row>
    <row r="715" customFormat="false" ht="15" hidden="false" customHeight="false" outlineLevel="0" collapsed="false">
      <c r="T715" s="0" t="n">
        <v>711</v>
      </c>
      <c r="Z715" s="0" t="n">
        <f aca="false">IF(AND(N($B$13)&gt;0,$B$5&gt;=2),MAX(0,1-SUMPRODUCT(POISSON(L_J,($B$13^2*$B$5*T715)/2,FALSE()),BETADIST((($B$5-1)*FINV($B$8,($B$5-1),($B$5*(T715-1)))/(($B$5-1)*FINV($B$8,($B$5-1),($B$5*(T715-1)))+($B$5*(T715-1)))),($B$5-1)/2+L_J,($B$5*(T715-1))/2))),0)</f>
        <v>1</v>
      </c>
    </row>
    <row r="716" customFormat="false" ht="15" hidden="false" customHeight="false" outlineLevel="0" collapsed="false">
      <c r="T716" s="0" t="n">
        <v>712</v>
      </c>
      <c r="Z716" s="0" t="n">
        <f aca="false">IF(AND(N($B$13)&gt;0,$B$5&gt;=2),MAX(0,1-SUMPRODUCT(POISSON(L_J,($B$13^2*$B$5*T716)/2,FALSE()),BETADIST((($B$5-1)*FINV($B$8,($B$5-1),($B$5*(T716-1)))/(($B$5-1)*FINV($B$8,($B$5-1),($B$5*(T716-1)))+($B$5*(T716-1)))),($B$5-1)/2+L_J,($B$5*(T716-1))/2))),0)</f>
        <v>1</v>
      </c>
    </row>
    <row r="717" customFormat="false" ht="15" hidden="false" customHeight="false" outlineLevel="0" collapsed="false">
      <c r="T717" s="0" t="n">
        <v>713</v>
      </c>
      <c r="Z717" s="0" t="n">
        <f aca="false">IF(AND(N($B$13)&gt;0,$B$5&gt;=2),MAX(0,1-SUMPRODUCT(POISSON(L_J,($B$13^2*$B$5*T717)/2,FALSE()),BETADIST((($B$5-1)*FINV($B$8,($B$5-1),($B$5*(T717-1)))/(($B$5-1)*FINV($B$8,($B$5-1),($B$5*(T717-1)))+($B$5*(T717-1)))),($B$5-1)/2+L_J,($B$5*(T717-1))/2))),0)</f>
        <v>1</v>
      </c>
    </row>
    <row r="718" customFormat="false" ht="15" hidden="false" customHeight="false" outlineLevel="0" collapsed="false">
      <c r="T718" s="0" t="n">
        <v>714</v>
      </c>
      <c r="Z718" s="0" t="n">
        <f aca="false">IF(AND(N($B$13)&gt;0,$B$5&gt;=2),MAX(0,1-SUMPRODUCT(POISSON(L_J,($B$13^2*$B$5*T718)/2,FALSE()),BETADIST((($B$5-1)*FINV($B$8,($B$5-1),($B$5*(T718-1)))/(($B$5-1)*FINV($B$8,($B$5-1),($B$5*(T718-1)))+($B$5*(T718-1)))),($B$5-1)/2+L_J,($B$5*(T718-1))/2))),0)</f>
        <v>1</v>
      </c>
    </row>
    <row r="719" customFormat="false" ht="15" hidden="false" customHeight="false" outlineLevel="0" collapsed="false">
      <c r="T719" s="0" t="n">
        <v>715</v>
      </c>
      <c r="Z719" s="0" t="n">
        <f aca="false">IF(AND(N($B$13)&gt;0,$B$5&gt;=2),MAX(0,1-SUMPRODUCT(POISSON(L_J,($B$13^2*$B$5*T719)/2,FALSE()),BETADIST((($B$5-1)*FINV($B$8,($B$5-1),($B$5*(T719-1)))/(($B$5-1)*FINV($B$8,($B$5-1),($B$5*(T719-1)))+($B$5*(T719-1)))),($B$5-1)/2+L_J,($B$5*(T719-1))/2))),0)</f>
        <v>1</v>
      </c>
    </row>
    <row r="720" customFormat="false" ht="15" hidden="false" customHeight="false" outlineLevel="0" collapsed="false">
      <c r="T720" s="0" t="n">
        <v>716</v>
      </c>
      <c r="Z720" s="0" t="n">
        <f aca="false">IF(AND(N($B$13)&gt;0,$B$5&gt;=2),MAX(0,1-SUMPRODUCT(POISSON(L_J,($B$13^2*$B$5*T720)/2,FALSE()),BETADIST((($B$5-1)*FINV($B$8,($B$5-1),($B$5*(T720-1)))/(($B$5-1)*FINV($B$8,($B$5-1),($B$5*(T720-1)))+($B$5*(T720-1)))),($B$5-1)/2+L_J,($B$5*(T720-1))/2))),0)</f>
        <v>1</v>
      </c>
    </row>
    <row r="721" customFormat="false" ht="15" hidden="false" customHeight="false" outlineLevel="0" collapsed="false">
      <c r="T721" s="0" t="n">
        <v>717</v>
      </c>
      <c r="Z721" s="0" t="n">
        <f aca="false">IF(AND(N($B$13)&gt;0,$B$5&gt;=2),MAX(0,1-SUMPRODUCT(POISSON(L_J,($B$13^2*$B$5*T721)/2,FALSE()),BETADIST((($B$5-1)*FINV($B$8,($B$5-1),($B$5*(T721-1)))/(($B$5-1)*FINV($B$8,($B$5-1),($B$5*(T721-1)))+($B$5*(T721-1)))),($B$5-1)/2+L_J,($B$5*(T721-1))/2))),0)</f>
        <v>1</v>
      </c>
    </row>
    <row r="722" customFormat="false" ht="15" hidden="false" customHeight="false" outlineLevel="0" collapsed="false">
      <c r="T722" s="0" t="n">
        <v>718</v>
      </c>
      <c r="Z722" s="0" t="n">
        <f aca="false">IF(AND(N($B$13)&gt;0,$B$5&gt;=2),MAX(0,1-SUMPRODUCT(POISSON(L_J,($B$13^2*$B$5*T722)/2,FALSE()),BETADIST((($B$5-1)*FINV($B$8,($B$5-1),($B$5*(T722-1)))/(($B$5-1)*FINV($B$8,($B$5-1),($B$5*(T722-1)))+($B$5*(T722-1)))),($B$5-1)/2+L_J,($B$5*(T722-1))/2))),0)</f>
        <v>1</v>
      </c>
    </row>
    <row r="723" customFormat="false" ht="15" hidden="false" customHeight="false" outlineLevel="0" collapsed="false">
      <c r="T723" s="0" t="n">
        <v>719</v>
      </c>
      <c r="Z723" s="0" t="n">
        <f aca="false">IF(AND(N($B$13)&gt;0,$B$5&gt;=2),MAX(0,1-SUMPRODUCT(POISSON(L_J,($B$13^2*$B$5*T723)/2,FALSE()),BETADIST((($B$5-1)*FINV($B$8,($B$5-1),($B$5*(T723-1)))/(($B$5-1)*FINV($B$8,($B$5-1),($B$5*(T723-1)))+($B$5*(T723-1)))),($B$5-1)/2+L_J,($B$5*(T723-1))/2))),0)</f>
        <v>1</v>
      </c>
    </row>
    <row r="724" customFormat="false" ht="15" hidden="false" customHeight="false" outlineLevel="0" collapsed="false">
      <c r="T724" s="0" t="n">
        <v>720</v>
      </c>
      <c r="Z724" s="0" t="n">
        <f aca="false">IF(AND(N($B$13)&gt;0,$B$5&gt;=2),MAX(0,1-SUMPRODUCT(POISSON(L_J,($B$13^2*$B$5*T724)/2,FALSE()),BETADIST((($B$5-1)*FINV($B$8,($B$5-1),($B$5*(T724-1)))/(($B$5-1)*FINV($B$8,($B$5-1),($B$5*(T724-1)))+($B$5*(T724-1)))),($B$5-1)/2+L_J,($B$5*(T724-1))/2))),0)</f>
        <v>1</v>
      </c>
    </row>
    <row r="725" customFormat="false" ht="15" hidden="false" customHeight="false" outlineLevel="0" collapsed="false">
      <c r="T725" s="0" t="n">
        <v>721</v>
      </c>
      <c r="Z725" s="0" t="n">
        <f aca="false">IF(AND(N($B$13)&gt;0,$B$5&gt;=2),MAX(0,1-SUMPRODUCT(POISSON(L_J,($B$13^2*$B$5*T725)/2,FALSE()),BETADIST((($B$5-1)*FINV($B$8,($B$5-1),($B$5*(T725-1)))/(($B$5-1)*FINV($B$8,($B$5-1),($B$5*(T725-1)))+($B$5*(T725-1)))),($B$5-1)/2+L_J,($B$5*(T725-1))/2))),0)</f>
        <v>1</v>
      </c>
    </row>
    <row r="726" customFormat="false" ht="15" hidden="false" customHeight="false" outlineLevel="0" collapsed="false">
      <c r="T726" s="0" t="n">
        <v>722</v>
      </c>
      <c r="Z726" s="0" t="n">
        <f aca="false">IF(AND(N($B$13)&gt;0,$B$5&gt;=2),MAX(0,1-SUMPRODUCT(POISSON(L_J,($B$13^2*$B$5*T726)/2,FALSE()),BETADIST((($B$5-1)*FINV($B$8,($B$5-1),($B$5*(T726-1)))/(($B$5-1)*FINV($B$8,($B$5-1),($B$5*(T726-1)))+($B$5*(T726-1)))),($B$5-1)/2+L_J,($B$5*(T726-1))/2))),0)</f>
        <v>1</v>
      </c>
    </row>
    <row r="727" customFormat="false" ht="15" hidden="false" customHeight="false" outlineLevel="0" collapsed="false">
      <c r="T727" s="0" t="n">
        <v>723</v>
      </c>
      <c r="Z727" s="0" t="n">
        <f aca="false">IF(AND(N($B$13)&gt;0,$B$5&gt;=2),MAX(0,1-SUMPRODUCT(POISSON(L_J,($B$13^2*$B$5*T727)/2,FALSE()),BETADIST((($B$5-1)*FINV($B$8,($B$5-1),($B$5*(T727-1)))/(($B$5-1)*FINV($B$8,($B$5-1),($B$5*(T727-1)))+($B$5*(T727-1)))),($B$5-1)/2+L_J,($B$5*(T727-1))/2))),0)</f>
        <v>1</v>
      </c>
    </row>
    <row r="728" customFormat="false" ht="15" hidden="false" customHeight="false" outlineLevel="0" collapsed="false">
      <c r="T728" s="0" t="n">
        <v>724</v>
      </c>
      <c r="Z728" s="0" t="n">
        <f aca="false">IF(AND(N($B$13)&gt;0,$B$5&gt;=2),MAX(0,1-SUMPRODUCT(POISSON(L_J,($B$13^2*$B$5*T728)/2,FALSE()),BETADIST((($B$5-1)*FINV($B$8,($B$5-1),($B$5*(T728-1)))/(($B$5-1)*FINV($B$8,($B$5-1),($B$5*(T728-1)))+($B$5*(T728-1)))),($B$5-1)/2+L_J,($B$5*(T728-1))/2))),0)</f>
        <v>1</v>
      </c>
    </row>
    <row r="729" customFormat="false" ht="15" hidden="false" customHeight="false" outlineLevel="0" collapsed="false">
      <c r="T729" s="0" t="n">
        <v>725</v>
      </c>
      <c r="Z729" s="0" t="n">
        <f aca="false">IF(AND(N($B$13)&gt;0,$B$5&gt;=2),MAX(0,1-SUMPRODUCT(POISSON(L_J,($B$13^2*$B$5*T729)/2,FALSE()),BETADIST((($B$5-1)*FINV($B$8,($B$5-1),($B$5*(T729-1)))/(($B$5-1)*FINV($B$8,($B$5-1),($B$5*(T729-1)))+($B$5*(T729-1)))),($B$5-1)/2+L_J,($B$5*(T729-1))/2))),0)</f>
        <v>1</v>
      </c>
    </row>
    <row r="730" customFormat="false" ht="15" hidden="false" customHeight="false" outlineLevel="0" collapsed="false">
      <c r="T730" s="0" t="n">
        <v>726</v>
      </c>
      <c r="Z730" s="0" t="n">
        <f aca="false">IF(AND(N($B$13)&gt;0,$B$5&gt;=2),MAX(0,1-SUMPRODUCT(POISSON(L_J,($B$13^2*$B$5*T730)/2,FALSE()),BETADIST((($B$5-1)*FINV($B$8,($B$5-1),($B$5*(T730-1)))/(($B$5-1)*FINV($B$8,($B$5-1),($B$5*(T730-1)))+($B$5*(T730-1)))),($B$5-1)/2+L_J,($B$5*(T730-1))/2))),0)</f>
        <v>1</v>
      </c>
    </row>
    <row r="731" customFormat="false" ht="15" hidden="false" customHeight="false" outlineLevel="0" collapsed="false">
      <c r="T731" s="0" t="n">
        <v>727</v>
      </c>
      <c r="Z731" s="0" t="n">
        <f aca="false">IF(AND(N($B$13)&gt;0,$B$5&gt;=2),MAX(0,1-SUMPRODUCT(POISSON(L_J,($B$13^2*$B$5*T731)/2,FALSE()),BETADIST((($B$5-1)*FINV($B$8,($B$5-1),($B$5*(T731-1)))/(($B$5-1)*FINV($B$8,($B$5-1),($B$5*(T731-1)))+($B$5*(T731-1)))),($B$5-1)/2+L_J,($B$5*(T731-1))/2))),0)</f>
        <v>1</v>
      </c>
    </row>
    <row r="732" customFormat="false" ht="15" hidden="false" customHeight="false" outlineLevel="0" collapsed="false">
      <c r="T732" s="0" t="n">
        <v>728</v>
      </c>
      <c r="Z732" s="0" t="n">
        <f aca="false">IF(AND(N($B$13)&gt;0,$B$5&gt;=2),MAX(0,1-SUMPRODUCT(POISSON(L_J,($B$13^2*$B$5*T732)/2,FALSE()),BETADIST((($B$5-1)*FINV($B$8,($B$5-1),($B$5*(T732-1)))/(($B$5-1)*FINV($B$8,($B$5-1),($B$5*(T732-1)))+($B$5*(T732-1)))),($B$5-1)/2+L_J,($B$5*(T732-1))/2))),0)</f>
        <v>1</v>
      </c>
    </row>
    <row r="733" customFormat="false" ht="15" hidden="false" customHeight="false" outlineLevel="0" collapsed="false">
      <c r="T733" s="0" t="n">
        <v>729</v>
      </c>
      <c r="Z733" s="0" t="n">
        <f aca="false">IF(AND(N($B$13)&gt;0,$B$5&gt;=2),MAX(0,1-SUMPRODUCT(POISSON(L_J,($B$13^2*$B$5*T733)/2,FALSE()),BETADIST((($B$5-1)*FINV($B$8,($B$5-1),($B$5*(T733-1)))/(($B$5-1)*FINV($B$8,($B$5-1),($B$5*(T733-1)))+($B$5*(T733-1)))),($B$5-1)/2+L_J,($B$5*(T733-1))/2))),0)</f>
        <v>1</v>
      </c>
    </row>
    <row r="734" customFormat="false" ht="15" hidden="false" customHeight="false" outlineLevel="0" collapsed="false">
      <c r="T734" s="0" t="n">
        <v>730</v>
      </c>
      <c r="Z734" s="0" t="n">
        <f aca="false">IF(AND(N($B$13)&gt;0,$B$5&gt;=2),MAX(0,1-SUMPRODUCT(POISSON(L_J,($B$13^2*$B$5*T734)/2,FALSE()),BETADIST((($B$5-1)*FINV($B$8,($B$5-1),($B$5*(T734-1)))/(($B$5-1)*FINV($B$8,($B$5-1),($B$5*(T734-1)))+($B$5*(T734-1)))),($B$5-1)/2+L_J,($B$5*(T734-1))/2))),0)</f>
        <v>1</v>
      </c>
    </row>
    <row r="735" customFormat="false" ht="15" hidden="false" customHeight="false" outlineLevel="0" collapsed="false">
      <c r="T735" s="0" t="n">
        <v>731</v>
      </c>
      <c r="Z735" s="0" t="n">
        <f aca="false">IF(AND(N($B$13)&gt;0,$B$5&gt;=2),MAX(0,1-SUMPRODUCT(POISSON(L_J,($B$13^2*$B$5*T735)/2,FALSE()),BETADIST((($B$5-1)*FINV($B$8,($B$5-1),($B$5*(T735-1)))/(($B$5-1)*FINV($B$8,($B$5-1),($B$5*(T735-1)))+($B$5*(T735-1)))),($B$5-1)/2+L_J,($B$5*(T735-1))/2))),0)</f>
        <v>1</v>
      </c>
    </row>
    <row r="736" customFormat="false" ht="15" hidden="false" customHeight="false" outlineLevel="0" collapsed="false">
      <c r="T736" s="0" t="n">
        <v>732</v>
      </c>
      <c r="Z736" s="0" t="n">
        <f aca="false">IF(AND(N($B$13)&gt;0,$B$5&gt;=2),MAX(0,1-SUMPRODUCT(POISSON(L_J,($B$13^2*$B$5*T736)/2,FALSE()),BETADIST((($B$5-1)*FINV($B$8,($B$5-1),($B$5*(T736-1)))/(($B$5-1)*FINV($B$8,($B$5-1),($B$5*(T736-1)))+($B$5*(T736-1)))),($B$5-1)/2+L_J,($B$5*(T736-1))/2))),0)</f>
        <v>1</v>
      </c>
    </row>
    <row r="737" customFormat="false" ht="15" hidden="false" customHeight="false" outlineLevel="0" collapsed="false">
      <c r="T737" s="0" t="n">
        <v>733</v>
      </c>
      <c r="Z737" s="0" t="n">
        <f aca="false">IF(AND(N($B$13)&gt;0,$B$5&gt;=2),MAX(0,1-SUMPRODUCT(POISSON(L_J,($B$13^2*$B$5*T737)/2,FALSE()),BETADIST((($B$5-1)*FINV($B$8,($B$5-1),($B$5*(T737-1)))/(($B$5-1)*FINV($B$8,($B$5-1),($B$5*(T737-1)))+($B$5*(T737-1)))),($B$5-1)/2+L_J,($B$5*(T737-1))/2))),0)</f>
        <v>1</v>
      </c>
    </row>
    <row r="738" customFormat="false" ht="15" hidden="false" customHeight="false" outlineLevel="0" collapsed="false">
      <c r="T738" s="0" t="n">
        <v>734</v>
      </c>
      <c r="Z738" s="0" t="n">
        <f aca="false">IF(AND(N($B$13)&gt;0,$B$5&gt;=2),MAX(0,1-SUMPRODUCT(POISSON(L_J,($B$13^2*$B$5*T738)/2,FALSE()),BETADIST((($B$5-1)*FINV($B$8,($B$5-1),($B$5*(T738-1)))/(($B$5-1)*FINV($B$8,($B$5-1),($B$5*(T738-1)))+($B$5*(T738-1)))),($B$5-1)/2+L_J,($B$5*(T738-1))/2))),0)</f>
        <v>1</v>
      </c>
    </row>
    <row r="739" customFormat="false" ht="15" hidden="false" customHeight="false" outlineLevel="0" collapsed="false">
      <c r="T739" s="0" t="n">
        <v>735</v>
      </c>
      <c r="Z739" s="0" t="n">
        <f aca="false">IF(AND(N($B$13)&gt;0,$B$5&gt;=2),MAX(0,1-SUMPRODUCT(POISSON(L_J,($B$13^2*$B$5*T739)/2,FALSE()),BETADIST((($B$5-1)*FINV($B$8,($B$5-1),($B$5*(T739-1)))/(($B$5-1)*FINV($B$8,($B$5-1),($B$5*(T739-1)))+($B$5*(T739-1)))),($B$5-1)/2+L_J,($B$5*(T739-1))/2))),0)</f>
        <v>1</v>
      </c>
    </row>
    <row r="740" customFormat="false" ht="15" hidden="false" customHeight="false" outlineLevel="0" collapsed="false">
      <c r="T740" s="0" t="n">
        <v>736</v>
      </c>
      <c r="Z740" s="0" t="n">
        <f aca="false">IF(AND(N($B$13)&gt;0,$B$5&gt;=2),MAX(0,1-SUMPRODUCT(POISSON(L_J,($B$13^2*$B$5*T740)/2,FALSE()),BETADIST((($B$5-1)*FINV($B$8,($B$5-1),($B$5*(T740-1)))/(($B$5-1)*FINV($B$8,($B$5-1),($B$5*(T740-1)))+($B$5*(T740-1)))),($B$5-1)/2+L_J,($B$5*(T740-1))/2))),0)</f>
        <v>1</v>
      </c>
    </row>
    <row r="741" customFormat="false" ht="15" hidden="false" customHeight="false" outlineLevel="0" collapsed="false">
      <c r="T741" s="0" t="n">
        <v>737</v>
      </c>
      <c r="Z741" s="0" t="n">
        <f aca="false">IF(AND(N($B$13)&gt;0,$B$5&gt;=2),MAX(0,1-SUMPRODUCT(POISSON(L_J,($B$13^2*$B$5*T741)/2,FALSE()),BETADIST((($B$5-1)*FINV($B$8,($B$5-1),($B$5*(T741-1)))/(($B$5-1)*FINV($B$8,($B$5-1),($B$5*(T741-1)))+($B$5*(T741-1)))),($B$5-1)/2+L_J,($B$5*(T741-1))/2))),0)</f>
        <v>1</v>
      </c>
    </row>
    <row r="742" customFormat="false" ht="15" hidden="false" customHeight="false" outlineLevel="0" collapsed="false">
      <c r="T742" s="0" t="n">
        <v>738</v>
      </c>
      <c r="Z742" s="0" t="n">
        <f aca="false">IF(AND(N($B$13)&gt;0,$B$5&gt;=2),MAX(0,1-SUMPRODUCT(POISSON(L_J,($B$13^2*$B$5*T742)/2,FALSE()),BETADIST((($B$5-1)*FINV($B$8,($B$5-1),($B$5*(T742-1)))/(($B$5-1)*FINV($B$8,($B$5-1),($B$5*(T742-1)))+($B$5*(T742-1)))),($B$5-1)/2+L_J,($B$5*(T742-1))/2))),0)</f>
        <v>1</v>
      </c>
    </row>
    <row r="743" customFormat="false" ht="15" hidden="false" customHeight="false" outlineLevel="0" collapsed="false">
      <c r="T743" s="0" t="n">
        <v>739</v>
      </c>
      <c r="Z743" s="0" t="n">
        <f aca="false">IF(AND(N($B$13)&gt;0,$B$5&gt;=2),MAX(0,1-SUMPRODUCT(POISSON(L_J,($B$13^2*$B$5*T743)/2,FALSE()),BETADIST((($B$5-1)*FINV($B$8,($B$5-1),($B$5*(T743-1)))/(($B$5-1)*FINV($B$8,($B$5-1),($B$5*(T743-1)))+($B$5*(T743-1)))),($B$5-1)/2+L_J,($B$5*(T743-1))/2))),0)</f>
        <v>1</v>
      </c>
    </row>
    <row r="744" customFormat="false" ht="15" hidden="false" customHeight="false" outlineLevel="0" collapsed="false">
      <c r="T744" s="0" t="n">
        <v>740</v>
      </c>
      <c r="Z744" s="0" t="n">
        <f aca="false">IF(AND(N($B$13)&gt;0,$B$5&gt;=2),MAX(0,1-SUMPRODUCT(POISSON(L_J,($B$13^2*$B$5*T744)/2,FALSE()),BETADIST((($B$5-1)*FINV($B$8,($B$5-1),($B$5*(T744-1)))/(($B$5-1)*FINV($B$8,($B$5-1),($B$5*(T744-1)))+($B$5*(T744-1)))),($B$5-1)/2+L_J,($B$5*(T744-1))/2))),0)</f>
        <v>1</v>
      </c>
    </row>
    <row r="745" customFormat="false" ht="15" hidden="false" customHeight="false" outlineLevel="0" collapsed="false">
      <c r="T745" s="0" t="n">
        <v>741</v>
      </c>
      <c r="Z745" s="0" t="n">
        <f aca="false">IF(AND(N($B$13)&gt;0,$B$5&gt;=2),MAX(0,1-SUMPRODUCT(POISSON(L_J,($B$13^2*$B$5*T745)/2,FALSE()),BETADIST((($B$5-1)*FINV($B$8,($B$5-1),($B$5*(T745-1)))/(($B$5-1)*FINV($B$8,($B$5-1),($B$5*(T745-1)))+($B$5*(T745-1)))),($B$5-1)/2+L_J,($B$5*(T745-1))/2))),0)</f>
        <v>1</v>
      </c>
    </row>
    <row r="746" customFormat="false" ht="15" hidden="false" customHeight="false" outlineLevel="0" collapsed="false">
      <c r="T746" s="0" t="n">
        <v>742</v>
      </c>
      <c r="Z746" s="0" t="n">
        <f aca="false">IF(AND(N($B$13)&gt;0,$B$5&gt;=2),MAX(0,1-SUMPRODUCT(POISSON(L_J,($B$13^2*$B$5*T746)/2,FALSE()),BETADIST((($B$5-1)*FINV($B$8,($B$5-1),($B$5*(T746-1)))/(($B$5-1)*FINV($B$8,($B$5-1),($B$5*(T746-1)))+($B$5*(T746-1)))),($B$5-1)/2+L_J,($B$5*(T746-1))/2))),0)</f>
        <v>1</v>
      </c>
    </row>
    <row r="747" customFormat="false" ht="15" hidden="false" customHeight="false" outlineLevel="0" collapsed="false">
      <c r="T747" s="0" t="n">
        <v>743</v>
      </c>
      <c r="Z747" s="0" t="n">
        <f aca="false">IF(AND(N($B$13)&gt;0,$B$5&gt;=2),MAX(0,1-SUMPRODUCT(POISSON(L_J,($B$13^2*$B$5*T747)/2,FALSE()),BETADIST((($B$5-1)*FINV($B$8,($B$5-1),($B$5*(T747-1)))/(($B$5-1)*FINV($B$8,($B$5-1),($B$5*(T747-1)))+($B$5*(T747-1)))),($B$5-1)/2+L_J,($B$5*(T747-1))/2))),0)</f>
        <v>1</v>
      </c>
    </row>
    <row r="748" customFormat="false" ht="15" hidden="false" customHeight="false" outlineLevel="0" collapsed="false">
      <c r="T748" s="0" t="n">
        <v>744</v>
      </c>
      <c r="Z748" s="0" t="n">
        <f aca="false">IF(AND(N($B$13)&gt;0,$B$5&gt;=2),MAX(0,1-SUMPRODUCT(POISSON(L_J,($B$13^2*$B$5*T748)/2,FALSE()),BETADIST((($B$5-1)*FINV($B$8,($B$5-1),($B$5*(T748-1)))/(($B$5-1)*FINV($B$8,($B$5-1),($B$5*(T748-1)))+($B$5*(T748-1)))),($B$5-1)/2+L_J,($B$5*(T748-1))/2))),0)</f>
        <v>1</v>
      </c>
    </row>
    <row r="749" customFormat="false" ht="15" hidden="false" customHeight="false" outlineLevel="0" collapsed="false">
      <c r="T749" s="0" t="n">
        <v>745</v>
      </c>
      <c r="Z749" s="0" t="n">
        <f aca="false">IF(AND(N($B$13)&gt;0,$B$5&gt;=2),MAX(0,1-SUMPRODUCT(POISSON(L_J,($B$13^2*$B$5*T749)/2,FALSE()),BETADIST((($B$5-1)*FINV($B$8,($B$5-1),($B$5*(T749-1)))/(($B$5-1)*FINV($B$8,($B$5-1),($B$5*(T749-1)))+($B$5*(T749-1)))),($B$5-1)/2+L_J,($B$5*(T749-1))/2))),0)</f>
        <v>1</v>
      </c>
    </row>
    <row r="750" customFormat="false" ht="15" hidden="false" customHeight="false" outlineLevel="0" collapsed="false">
      <c r="T750" s="0" t="n">
        <v>746</v>
      </c>
      <c r="Z750" s="0" t="n">
        <f aca="false">IF(AND(N($B$13)&gt;0,$B$5&gt;=2),MAX(0,1-SUMPRODUCT(POISSON(L_J,($B$13^2*$B$5*T750)/2,FALSE()),BETADIST((($B$5-1)*FINV($B$8,($B$5-1),($B$5*(T750-1)))/(($B$5-1)*FINV($B$8,($B$5-1),($B$5*(T750-1)))+($B$5*(T750-1)))),($B$5-1)/2+L_J,($B$5*(T750-1))/2))),0)</f>
        <v>1</v>
      </c>
    </row>
    <row r="751" customFormat="false" ht="15" hidden="false" customHeight="false" outlineLevel="0" collapsed="false">
      <c r="T751" s="0" t="n">
        <v>747</v>
      </c>
      <c r="Z751" s="0" t="n">
        <f aca="false">IF(AND(N($B$13)&gt;0,$B$5&gt;=2),MAX(0,1-SUMPRODUCT(POISSON(L_J,($B$13^2*$B$5*T751)/2,FALSE()),BETADIST((($B$5-1)*FINV($B$8,($B$5-1),($B$5*(T751-1)))/(($B$5-1)*FINV($B$8,($B$5-1),($B$5*(T751-1)))+($B$5*(T751-1)))),($B$5-1)/2+L_J,($B$5*(T751-1))/2))),0)</f>
        <v>1</v>
      </c>
    </row>
    <row r="752" customFormat="false" ht="15" hidden="false" customHeight="false" outlineLevel="0" collapsed="false">
      <c r="T752" s="0" t="n">
        <v>748</v>
      </c>
      <c r="Z752" s="0" t="n">
        <f aca="false">IF(AND(N($B$13)&gt;0,$B$5&gt;=2),MAX(0,1-SUMPRODUCT(POISSON(L_J,($B$13^2*$B$5*T752)/2,FALSE()),BETADIST((($B$5-1)*FINV($B$8,($B$5-1),($B$5*(T752-1)))/(($B$5-1)*FINV($B$8,($B$5-1),($B$5*(T752-1)))+($B$5*(T752-1)))),($B$5-1)/2+L_J,($B$5*(T752-1))/2))),0)</f>
        <v>1</v>
      </c>
    </row>
    <row r="753" customFormat="false" ht="15" hidden="false" customHeight="false" outlineLevel="0" collapsed="false">
      <c r="T753" s="0" t="n">
        <v>749</v>
      </c>
      <c r="Z753" s="0" t="n">
        <f aca="false">IF(AND(N($B$13)&gt;0,$B$5&gt;=2),MAX(0,1-SUMPRODUCT(POISSON(L_J,($B$13^2*$B$5*T753)/2,FALSE()),BETADIST((($B$5-1)*FINV($B$8,($B$5-1),($B$5*(T753-1)))/(($B$5-1)*FINV($B$8,($B$5-1),($B$5*(T753-1)))+($B$5*(T753-1)))),($B$5-1)/2+L_J,($B$5*(T753-1))/2))),0)</f>
        <v>1</v>
      </c>
    </row>
    <row r="754" customFormat="false" ht="15" hidden="false" customHeight="false" outlineLevel="0" collapsed="false">
      <c r="T754" s="0" t="n">
        <v>750</v>
      </c>
      <c r="Z754" s="0" t="n">
        <f aca="false">IF(AND(N($B$13)&gt;0,$B$5&gt;=2),MAX(0,1-SUMPRODUCT(POISSON(L_J,($B$13^2*$B$5*T754)/2,FALSE()),BETADIST((($B$5-1)*FINV($B$8,($B$5-1),($B$5*(T754-1)))/(($B$5-1)*FINV($B$8,($B$5-1),($B$5*(T754-1)))+($B$5*(T754-1)))),($B$5-1)/2+L_J,($B$5*(T754-1))/2))),0)</f>
        <v>1</v>
      </c>
    </row>
    <row r="755" customFormat="false" ht="15" hidden="false" customHeight="false" outlineLevel="0" collapsed="false">
      <c r="T755" s="0" t="n">
        <v>751</v>
      </c>
      <c r="Z755" s="0" t="n">
        <f aca="false">IF(AND(N($B$13)&gt;0,$B$5&gt;=2),MAX(0,1-SUMPRODUCT(POISSON(L_J,($B$13^2*$B$5*T755)/2,FALSE()),BETADIST((($B$5-1)*FINV($B$8,($B$5-1),($B$5*(T755-1)))/(($B$5-1)*FINV($B$8,($B$5-1),($B$5*(T755-1)))+($B$5*(T755-1)))),($B$5-1)/2+L_J,($B$5*(T755-1))/2))),0)</f>
        <v>1</v>
      </c>
    </row>
    <row r="756" customFormat="false" ht="15" hidden="false" customHeight="false" outlineLevel="0" collapsed="false">
      <c r="T756" s="0" t="n">
        <v>752</v>
      </c>
      <c r="Z756" s="0" t="n">
        <f aca="false">IF(AND(N($B$13)&gt;0,$B$5&gt;=2),MAX(0,1-SUMPRODUCT(POISSON(L_J,($B$13^2*$B$5*T756)/2,FALSE()),BETADIST((($B$5-1)*FINV($B$8,($B$5-1),($B$5*(T756-1)))/(($B$5-1)*FINV($B$8,($B$5-1),($B$5*(T756-1)))+($B$5*(T756-1)))),($B$5-1)/2+L_J,($B$5*(T756-1))/2))),0)</f>
        <v>1</v>
      </c>
    </row>
    <row r="757" customFormat="false" ht="15" hidden="false" customHeight="false" outlineLevel="0" collapsed="false">
      <c r="T757" s="0" t="n">
        <v>753</v>
      </c>
      <c r="Z757" s="0" t="n">
        <f aca="false">IF(AND(N($B$13)&gt;0,$B$5&gt;=2),MAX(0,1-SUMPRODUCT(POISSON(L_J,($B$13^2*$B$5*T757)/2,FALSE()),BETADIST((($B$5-1)*FINV($B$8,($B$5-1),($B$5*(T757-1)))/(($B$5-1)*FINV($B$8,($B$5-1),($B$5*(T757-1)))+($B$5*(T757-1)))),($B$5-1)/2+L_J,($B$5*(T757-1))/2))),0)</f>
        <v>1</v>
      </c>
    </row>
    <row r="758" customFormat="false" ht="15" hidden="false" customHeight="false" outlineLevel="0" collapsed="false">
      <c r="T758" s="0" t="n">
        <v>754</v>
      </c>
      <c r="Z758" s="0" t="n">
        <f aca="false">IF(AND(N($B$13)&gt;0,$B$5&gt;=2),MAX(0,1-SUMPRODUCT(POISSON(L_J,($B$13^2*$B$5*T758)/2,FALSE()),BETADIST((($B$5-1)*FINV($B$8,($B$5-1),($B$5*(T758-1)))/(($B$5-1)*FINV($B$8,($B$5-1),($B$5*(T758-1)))+($B$5*(T758-1)))),($B$5-1)/2+L_J,($B$5*(T758-1))/2))),0)</f>
        <v>1</v>
      </c>
    </row>
    <row r="759" customFormat="false" ht="15" hidden="false" customHeight="false" outlineLevel="0" collapsed="false">
      <c r="T759" s="0" t="n">
        <v>755</v>
      </c>
      <c r="Z759" s="0" t="n">
        <f aca="false">IF(AND(N($B$13)&gt;0,$B$5&gt;=2),MAX(0,1-SUMPRODUCT(POISSON(L_J,($B$13^2*$B$5*T759)/2,FALSE()),BETADIST((($B$5-1)*FINV($B$8,($B$5-1),($B$5*(T759-1)))/(($B$5-1)*FINV($B$8,($B$5-1),($B$5*(T759-1)))+($B$5*(T759-1)))),($B$5-1)/2+L_J,($B$5*(T759-1))/2))),0)</f>
        <v>1</v>
      </c>
    </row>
    <row r="760" customFormat="false" ht="15" hidden="false" customHeight="false" outlineLevel="0" collapsed="false">
      <c r="T760" s="0" t="n">
        <v>756</v>
      </c>
      <c r="Z760" s="0" t="n">
        <f aca="false">IF(AND(N($B$13)&gt;0,$B$5&gt;=2),MAX(0,1-SUMPRODUCT(POISSON(L_J,($B$13^2*$B$5*T760)/2,FALSE()),BETADIST((($B$5-1)*FINV($B$8,($B$5-1),($B$5*(T760-1)))/(($B$5-1)*FINV($B$8,($B$5-1),($B$5*(T760-1)))+($B$5*(T760-1)))),($B$5-1)/2+L_J,($B$5*(T760-1))/2))),0)</f>
        <v>1</v>
      </c>
    </row>
    <row r="761" customFormat="false" ht="15" hidden="false" customHeight="false" outlineLevel="0" collapsed="false">
      <c r="T761" s="0" t="n">
        <v>757</v>
      </c>
      <c r="Z761" s="0" t="n">
        <f aca="false">IF(AND(N($B$13)&gt;0,$B$5&gt;=2),MAX(0,1-SUMPRODUCT(POISSON(L_J,($B$13^2*$B$5*T761)/2,FALSE()),BETADIST((($B$5-1)*FINV($B$8,($B$5-1),($B$5*(T761-1)))/(($B$5-1)*FINV($B$8,($B$5-1),($B$5*(T761-1)))+($B$5*(T761-1)))),($B$5-1)/2+L_J,($B$5*(T761-1))/2))),0)</f>
        <v>1</v>
      </c>
    </row>
    <row r="762" customFormat="false" ht="15" hidden="false" customHeight="false" outlineLevel="0" collapsed="false">
      <c r="T762" s="0" t="n">
        <v>758</v>
      </c>
      <c r="Z762" s="0" t="n">
        <f aca="false">IF(AND(N($B$13)&gt;0,$B$5&gt;=2),MAX(0,1-SUMPRODUCT(POISSON(L_J,($B$13^2*$B$5*T762)/2,FALSE()),BETADIST((($B$5-1)*FINV($B$8,($B$5-1),($B$5*(T762-1)))/(($B$5-1)*FINV($B$8,($B$5-1),($B$5*(T762-1)))+($B$5*(T762-1)))),($B$5-1)/2+L_J,($B$5*(T762-1))/2))),0)</f>
        <v>1</v>
      </c>
    </row>
    <row r="763" customFormat="false" ht="15" hidden="false" customHeight="false" outlineLevel="0" collapsed="false">
      <c r="T763" s="0" t="n">
        <v>759</v>
      </c>
      <c r="Z763" s="0" t="n">
        <f aca="false">IF(AND(N($B$13)&gt;0,$B$5&gt;=2),MAX(0,1-SUMPRODUCT(POISSON(L_J,($B$13^2*$B$5*T763)/2,FALSE()),BETADIST((($B$5-1)*FINV($B$8,($B$5-1),($B$5*(T763-1)))/(($B$5-1)*FINV($B$8,($B$5-1),($B$5*(T763-1)))+($B$5*(T763-1)))),($B$5-1)/2+L_J,($B$5*(T763-1))/2))),0)</f>
        <v>1</v>
      </c>
    </row>
    <row r="764" customFormat="false" ht="15" hidden="false" customHeight="false" outlineLevel="0" collapsed="false">
      <c r="T764" s="0" t="n">
        <v>760</v>
      </c>
      <c r="Z764" s="0" t="n">
        <f aca="false">IF(AND(N($B$13)&gt;0,$B$5&gt;=2),MAX(0,1-SUMPRODUCT(POISSON(L_J,($B$13^2*$B$5*T764)/2,FALSE()),BETADIST((($B$5-1)*FINV($B$8,($B$5-1),($B$5*(T764-1)))/(($B$5-1)*FINV($B$8,($B$5-1),($B$5*(T764-1)))+($B$5*(T764-1)))),($B$5-1)/2+L_J,($B$5*(T764-1))/2))),0)</f>
        <v>1</v>
      </c>
    </row>
    <row r="765" customFormat="false" ht="15" hidden="false" customHeight="false" outlineLevel="0" collapsed="false">
      <c r="T765" s="0" t="n">
        <v>761</v>
      </c>
      <c r="Z765" s="0" t="n">
        <f aca="false">IF(AND(N($B$13)&gt;0,$B$5&gt;=2),MAX(0,1-SUMPRODUCT(POISSON(L_J,($B$13^2*$B$5*T765)/2,FALSE()),BETADIST((($B$5-1)*FINV($B$8,($B$5-1),($B$5*(T765-1)))/(($B$5-1)*FINV($B$8,($B$5-1),($B$5*(T765-1)))+($B$5*(T765-1)))),($B$5-1)/2+L_J,($B$5*(T765-1))/2))),0)</f>
        <v>1</v>
      </c>
    </row>
    <row r="766" customFormat="false" ht="15" hidden="false" customHeight="false" outlineLevel="0" collapsed="false">
      <c r="T766" s="0" t="n">
        <v>762</v>
      </c>
      <c r="Z766" s="0" t="n">
        <f aca="false">IF(AND(N($B$13)&gt;0,$B$5&gt;=2),MAX(0,1-SUMPRODUCT(POISSON(L_J,($B$13^2*$B$5*T766)/2,FALSE()),BETADIST((($B$5-1)*FINV($B$8,($B$5-1),($B$5*(T766-1)))/(($B$5-1)*FINV($B$8,($B$5-1),($B$5*(T766-1)))+($B$5*(T766-1)))),($B$5-1)/2+L_J,($B$5*(T766-1))/2))),0)</f>
        <v>1</v>
      </c>
    </row>
    <row r="767" customFormat="false" ht="15" hidden="false" customHeight="false" outlineLevel="0" collapsed="false">
      <c r="T767" s="0" t="n">
        <v>763</v>
      </c>
      <c r="Z767" s="0" t="n">
        <f aca="false">IF(AND(N($B$13)&gt;0,$B$5&gt;=2),MAX(0,1-SUMPRODUCT(POISSON(L_J,($B$13^2*$B$5*T767)/2,FALSE()),BETADIST((($B$5-1)*FINV($B$8,($B$5-1),($B$5*(T767-1)))/(($B$5-1)*FINV($B$8,($B$5-1),($B$5*(T767-1)))+($B$5*(T767-1)))),($B$5-1)/2+L_J,($B$5*(T767-1))/2))),0)</f>
        <v>1</v>
      </c>
    </row>
    <row r="768" customFormat="false" ht="15" hidden="false" customHeight="false" outlineLevel="0" collapsed="false">
      <c r="T768" s="0" t="n">
        <v>764</v>
      </c>
      <c r="Z768" s="0" t="n">
        <f aca="false">IF(AND(N($B$13)&gt;0,$B$5&gt;=2),MAX(0,1-SUMPRODUCT(POISSON(L_J,($B$13^2*$B$5*T768)/2,FALSE()),BETADIST((($B$5-1)*FINV($B$8,($B$5-1),($B$5*(T768-1)))/(($B$5-1)*FINV($B$8,($B$5-1),($B$5*(T768-1)))+($B$5*(T768-1)))),($B$5-1)/2+L_J,($B$5*(T768-1))/2))),0)</f>
        <v>1</v>
      </c>
    </row>
    <row r="769" customFormat="false" ht="15" hidden="false" customHeight="false" outlineLevel="0" collapsed="false">
      <c r="T769" s="0" t="n">
        <v>765</v>
      </c>
      <c r="Z769" s="0" t="n">
        <f aca="false">IF(AND(N($B$13)&gt;0,$B$5&gt;=2),MAX(0,1-SUMPRODUCT(POISSON(L_J,($B$13^2*$B$5*T769)/2,FALSE()),BETADIST((($B$5-1)*FINV($B$8,($B$5-1),($B$5*(T769-1)))/(($B$5-1)*FINV($B$8,($B$5-1),($B$5*(T769-1)))+($B$5*(T769-1)))),($B$5-1)/2+L_J,($B$5*(T769-1))/2))),0)</f>
        <v>1</v>
      </c>
    </row>
    <row r="770" customFormat="false" ht="15" hidden="false" customHeight="false" outlineLevel="0" collapsed="false">
      <c r="T770" s="0" t="n">
        <v>766</v>
      </c>
      <c r="Z770" s="0" t="n">
        <f aca="false">IF(AND(N($B$13)&gt;0,$B$5&gt;=2),MAX(0,1-SUMPRODUCT(POISSON(L_J,($B$13^2*$B$5*T770)/2,FALSE()),BETADIST((($B$5-1)*FINV($B$8,($B$5-1),($B$5*(T770-1)))/(($B$5-1)*FINV($B$8,($B$5-1),($B$5*(T770-1)))+($B$5*(T770-1)))),($B$5-1)/2+L_J,($B$5*(T770-1))/2))),0)</f>
        <v>1</v>
      </c>
    </row>
    <row r="771" customFormat="false" ht="15" hidden="false" customHeight="false" outlineLevel="0" collapsed="false">
      <c r="T771" s="0" t="n">
        <v>767</v>
      </c>
      <c r="Z771" s="0" t="n">
        <f aca="false">IF(AND(N($B$13)&gt;0,$B$5&gt;=2),MAX(0,1-SUMPRODUCT(POISSON(L_J,($B$13^2*$B$5*T771)/2,FALSE()),BETADIST((($B$5-1)*FINV($B$8,($B$5-1),($B$5*(T771-1)))/(($B$5-1)*FINV($B$8,($B$5-1),($B$5*(T771-1)))+($B$5*(T771-1)))),($B$5-1)/2+L_J,($B$5*(T771-1))/2))),0)</f>
        <v>1</v>
      </c>
    </row>
    <row r="772" customFormat="false" ht="15" hidden="false" customHeight="false" outlineLevel="0" collapsed="false">
      <c r="T772" s="0" t="n">
        <v>768</v>
      </c>
      <c r="Z772" s="0" t="n">
        <f aca="false">IF(AND(N($B$13)&gt;0,$B$5&gt;=2),MAX(0,1-SUMPRODUCT(POISSON(L_J,($B$13^2*$B$5*T772)/2,FALSE()),BETADIST((($B$5-1)*FINV($B$8,($B$5-1),($B$5*(T772-1)))/(($B$5-1)*FINV($B$8,($B$5-1),($B$5*(T772-1)))+($B$5*(T772-1)))),($B$5-1)/2+L_J,($B$5*(T772-1))/2))),0)</f>
        <v>1</v>
      </c>
    </row>
    <row r="773" customFormat="false" ht="15" hidden="false" customHeight="false" outlineLevel="0" collapsed="false">
      <c r="T773" s="0" t="n">
        <v>769</v>
      </c>
      <c r="Z773" s="0" t="n">
        <f aca="false">IF(AND(N($B$13)&gt;0,$B$5&gt;=2),MAX(0,1-SUMPRODUCT(POISSON(L_J,($B$13^2*$B$5*T773)/2,FALSE()),BETADIST((($B$5-1)*FINV($B$8,($B$5-1),($B$5*(T773-1)))/(($B$5-1)*FINV($B$8,($B$5-1),($B$5*(T773-1)))+($B$5*(T773-1)))),($B$5-1)/2+L_J,($B$5*(T773-1))/2))),0)</f>
        <v>1</v>
      </c>
    </row>
    <row r="774" customFormat="false" ht="15" hidden="false" customHeight="false" outlineLevel="0" collapsed="false">
      <c r="T774" s="0" t="n">
        <v>770</v>
      </c>
      <c r="Z774" s="0" t="n">
        <f aca="false">IF(AND(N($B$13)&gt;0,$B$5&gt;=2),MAX(0,1-SUMPRODUCT(POISSON(L_J,($B$13^2*$B$5*T774)/2,FALSE()),BETADIST((($B$5-1)*FINV($B$8,($B$5-1),($B$5*(T774-1)))/(($B$5-1)*FINV($B$8,($B$5-1),($B$5*(T774-1)))+($B$5*(T774-1)))),($B$5-1)/2+L_J,($B$5*(T774-1))/2))),0)</f>
        <v>1</v>
      </c>
    </row>
    <row r="775" customFormat="false" ht="15" hidden="false" customHeight="false" outlineLevel="0" collapsed="false">
      <c r="T775" s="0" t="n">
        <v>771</v>
      </c>
      <c r="Z775" s="0" t="n">
        <f aca="false">IF(AND(N($B$13)&gt;0,$B$5&gt;=2),MAX(0,1-SUMPRODUCT(POISSON(L_J,($B$13^2*$B$5*T775)/2,FALSE()),BETADIST((($B$5-1)*FINV($B$8,($B$5-1),($B$5*(T775-1)))/(($B$5-1)*FINV($B$8,($B$5-1),($B$5*(T775-1)))+($B$5*(T775-1)))),($B$5-1)/2+L_J,($B$5*(T775-1))/2))),0)</f>
        <v>1</v>
      </c>
    </row>
    <row r="776" customFormat="false" ht="15" hidden="false" customHeight="false" outlineLevel="0" collapsed="false">
      <c r="T776" s="0" t="n">
        <v>772</v>
      </c>
      <c r="Z776" s="0" t="n">
        <f aca="false">IF(AND(N($B$13)&gt;0,$B$5&gt;=2),MAX(0,1-SUMPRODUCT(POISSON(L_J,($B$13^2*$B$5*T776)/2,FALSE()),BETADIST((($B$5-1)*FINV($B$8,($B$5-1),($B$5*(T776-1)))/(($B$5-1)*FINV($B$8,($B$5-1),($B$5*(T776-1)))+($B$5*(T776-1)))),($B$5-1)/2+L_J,($B$5*(T776-1))/2))),0)</f>
        <v>1</v>
      </c>
    </row>
    <row r="777" customFormat="false" ht="15" hidden="false" customHeight="false" outlineLevel="0" collapsed="false">
      <c r="T777" s="0" t="n">
        <v>773</v>
      </c>
      <c r="Z777" s="0" t="n">
        <f aca="false">IF(AND(N($B$13)&gt;0,$B$5&gt;=2),MAX(0,1-SUMPRODUCT(POISSON(L_J,($B$13^2*$B$5*T777)/2,FALSE()),BETADIST((($B$5-1)*FINV($B$8,($B$5-1),($B$5*(T777-1)))/(($B$5-1)*FINV($B$8,($B$5-1),($B$5*(T777-1)))+($B$5*(T777-1)))),($B$5-1)/2+L_J,($B$5*(T777-1))/2))),0)</f>
        <v>1</v>
      </c>
    </row>
    <row r="778" customFormat="false" ht="15" hidden="false" customHeight="false" outlineLevel="0" collapsed="false">
      <c r="T778" s="0" t="n">
        <v>774</v>
      </c>
      <c r="Z778" s="0" t="n">
        <f aca="false">IF(AND(N($B$13)&gt;0,$B$5&gt;=2),MAX(0,1-SUMPRODUCT(POISSON(L_J,($B$13^2*$B$5*T778)/2,FALSE()),BETADIST((($B$5-1)*FINV($B$8,($B$5-1),($B$5*(T778-1)))/(($B$5-1)*FINV($B$8,($B$5-1),($B$5*(T778-1)))+($B$5*(T778-1)))),($B$5-1)/2+L_J,($B$5*(T778-1))/2))),0)</f>
        <v>1</v>
      </c>
    </row>
    <row r="779" customFormat="false" ht="15" hidden="false" customHeight="false" outlineLevel="0" collapsed="false">
      <c r="T779" s="0" t="n">
        <v>775</v>
      </c>
      <c r="Z779" s="0" t="n">
        <f aca="false">IF(AND(N($B$13)&gt;0,$B$5&gt;=2),MAX(0,1-SUMPRODUCT(POISSON(L_J,($B$13^2*$B$5*T779)/2,FALSE()),BETADIST((($B$5-1)*FINV($B$8,($B$5-1),($B$5*(T779-1)))/(($B$5-1)*FINV($B$8,($B$5-1),($B$5*(T779-1)))+($B$5*(T779-1)))),($B$5-1)/2+L_J,($B$5*(T779-1))/2))),0)</f>
        <v>1</v>
      </c>
    </row>
    <row r="780" customFormat="false" ht="15" hidden="false" customHeight="false" outlineLevel="0" collapsed="false">
      <c r="T780" s="0" t="n">
        <v>776</v>
      </c>
      <c r="Z780" s="0" t="n">
        <f aca="false">IF(AND(N($B$13)&gt;0,$B$5&gt;=2),MAX(0,1-SUMPRODUCT(POISSON(L_J,($B$13^2*$B$5*T780)/2,FALSE()),BETADIST((($B$5-1)*FINV($B$8,($B$5-1),($B$5*(T780-1)))/(($B$5-1)*FINV($B$8,($B$5-1),($B$5*(T780-1)))+($B$5*(T780-1)))),($B$5-1)/2+L_J,($B$5*(T780-1))/2))),0)</f>
        <v>1</v>
      </c>
    </row>
    <row r="781" customFormat="false" ht="15" hidden="false" customHeight="false" outlineLevel="0" collapsed="false">
      <c r="T781" s="0" t="n">
        <v>777</v>
      </c>
      <c r="Z781" s="0" t="n">
        <f aca="false">IF(AND(N($B$13)&gt;0,$B$5&gt;=2),MAX(0,1-SUMPRODUCT(POISSON(L_J,($B$13^2*$B$5*T781)/2,FALSE()),BETADIST((($B$5-1)*FINV($B$8,($B$5-1),($B$5*(T781-1)))/(($B$5-1)*FINV($B$8,($B$5-1),($B$5*(T781-1)))+($B$5*(T781-1)))),($B$5-1)/2+L_J,($B$5*(T781-1))/2))),0)</f>
        <v>1</v>
      </c>
    </row>
    <row r="782" customFormat="false" ht="15" hidden="false" customHeight="false" outlineLevel="0" collapsed="false">
      <c r="T782" s="0" t="n">
        <v>778</v>
      </c>
      <c r="Z782" s="0" t="n">
        <f aca="false">IF(AND(N($B$13)&gt;0,$B$5&gt;=2),MAX(0,1-SUMPRODUCT(POISSON(L_J,($B$13^2*$B$5*T782)/2,FALSE()),BETADIST((($B$5-1)*FINV($B$8,($B$5-1),($B$5*(T782-1)))/(($B$5-1)*FINV($B$8,($B$5-1),($B$5*(T782-1)))+($B$5*(T782-1)))),($B$5-1)/2+L_J,($B$5*(T782-1))/2))),0)</f>
        <v>1</v>
      </c>
    </row>
    <row r="783" customFormat="false" ht="15" hidden="false" customHeight="false" outlineLevel="0" collapsed="false">
      <c r="T783" s="0" t="n">
        <v>779</v>
      </c>
      <c r="Z783" s="0" t="n">
        <f aca="false">IF(AND(N($B$13)&gt;0,$B$5&gt;=2),MAX(0,1-SUMPRODUCT(POISSON(L_J,($B$13^2*$B$5*T783)/2,FALSE()),BETADIST((($B$5-1)*FINV($B$8,($B$5-1),($B$5*(T783-1)))/(($B$5-1)*FINV($B$8,($B$5-1),($B$5*(T783-1)))+($B$5*(T783-1)))),($B$5-1)/2+L_J,($B$5*(T783-1))/2))),0)</f>
        <v>1</v>
      </c>
    </row>
    <row r="784" customFormat="false" ht="15" hidden="false" customHeight="false" outlineLevel="0" collapsed="false">
      <c r="T784" s="0" t="n">
        <v>780</v>
      </c>
      <c r="Z784" s="0" t="n">
        <f aca="false">IF(AND(N($B$13)&gt;0,$B$5&gt;=2),MAX(0,1-SUMPRODUCT(POISSON(L_J,($B$13^2*$B$5*T784)/2,FALSE()),BETADIST((($B$5-1)*FINV($B$8,($B$5-1),($B$5*(T784-1)))/(($B$5-1)*FINV($B$8,($B$5-1),($B$5*(T784-1)))+($B$5*(T784-1)))),($B$5-1)/2+L_J,($B$5*(T784-1))/2))),0)</f>
        <v>1</v>
      </c>
    </row>
    <row r="785" customFormat="false" ht="15" hidden="false" customHeight="false" outlineLevel="0" collapsed="false">
      <c r="T785" s="0" t="n">
        <v>781</v>
      </c>
      <c r="Z785" s="0" t="n">
        <f aca="false">IF(AND(N($B$13)&gt;0,$B$5&gt;=2),MAX(0,1-SUMPRODUCT(POISSON(L_J,($B$13^2*$B$5*T785)/2,FALSE()),BETADIST((($B$5-1)*FINV($B$8,($B$5-1),($B$5*(T785-1)))/(($B$5-1)*FINV($B$8,($B$5-1),($B$5*(T785-1)))+($B$5*(T785-1)))),($B$5-1)/2+L_J,($B$5*(T785-1))/2))),0)</f>
        <v>1</v>
      </c>
    </row>
    <row r="786" customFormat="false" ht="15" hidden="false" customHeight="false" outlineLevel="0" collapsed="false">
      <c r="T786" s="0" t="n">
        <v>782</v>
      </c>
      <c r="Z786" s="0" t="n">
        <f aca="false">IF(AND(N($B$13)&gt;0,$B$5&gt;=2),MAX(0,1-SUMPRODUCT(POISSON(L_J,($B$13^2*$B$5*T786)/2,FALSE()),BETADIST((($B$5-1)*FINV($B$8,($B$5-1),($B$5*(T786-1)))/(($B$5-1)*FINV($B$8,($B$5-1),($B$5*(T786-1)))+($B$5*(T786-1)))),($B$5-1)/2+L_J,($B$5*(T786-1))/2))),0)</f>
        <v>1</v>
      </c>
    </row>
    <row r="787" customFormat="false" ht="15" hidden="false" customHeight="false" outlineLevel="0" collapsed="false">
      <c r="T787" s="0" t="n">
        <v>783</v>
      </c>
      <c r="Z787" s="0" t="n">
        <f aca="false">IF(AND(N($B$13)&gt;0,$B$5&gt;=2),MAX(0,1-SUMPRODUCT(POISSON(L_J,($B$13^2*$B$5*T787)/2,FALSE()),BETADIST((($B$5-1)*FINV($B$8,($B$5-1),($B$5*(T787-1)))/(($B$5-1)*FINV($B$8,($B$5-1),($B$5*(T787-1)))+($B$5*(T787-1)))),($B$5-1)/2+L_J,($B$5*(T787-1))/2))),0)</f>
        <v>1</v>
      </c>
    </row>
    <row r="788" customFormat="false" ht="15" hidden="false" customHeight="false" outlineLevel="0" collapsed="false">
      <c r="T788" s="0" t="n">
        <v>784</v>
      </c>
      <c r="Z788" s="0" t="n">
        <f aca="false">IF(AND(N($B$13)&gt;0,$B$5&gt;=2),MAX(0,1-SUMPRODUCT(POISSON(L_J,($B$13^2*$B$5*T788)/2,FALSE()),BETADIST((($B$5-1)*FINV($B$8,($B$5-1),($B$5*(T788-1)))/(($B$5-1)*FINV($B$8,($B$5-1),($B$5*(T788-1)))+($B$5*(T788-1)))),($B$5-1)/2+L_J,($B$5*(T788-1))/2))),0)</f>
        <v>1</v>
      </c>
    </row>
    <row r="789" customFormat="false" ht="15" hidden="false" customHeight="false" outlineLevel="0" collapsed="false">
      <c r="T789" s="0" t="n">
        <v>785</v>
      </c>
      <c r="Z789" s="0" t="n">
        <f aca="false">IF(AND(N($B$13)&gt;0,$B$5&gt;=2),MAX(0,1-SUMPRODUCT(POISSON(L_J,($B$13^2*$B$5*T789)/2,FALSE()),BETADIST((($B$5-1)*FINV($B$8,($B$5-1),($B$5*(T789-1)))/(($B$5-1)*FINV($B$8,($B$5-1),($B$5*(T789-1)))+($B$5*(T789-1)))),($B$5-1)/2+L_J,($B$5*(T789-1))/2))),0)</f>
        <v>1</v>
      </c>
    </row>
    <row r="790" customFormat="false" ht="15" hidden="false" customHeight="false" outlineLevel="0" collapsed="false">
      <c r="T790" s="0" t="n">
        <v>786</v>
      </c>
      <c r="Z790" s="0" t="n">
        <f aca="false">IF(AND(N($B$13)&gt;0,$B$5&gt;=2),MAX(0,1-SUMPRODUCT(POISSON(L_J,($B$13^2*$B$5*T790)/2,FALSE()),BETADIST((($B$5-1)*FINV($B$8,($B$5-1),($B$5*(T790-1)))/(($B$5-1)*FINV($B$8,($B$5-1),($B$5*(T790-1)))+($B$5*(T790-1)))),($B$5-1)/2+L_J,($B$5*(T790-1))/2))),0)</f>
        <v>1</v>
      </c>
    </row>
    <row r="791" customFormat="false" ht="15" hidden="false" customHeight="false" outlineLevel="0" collapsed="false">
      <c r="T791" s="0" t="n">
        <v>787</v>
      </c>
      <c r="Z791" s="0" t="n">
        <f aca="false">IF(AND(N($B$13)&gt;0,$B$5&gt;=2),MAX(0,1-SUMPRODUCT(POISSON(L_J,($B$13^2*$B$5*T791)/2,FALSE()),BETADIST((($B$5-1)*FINV($B$8,($B$5-1),($B$5*(T791-1)))/(($B$5-1)*FINV($B$8,($B$5-1),($B$5*(T791-1)))+($B$5*(T791-1)))),($B$5-1)/2+L_J,($B$5*(T791-1))/2))),0)</f>
        <v>1</v>
      </c>
    </row>
    <row r="792" customFormat="false" ht="15" hidden="false" customHeight="false" outlineLevel="0" collapsed="false">
      <c r="T792" s="0" t="n">
        <v>788</v>
      </c>
      <c r="Z792" s="0" t="n">
        <f aca="false">IF(AND(N($B$13)&gt;0,$B$5&gt;=2),MAX(0,1-SUMPRODUCT(POISSON(L_J,($B$13^2*$B$5*T792)/2,FALSE()),BETADIST((($B$5-1)*FINV($B$8,($B$5-1),($B$5*(T792-1)))/(($B$5-1)*FINV($B$8,($B$5-1),($B$5*(T792-1)))+($B$5*(T792-1)))),($B$5-1)/2+L_J,($B$5*(T792-1))/2))),0)</f>
        <v>1</v>
      </c>
    </row>
    <row r="793" customFormat="false" ht="15" hidden="false" customHeight="false" outlineLevel="0" collapsed="false">
      <c r="T793" s="0" t="n">
        <v>789</v>
      </c>
      <c r="Z793" s="0" t="n">
        <f aca="false">IF(AND(N($B$13)&gt;0,$B$5&gt;=2),MAX(0,1-SUMPRODUCT(POISSON(L_J,($B$13^2*$B$5*T793)/2,FALSE()),BETADIST((($B$5-1)*FINV($B$8,($B$5-1),($B$5*(T793-1)))/(($B$5-1)*FINV($B$8,($B$5-1),($B$5*(T793-1)))+($B$5*(T793-1)))),($B$5-1)/2+L_J,($B$5*(T793-1))/2))),0)</f>
        <v>1</v>
      </c>
    </row>
    <row r="794" customFormat="false" ht="15" hidden="false" customHeight="false" outlineLevel="0" collapsed="false">
      <c r="T794" s="0" t="n">
        <v>790</v>
      </c>
      <c r="Z794" s="0" t="n">
        <f aca="false">IF(AND(N($B$13)&gt;0,$B$5&gt;=2),MAX(0,1-SUMPRODUCT(POISSON(L_J,($B$13^2*$B$5*T794)/2,FALSE()),BETADIST((($B$5-1)*FINV($B$8,($B$5-1),($B$5*(T794-1)))/(($B$5-1)*FINV($B$8,($B$5-1),($B$5*(T794-1)))+($B$5*(T794-1)))),($B$5-1)/2+L_J,($B$5*(T794-1))/2))),0)</f>
        <v>1</v>
      </c>
    </row>
    <row r="795" customFormat="false" ht="15" hidden="false" customHeight="false" outlineLevel="0" collapsed="false">
      <c r="T795" s="0" t="n">
        <v>791</v>
      </c>
      <c r="Z795" s="0" t="n">
        <f aca="false">IF(AND(N($B$13)&gt;0,$B$5&gt;=2),MAX(0,1-SUMPRODUCT(POISSON(L_J,($B$13^2*$B$5*T795)/2,FALSE()),BETADIST((($B$5-1)*FINV($B$8,($B$5-1),($B$5*(T795-1)))/(($B$5-1)*FINV($B$8,($B$5-1),($B$5*(T795-1)))+($B$5*(T795-1)))),($B$5-1)/2+L_J,($B$5*(T795-1))/2))),0)</f>
        <v>1</v>
      </c>
    </row>
    <row r="796" customFormat="false" ht="15" hidden="false" customHeight="false" outlineLevel="0" collapsed="false">
      <c r="T796" s="0" t="n">
        <v>792</v>
      </c>
      <c r="Z796" s="0" t="n">
        <f aca="false">IF(AND(N($B$13)&gt;0,$B$5&gt;=2),MAX(0,1-SUMPRODUCT(POISSON(L_J,($B$13^2*$B$5*T796)/2,FALSE()),BETADIST((($B$5-1)*FINV($B$8,($B$5-1),($B$5*(T796-1)))/(($B$5-1)*FINV($B$8,($B$5-1),($B$5*(T796-1)))+($B$5*(T796-1)))),($B$5-1)/2+L_J,($B$5*(T796-1))/2))),0)</f>
        <v>1</v>
      </c>
    </row>
    <row r="797" customFormat="false" ht="15" hidden="false" customHeight="false" outlineLevel="0" collapsed="false">
      <c r="T797" s="0" t="n">
        <v>793</v>
      </c>
      <c r="Z797" s="0" t="n">
        <f aca="false">IF(AND(N($B$13)&gt;0,$B$5&gt;=2),MAX(0,1-SUMPRODUCT(POISSON(L_J,($B$13^2*$B$5*T797)/2,FALSE()),BETADIST((($B$5-1)*FINV($B$8,($B$5-1),($B$5*(T797-1)))/(($B$5-1)*FINV($B$8,($B$5-1),($B$5*(T797-1)))+($B$5*(T797-1)))),($B$5-1)/2+L_J,($B$5*(T797-1))/2))),0)</f>
        <v>1</v>
      </c>
    </row>
    <row r="798" customFormat="false" ht="15" hidden="false" customHeight="false" outlineLevel="0" collapsed="false">
      <c r="T798" s="0" t="n">
        <v>794</v>
      </c>
      <c r="Z798" s="0" t="n">
        <f aca="false">IF(AND(N($B$13)&gt;0,$B$5&gt;=2),MAX(0,1-SUMPRODUCT(POISSON(L_J,($B$13^2*$B$5*T798)/2,FALSE()),BETADIST((($B$5-1)*FINV($B$8,($B$5-1),($B$5*(T798-1)))/(($B$5-1)*FINV($B$8,($B$5-1),($B$5*(T798-1)))+($B$5*(T798-1)))),($B$5-1)/2+L_J,($B$5*(T798-1))/2))),0)</f>
        <v>1</v>
      </c>
    </row>
    <row r="799" customFormat="false" ht="15" hidden="false" customHeight="false" outlineLevel="0" collapsed="false">
      <c r="T799" s="0" t="n">
        <v>795</v>
      </c>
      <c r="Z799" s="0" t="n">
        <f aca="false">IF(AND(N($B$13)&gt;0,$B$5&gt;=2),MAX(0,1-SUMPRODUCT(POISSON(L_J,($B$13^2*$B$5*T799)/2,FALSE()),BETADIST((($B$5-1)*FINV($B$8,($B$5-1),($B$5*(T799-1)))/(($B$5-1)*FINV($B$8,($B$5-1),($B$5*(T799-1)))+($B$5*(T799-1)))),($B$5-1)/2+L_J,($B$5*(T799-1))/2))),0)</f>
        <v>1</v>
      </c>
    </row>
    <row r="800" customFormat="false" ht="15" hidden="false" customHeight="false" outlineLevel="0" collapsed="false">
      <c r="T800" s="0" t="n">
        <v>796</v>
      </c>
      <c r="Z800" s="0" t="n">
        <f aca="false">IF(AND(N($B$13)&gt;0,$B$5&gt;=2),MAX(0,1-SUMPRODUCT(POISSON(L_J,($B$13^2*$B$5*T800)/2,FALSE()),BETADIST((($B$5-1)*FINV($B$8,($B$5-1),($B$5*(T800-1)))/(($B$5-1)*FINV($B$8,($B$5-1),($B$5*(T800-1)))+($B$5*(T800-1)))),($B$5-1)/2+L_J,($B$5*(T800-1))/2))),0)</f>
        <v>1</v>
      </c>
    </row>
    <row r="801" customFormat="false" ht="15" hidden="false" customHeight="false" outlineLevel="0" collapsed="false">
      <c r="T801" s="0" t="n">
        <v>797</v>
      </c>
      <c r="Z801" s="0" t="n">
        <f aca="false">IF(AND(N($B$13)&gt;0,$B$5&gt;=2),MAX(0,1-SUMPRODUCT(POISSON(L_J,($B$13^2*$B$5*T801)/2,FALSE()),BETADIST((($B$5-1)*FINV($B$8,($B$5-1),($B$5*(T801-1)))/(($B$5-1)*FINV($B$8,($B$5-1),($B$5*(T801-1)))+($B$5*(T801-1)))),($B$5-1)/2+L_J,($B$5*(T801-1))/2))),0)</f>
        <v>1</v>
      </c>
    </row>
    <row r="802" customFormat="false" ht="15" hidden="false" customHeight="false" outlineLevel="0" collapsed="false">
      <c r="T802" s="0" t="n">
        <v>798</v>
      </c>
      <c r="Z802" s="0" t="n">
        <f aca="false">IF(AND(N($B$13)&gt;0,$B$5&gt;=2),MAX(0,1-SUMPRODUCT(POISSON(L_J,($B$13^2*$B$5*T802)/2,FALSE()),BETADIST((($B$5-1)*FINV($B$8,($B$5-1),($B$5*(T802-1)))/(($B$5-1)*FINV($B$8,($B$5-1),($B$5*(T802-1)))+($B$5*(T802-1)))),($B$5-1)/2+L_J,($B$5*(T802-1))/2))),0)</f>
        <v>1</v>
      </c>
    </row>
    <row r="803" customFormat="false" ht="15" hidden="false" customHeight="false" outlineLevel="0" collapsed="false">
      <c r="T803" s="0" t="n">
        <v>799</v>
      </c>
      <c r="Z803" s="0" t="n">
        <f aca="false">IF(AND(N($B$13)&gt;0,$B$5&gt;=2),MAX(0,1-SUMPRODUCT(POISSON(L_J,($B$13^2*$B$5*T803)/2,FALSE()),BETADIST((($B$5-1)*FINV($B$8,($B$5-1),($B$5*(T803-1)))/(($B$5-1)*FINV($B$8,($B$5-1),($B$5*(T803-1)))+($B$5*(T803-1)))),($B$5-1)/2+L_J,($B$5*(T803-1))/2))),0)</f>
        <v>1</v>
      </c>
    </row>
    <row r="804" customFormat="false" ht="15" hidden="false" customHeight="false" outlineLevel="0" collapsed="false">
      <c r="T804" s="0" t="n">
        <v>800</v>
      </c>
      <c r="Z804" s="0" t="n">
        <f aca="false">IF(AND(N($B$13)&gt;0,$B$5&gt;=2),MAX(0,1-SUMPRODUCT(POISSON(L_J,($B$13^2*$B$5*T804)/2,FALSE()),BETADIST((($B$5-1)*FINV($B$8,($B$5-1),($B$5*(T804-1)))/(($B$5-1)*FINV($B$8,($B$5-1),($B$5*(T804-1)))+($B$5*(T804-1)))),($B$5-1)/2+L_J,($B$5*(T804-1))/2))),0)</f>
        <v>1</v>
      </c>
    </row>
    <row r="805" customFormat="false" ht="15" hidden="false" customHeight="false" outlineLevel="0" collapsed="false">
      <c r="T805" s="0" t="n">
        <v>801</v>
      </c>
      <c r="Z805" s="0" t="n">
        <f aca="false">IF(AND(N($B$13)&gt;0,$B$5&gt;=2),MAX(0,1-SUMPRODUCT(POISSON(L_J,($B$13^2*$B$5*T805)/2,FALSE()),BETADIST((($B$5-1)*FINV($B$8,($B$5-1),($B$5*(T805-1)))/(($B$5-1)*FINV($B$8,($B$5-1),($B$5*(T805-1)))+($B$5*(T805-1)))),($B$5-1)/2+L_J,($B$5*(T805-1))/2))),0)</f>
        <v>1</v>
      </c>
    </row>
    <row r="806" customFormat="false" ht="15" hidden="false" customHeight="false" outlineLevel="0" collapsed="false">
      <c r="T806" s="0" t="n">
        <v>802</v>
      </c>
      <c r="Z806" s="0" t="n">
        <f aca="false">IF(AND(N($B$13)&gt;0,$B$5&gt;=2),MAX(0,1-SUMPRODUCT(POISSON(L_J,($B$13^2*$B$5*T806)/2,FALSE()),BETADIST((($B$5-1)*FINV($B$8,($B$5-1),($B$5*(T806-1)))/(($B$5-1)*FINV($B$8,($B$5-1),($B$5*(T806-1)))+($B$5*(T806-1)))),($B$5-1)/2+L_J,($B$5*(T806-1))/2))),0)</f>
        <v>1</v>
      </c>
    </row>
    <row r="807" customFormat="false" ht="15" hidden="false" customHeight="false" outlineLevel="0" collapsed="false">
      <c r="T807" s="0" t="n">
        <v>803</v>
      </c>
      <c r="Z807" s="0" t="n">
        <f aca="false">IF(AND(N($B$13)&gt;0,$B$5&gt;=2),MAX(0,1-SUMPRODUCT(POISSON(L_J,($B$13^2*$B$5*T807)/2,FALSE()),BETADIST((($B$5-1)*FINV($B$8,($B$5-1),($B$5*(T807-1)))/(($B$5-1)*FINV($B$8,($B$5-1),($B$5*(T807-1)))+($B$5*(T807-1)))),($B$5-1)/2+L_J,($B$5*(T807-1))/2))),0)</f>
        <v>1</v>
      </c>
    </row>
    <row r="808" customFormat="false" ht="15" hidden="false" customHeight="false" outlineLevel="0" collapsed="false">
      <c r="T808" s="0" t="n">
        <v>804</v>
      </c>
      <c r="Z808" s="0" t="n">
        <f aca="false">IF(AND(N($B$13)&gt;0,$B$5&gt;=2),MAX(0,1-SUMPRODUCT(POISSON(L_J,($B$13^2*$B$5*T808)/2,FALSE()),BETADIST((($B$5-1)*FINV($B$8,($B$5-1),($B$5*(T808-1)))/(($B$5-1)*FINV($B$8,($B$5-1),($B$5*(T808-1)))+($B$5*(T808-1)))),($B$5-1)/2+L_J,($B$5*(T808-1))/2))),0)</f>
        <v>1</v>
      </c>
    </row>
    <row r="809" customFormat="false" ht="15" hidden="false" customHeight="false" outlineLevel="0" collapsed="false">
      <c r="T809" s="0" t="n">
        <v>805</v>
      </c>
      <c r="Z809" s="0" t="n">
        <f aca="false">IF(AND(N($B$13)&gt;0,$B$5&gt;=2),MAX(0,1-SUMPRODUCT(POISSON(L_J,($B$13^2*$B$5*T809)/2,FALSE()),BETADIST((($B$5-1)*FINV($B$8,($B$5-1),($B$5*(T809-1)))/(($B$5-1)*FINV($B$8,($B$5-1),($B$5*(T809-1)))+($B$5*(T809-1)))),($B$5-1)/2+L_J,($B$5*(T809-1))/2))),0)</f>
        <v>1</v>
      </c>
    </row>
    <row r="810" customFormat="false" ht="15" hidden="false" customHeight="false" outlineLevel="0" collapsed="false">
      <c r="T810" s="0" t="n">
        <v>806</v>
      </c>
      <c r="Z810" s="0" t="n">
        <f aca="false">IF(AND(N($B$13)&gt;0,$B$5&gt;=2),MAX(0,1-SUMPRODUCT(POISSON(L_J,($B$13^2*$B$5*T810)/2,FALSE()),BETADIST((($B$5-1)*FINV($B$8,($B$5-1),($B$5*(T810-1)))/(($B$5-1)*FINV($B$8,($B$5-1),($B$5*(T810-1)))+($B$5*(T810-1)))),($B$5-1)/2+L_J,($B$5*(T810-1))/2))),0)</f>
        <v>1</v>
      </c>
    </row>
    <row r="811" customFormat="false" ht="15" hidden="false" customHeight="false" outlineLevel="0" collapsed="false">
      <c r="T811" s="0" t="n">
        <v>807</v>
      </c>
      <c r="Z811" s="0" t="n">
        <f aca="false">IF(AND(N($B$13)&gt;0,$B$5&gt;=2),MAX(0,1-SUMPRODUCT(POISSON(L_J,($B$13^2*$B$5*T811)/2,FALSE()),BETADIST((($B$5-1)*FINV($B$8,($B$5-1),($B$5*(T811-1)))/(($B$5-1)*FINV($B$8,($B$5-1),($B$5*(T811-1)))+($B$5*(T811-1)))),($B$5-1)/2+L_J,($B$5*(T811-1))/2))),0)</f>
        <v>1</v>
      </c>
    </row>
    <row r="812" customFormat="false" ht="15" hidden="false" customHeight="false" outlineLevel="0" collapsed="false">
      <c r="T812" s="0" t="n">
        <v>808</v>
      </c>
      <c r="Z812" s="0" t="n">
        <f aca="false">IF(AND(N($B$13)&gt;0,$B$5&gt;=2),MAX(0,1-SUMPRODUCT(POISSON(L_J,($B$13^2*$B$5*T812)/2,FALSE()),BETADIST((($B$5-1)*FINV($B$8,($B$5-1),($B$5*(T812-1)))/(($B$5-1)*FINV($B$8,($B$5-1),($B$5*(T812-1)))+($B$5*(T812-1)))),($B$5-1)/2+L_J,($B$5*(T812-1))/2))),0)</f>
        <v>1</v>
      </c>
    </row>
    <row r="813" customFormat="false" ht="15" hidden="false" customHeight="false" outlineLevel="0" collapsed="false">
      <c r="T813" s="0" t="n">
        <v>809</v>
      </c>
      <c r="Z813" s="0" t="n">
        <f aca="false">IF(AND(N($B$13)&gt;0,$B$5&gt;=2),MAX(0,1-SUMPRODUCT(POISSON(L_J,($B$13^2*$B$5*T813)/2,FALSE()),BETADIST((($B$5-1)*FINV($B$8,($B$5-1),($B$5*(T813-1)))/(($B$5-1)*FINV($B$8,($B$5-1),($B$5*(T813-1)))+($B$5*(T813-1)))),($B$5-1)/2+L_J,($B$5*(T813-1))/2))),0)</f>
        <v>1</v>
      </c>
    </row>
    <row r="814" customFormat="false" ht="15" hidden="false" customHeight="false" outlineLevel="0" collapsed="false">
      <c r="T814" s="0" t="n">
        <v>810</v>
      </c>
      <c r="Z814" s="0" t="n">
        <f aca="false">IF(AND(N($B$13)&gt;0,$B$5&gt;=2),MAX(0,1-SUMPRODUCT(POISSON(L_J,($B$13^2*$B$5*T814)/2,FALSE()),BETADIST((($B$5-1)*FINV($B$8,($B$5-1),($B$5*(T814-1)))/(($B$5-1)*FINV($B$8,($B$5-1),($B$5*(T814-1)))+($B$5*(T814-1)))),($B$5-1)/2+L_J,($B$5*(T814-1))/2))),0)</f>
        <v>1</v>
      </c>
    </row>
    <row r="815" customFormat="false" ht="15" hidden="false" customHeight="false" outlineLevel="0" collapsed="false">
      <c r="T815" s="0" t="n">
        <v>811</v>
      </c>
      <c r="Z815" s="0" t="n">
        <f aca="false">IF(AND(N($B$13)&gt;0,$B$5&gt;=2),MAX(0,1-SUMPRODUCT(POISSON(L_J,($B$13^2*$B$5*T815)/2,FALSE()),BETADIST((($B$5-1)*FINV($B$8,($B$5-1),($B$5*(T815-1)))/(($B$5-1)*FINV($B$8,($B$5-1),($B$5*(T815-1)))+($B$5*(T815-1)))),($B$5-1)/2+L_J,($B$5*(T815-1))/2))),0)</f>
        <v>1</v>
      </c>
    </row>
    <row r="816" customFormat="false" ht="15" hidden="false" customHeight="false" outlineLevel="0" collapsed="false">
      <c r="T816" s="0" t="n">
        <v>812</v>
      </c>
      <c r="Z816" s="0" t="n">
        <f aca="false">IF(AND(N($B$13)&gt;0,$B$5&gt;=2),MAX(0,1-SUMPRODUCT(POISSON(L_J,($B$13^2*$B$5*T816)/2,FALSE()),BETADIST((($B$5-1)*FINV($B$8,($B$5-1),($B$5*(T816-1)))/(($B$5-1)*FINV($B$8,($B$5-1),($B$5*(T816-1)))+($B$5*(T816-1)))),($B$5-1)/2+L_J,($B$5*(T816-1))/2))),0)</f>
        <v>1</v>
      </c>
    </row>
    <row r="817" customFormat="false" ht="15" hidden="false" customHeight="false" outlineLevel="0" collapsed="false">
      <c r="T817" s="0" t="n">
        <v>813</v>
      </c>
      <c r="Z817" s="0" t="n">
        <f aca="false">IF(AND(N($B$13)&gt;0,$B$5&gt;=2),MAX(0,1-SUMPRODUCT(POISSON(L_J,($B$13^2*$B$5*T817)/2,FALSE()),BETADIST((($B$5-1)*FINV($B$8,($B$5-1),($B$5*(T817-1)))/(($B$5-1)*FINV($B$8,($B$5-1),($B$5*(T817-1)))+($B$5*(T817-1)))),($B$5-1)/2+L_J,($B$5*(T817-1))/2))),0)</f>
        <v>1</v>
      </c>
    </row>
    <row r="818" customFormat="false" ht="15" hidden="false" customHeight="false" outlineLevel="0" collapsed="false">
      <c r="T818" s="0" t="n">
        <v>814</v>
      </c>
      <c r="Z818" s="0" t="n">
        <f aca="false">IF(AND(N($B$13)&gt;0,$B$5&gt;=2),MAX(0,1-SUMPRODUCT(POISSON(L_J,($B$13^2*$B$5*T818)/2,FALSE()),BETADIST((($B$5-1)*FINV($B$8,($B$5-1),($B$5*(T818-1)))/(($B$5-1)*FINV($B$8,($B$5-1),($B$5*(T818-1)))+($B$5*(T818-1)))),($B$5-1)/2+L_J,($B$5*(T818-1))/2))),0)</f>
        <v>1</v>
      </c>
    </row>
    <row r="819" customFormat="false" ht="15" hidden="false" customHeight="false" outlineLevel="0" collapsed="false">
      <c r="T819" s="0" t="n">
        <v>815</v>
      </c>
      <c r="Z819" s="0" t="n">
        <f aca="false">IF(AND(N($B$13)&gt;0,$B$5&gt;=2),MAX(0,1-SUMPRODUCT(POISSON(L_J,($B$13^2*$B$5*T819)/2,FALSE()),BETADIST((($B$5-1)*FINV($B$8,($B$5-1),($B$5*(T819-1)))/(($B$5-1)*FINV($B$8,($B$5-1),($B$5*(T819-1)))+($B$5*(T819-1)))),($B$5-1)/2+L_J,($B$5*(T819-1))/2))),0)</f>
        <v>1</v>
      </c>
    </row>
    <row r="820" customFormat="false" ht="15" hidden="false" customHeight="false" outlineLevel="0" collapsed="false">
      <c r="T820" s="0" t="n">
        <v>816</v>
      </c>
      <c r="Z820" s="0" t="n">
        <f aca="false">IF(AND(N($B$13)&gt;0,$B$5&gt;=2),MAX(0,1-SUMPRODUCT(POISSON(L_J,($B$13^2*$B$5*T820)/2,FALSE()),BETADIST((($B$5-1)*FINV($B$8,($B$5-1),($B$5*(T820-1)))/(($B$5-1)*FINV($B$8,($B$5-1),($B$5*(T820-1)))+($B$5*(T820-1)))),($B$5-1)/2+L_J,($B$5*(T820-1))/2))),0)</f>
        <v>1</v>
      </c>
    </row>
    <row r="821" customFormat="false" ht="15" hidden="false" customHeight="false" outlineLevel="0" collapsed="false">
      <c r="T821" s="0" t="n">
        <v>817</v>
      </c>
      <c r="Z821" s="0" t="n">
        <f aca="false">IF(AND(N($B$13)&gt;0,$B$5&gt;=2),MAX(0,1-SUMPRODUCT(POISSON(L_J,($B$13^2*$B$5*T821)/2,FALSE()),BETADIST((($B$5-1)*FINV($B$8,($B$5-1),($B$5*(T821-1)))/(($B$5-1)*FINV($B$8,($B$5-1),($B$5*(T821-1)))+($B$5*(T821-1)))),($B$5-1)/2+L_J,($B$5*(T821-1))/2))),0)</f>
        <v>1</v>
      </c>
    </row>
    <row r="822" customFormat="false" ht="15" hidden="false" customHeight="false" outlineLevel="0" collapsed="false">
      <c r="T822" s="0" t="n">
        <v>818</v>
      </c>
      <c r="Z822" s="0" t="n">
        <f aca="false">IF(AND(N($B$13)&gt;0,$B$5&gt;=2),MAX(0,1-SUMPRODUCT(POISSON(L_J,($B$13^2*$B$5*T822)/2,FALSE()),BETADIST((($B$5-1)*FINV($B$8,($B$5-1),($B$5*(T822-1)))/(($B$5-1)*FINV($B$8,($B$5-1),($B$5*(T822-1)))+($B$5*(T822-1)))),($B$5-1)/2+L_J,($B$5*(T822-1))/2))),0)</f>
        <v>1</v>
      </c>
    </row>
    <row r="823" customFormat="false" ht="15" hidden="false" customHeight="false" outlineLevel="0" collapsed="false">
      <c r="T823" s="0" t="n">
        <v>819</v>
      </c>
      <c r="Z823" s="0" t="n">
        <f aca="false">IF(AND(N($B$13)&gt;0,$B$5&gt;=2),MAX(0,1-SUMPRODUCT(POISSON(L_J,($B$13^2*$B$5*T823)/2,FALSE()),BETADIST((($B$5-1)*FINV($B$8,($B$5-1),($B$5*(T823-1)))/(($B$5-1)*FINV($B$8,($B$5-1),($B$5*(T823-1)))+($B$5*(T823-1)))),($B$5-1)/2+L_J,($B$5*(T823-1))/2))),0)</f>
        <v>1</v>
      </c>
    </row>
    <row r="824" customFormat="false" ht="15" hidden="false" customHeight="false" outlineLevel="0" collapsed="false">
      <c r="T824" s="0" t="n">
        <v>820</v>
      </c>
      <c r="Z824" s="0" t="n">
        <f aca="false">IF(AND(N($B$13)&gt;0,$B$5&gt;=2),MAX(0,1-SUMPRODUCT(POISSON(L_J,($B$13^2*$B$5*T824)/2,FALSE()),BETADIST((($B$5-1)*FINV($B$8,($B$5-1),($B$5*(T824-1)))/(($B$5-1)*FINV($B$8,($B$5-1),($B$5*(T824-1)))+($B$5*(T824-1)))),($B$5-1)/2+L_J,($B$5*(T824-1))/2))),0)</f>
        <v>1</v>
      </c>
    </row>
    <row r="825" customFormat="false" ht="15" hidden="false" customHeight="false" outlineLevel="0" collapsed="false">
      <c r="T825" s="0" t="n">
        <v>821</v>
      </c>
      <c r="Z825" s="0" t="n">
        <f aca="false">IF(AND(N($B$13)&gt;0,$B$5&gt;=2),MAX(0,1-SUMPRODUCT(POISSON(L_J,($B$13^2*$B$5*T825)/2,FALSE()),BETADIST((($B$5-1)*FINV($B$8,($B$5-1),($B$5*(T825-1)))/(($B$5-1)*FINV($B$8,($B$5-1),($B$5*(T825-1)))+($B$5*(T825-1)))),($B$5-1)/2+L_J,($B$5*(T825-1))/2))),0)</f>
        <v>1</v>
      </c>
    </row>
    <row r="826" customFormat="false" ht="15" hidden="false" customHeight="false" outlineLevel="0" collapsed="false">
      <c r="T826" s="0" t="n">
        <v>822</v>
      </c>
      <c r="Z826" s="0" t="n">
        <f aca="false">IF(AND(N($B$13)&gt;0,$B$5&gt;=2),MAX(0,1-SUMPRODUCT(POISSON(L_J,($B$13^2*$B$5*T826)/2,FALSE()),BETADIST((($B$5-1)*FINV($B$8,($B$5-1),($B$5*(T826-1)))/(($B$5-1)*FINV($B$8,($B$5-1),($B$5*(T826-1)))+($B$5*(T826-1)))),($B$5-1)/2+L_J,($B$5*(T826-1))/2))),0)</f>
        <v>1</v>
      </c>
    </row>
    <row r="827" customFormat="false" ht="15" hidden="false" customHeight="false" outlineLevel="0" collapsed="false">
      <c r="T827" s="0" t="n">
        <v>823</v>
      </c>
      <c r="Z827" s="0" t="n">
        <f aca="false">IF(AND(N($B$13)&gt;0,$B$5&gt;=2),MAX(0,1-SUMPRODUCT(POISSON(L_J,($B$13^2*$B$5*T827)/2,FALSE()),BETADIST((($B$5-1)*FINV($B$8,($B$5-1),($B$5*(T827-1)))/(($B$5-1)*FINV($B$8,($B$5-1),($B$5*(T827-1)))+($B$5*(T827-1)))),($B$5-1)/2+L_J,($B$5*(T827-1))/2))),0)</f>
        <v>1</v>
      </c>
    </row>
    <row r="828" customFormat="false" ht="15" hidden="false" customHeight="false" outlineLevel="0" collapsed="false">
      <c r="T828" s="0" t="n">
        <v>824</v>
      </c>
      <c r="Z828" s="0" t="n">
        <f aca="false">IF(AND(N($B$13)&gt;0,$B$5&gt;=2),MAX(0,1-SUMPRODUCT(POISSON(L_J,($B$13^2*$B$5*T828)/2,FALSE()),BETADIST((($B$5-1)*FINV($B$8,($B$5-1),($B$5*(T828-1)))/(($B$5-1)*FINV($B$8,($B$5-1),($B$5*(T828-1)))+($B$5*(T828-1)))),($B$5-1)/2+L_J,($B$5*(T828-1))/2))),0)</f>
        <v>1</v>
      </c>
    </row>
    <row r="829" customFormat="false" ht="15" hidden="false" customHeight="false" outlineLevel="0" collapsed="false">
      <c r="T829" s="0" t="n">
        <v>825</v>
      </c>
      <c r="Z829" s="0" t="n">
        <f aca="false">IF(AND(N($B$13)&gt;0,$B$5&gt;=2),MAX(0,1-SUMPRODUCT(POISSON(L_J,($B$13^2*$B$5*T829)/2,FALSE()),BETADIST((($B$5-1)*FINV($B$8,($B$5-1),($B$5*(T829-1)))/(($B$5-1)*FINV($B$8,($B$5-1),($B$5*(T829-1)))+($B$5*(T829-1)))),($B$5-1)/2+L_J,($B$5*(T829-1))/2))),0)</f>
        <v>1</v>
      </c>
    </row>
    <row r="830" customFormat="false" ht="15" hidden="false" customHeight="false" outlineLevel="0" collapsed="false">
      <c r="T830" s="0" t="n">
        <v>826</v>
      </c>
      <c r="Z830" s="0" t="n">
        <f aca="false">IF(AND(N($B$13)&gt;0,$B$5&gt;=2),MAX(0,1-SUMPRODUCT(POISSON(L_J,($B$13^2*$B$5*T830)/2,FALSE()),BETADIST((($B$5-1)*FINV($B$8,($B$5-1),($B$5*(T830-1)))/(($B$5-1)*FINV($B$8,($B$5-1),($B$5*(T830-1)))+($B$5*(T830-1)))),($B$5-1)/2+L_J,($B$5*(T830-1))/2))),0)</f>
        <v>1</v>
      </c>
    </row>
    <row r="831" customFormat="false" ht="15" hidden="false" customHeight="false" outlineLevel="0" collapsed="false">
      <c r="T831" s="0" t="n">
        <v>827</v>
      </c>
      <c r="Z831" s="0" t="n">
        <f aca="false">IF(AND(N($B$13)&gt;0,$B$5&gt;=2),MAX(0,1-SUMPRODUCT(POISSON(L_J,($B$13^2*$B$5*T831)/2,FALSE()),BETADIST((($B$5-1)*FINV($B$8,($B$5-1),($B$5*(T831-1)))/(($B$5-1)*FINV($B$8,($B$5-1),($B$5*(T831-1)))+($B$5*(T831-1)))),($B$5-1)/2+L_J,($B$5*(T831-1))/2))),0)</f>
        <v>1</v>
      </c>
    </row>
    <row r="832" customFormat="false" ht="15" hidden="false" customHeight="false" outlineLevel="0" collapsed="false">
      <c r="T832" s="0" t="n">
        <v>828</v>
      </c>
      <c r="Z832" s="0" t="n">
        <f aca="false">IF(AND(N($B$13)&gt;0,$B$5&gt;=2),MAX(0,1-SUMPRODUCT(POISSON(L_J,($B$13^2*$B$5*T832)/2,FALSE()),BETADIST((($B$5-1)*FINV($B$8,($B$5-1),($B$5*(T832-1)))/(($B$5-1)*FINV($B$8,($B$5-1),($B$5*(T832-1)))+($B$5*(T832-1)))),($B$5-1)/2+L_J,($B$5*(T832-1))/2))),0)</f>
        <v>1</v>
      </c>
    </row>
    <row r="833" customFormat="false" ht="15" hidden="false" customHeight="false" outlineLevel="0" collapsed="false">
      <c r="T833" s="0" t="n">
        <v>829</v>
      </c>
      <c r="Z833" s="0" t="n">
        <f aca="false">IF(AND(N($B$13)&gt;0,$B$5&gt;=2),MAX(0,1-SUMPRODUCT(POISSON(L_J,($B$13^2*$B$5*T833)/2,FALSE()),BETADIST((($B$5-1)*FINV($B$8,($B$5-1),($B$5*(T833-1)))/(($B$5-1)*FINV($B$8,($B$5-1),($B$5*(T833-1)))+($B$5*(T833-1)))),($B$5-1)/2+L_J,($B$5*(T833-1))/2))),0)</f>
        <v>1</v>
      </c>
    </row>
    <row r="834" customFormat="false" ht="15" hidden="false" customHeight="false" outlineLevel="0" collapsed="false">
      <c r="T834" s="0" t="n">
        <v>830</v>
      </c>
      <c r="Z834" s="0" t="n">
        <f aca="false">IF(AND(N($B$13)&gt;0,$B$5&gt;=2),MAX(0,1-SUMPRODUCT(POISSON(L_J,($B$13^2*$B$5*T834)/2,FALSE()),BETADIST((($B$5-1)*FINV($B$8,($B$5-1),($B$5*(T834-1)))/(($B$5-1)*FINV($B$8,($B$5-1),($B$5*(T834-1)))+($B$5*(T834-1)))),($B$5-1)/2+L_J,($B$5*(T834-1))/2))),0)</f>
        <v>1</v>
      </c>
    </row>
    <row r="835" customFormat="false" ht="15" hidden="false" customHeight="false" outlineLevel="0" collapsed="false">
      <c r="T835" s="0" t="n">
        <v>831</v>
      </c>
      <c r="Z835" s="0" t="n">
        <f aca="false">IF(AND(N($B$13)&gt;0,$B$5&gt;=2),MAX(0,1-SUMPRODUCT(POISSON(L_J,($B$13^2*$B$5*T835)/2,FALSE()),BETADIST((($B$5-1)*FINV($B$8,($B$5-1),($B$5*(T835-1)))/(($B$5-1)*FINV($B$8,($B$5-1),($B$5*(T835-1)))+($B$5*(T835-1)))),($B$5-1)/2+L_J,($B$5*(T835-1))/2))),0)</f>
        <v>1</v>
      </c>
    </row>
    <row r="836" customFormat="false" ht="15" hidden="false" customHeight="false" outlineLevel="0" collapsed="false">
      <c r="T836" s="0" t="n">
        <v>832</v>
      </c>
      <c r="Z836" s="0" t="n">
        <f aca="false">IF(AND(N($B$13)&gt;0,$B$5&gt;=2),MAX(0,1-SUMPRODUCT(POISSON(L_J,($B$13^2*$B$5*T836)/2,FALSE()),BETADIST((($B$5-1)*FINV($B$8,($B$5-1),($B$5*(T836-1)))/(($B$5-1)*FINV($B$8,($B$5-1),($B$5*(T836-1)))+($B$5*(T836-1)))),($B$5-1)/2+L_J,($B$5*(T836-1))/2))),0)</f>
        <v>1</v>
      </c>
    </row>
    <row r="837" customFormat="false" ht="15" hidden="false" customHeight="false" outlineLevel="0" collapsed="false">
      <c r="T837" s="0" t="n">
        <v>833</v>
      </c>
      <c r="Z837" s="0" t="n">
        <f aca="false">IF(AND(N($B$13)&gt;0,$B$5&gt;=2),MAX(0,1-SUMPRODUCT(POISSON(L_J,($B$13^2*$B$5*T837)/2,FALSE()),BETADIST((($B$5-1)*FINV($B$8,($B$5-1),($B$5*(T837-1)))/(($B$5-1)*FINV($B$8,($B$5-1),($B$5*(T837-1)))+($B$5*(T837-1)))),($B$5-1)/2+L_J,($B$5*(T837-1))/2))),0)</f>
        <v>1</v>
      </c>
    </row>
    <row r="838" customFormat="false" ht="15" hidden="false" customHeight="false" outlineLevel="0" collapsed="false">
      <c r="T838" s="0" t="n">
        <v>834</v>
      </c>
      <c r="Z838" s="0" t="n">
        <f aca="false">IF(AND(N($B$13)&gt;0,$B$5&gt;=2),MAX(0,1-SUMPRODUCT(POISSON(L_J,($B$13^2*$B$5*T838)/2,FALSE()),BETADIST((($B$5-1)*FINV($B$8,($B$5-1),($B$5*(T838-1)))/(($B$5-1)*FINV($B$8,($B$5-1),($B$5*(T838-1)))+($B$5*(T838-1)))),($B$5-1)/2+L_J,($B$5*(T838-1))/2))),0)</f>
        <v>1</v>
      </c>
    </row>
    <row r="839" customFormat="false" ht="15" hidden="false" customHeight="false" outlineLevel="0" collapsed="false">
      <c r="T839" s="0" t="n">
        <v>835</v>
      </c>
      <c r="Z839" s="0" t="n">
        <f aca="false">IF(AND(N($B$13)&gt;0,$B$5&gt;=2),MAX(0,1-SUMPRODUCT(POISSON(L_J,($B$13^2*$B$5*T839)/2,FALSE()),BETADIST((($B$5-1)*FINV($B$8,($B$5-1),($B$5*(T839-1)))/(($B$5-1)*FINV($B$8,($B$5-1),($B$5*(T839-1)))+($B$5*(T839-1)))),($B$5-1)/2+L_J,($B$5*(T839-1))/2))),0)</f>
        <v>1</v>
      </c>
    </row>
    <row r="840" customFormat="false" ht="15" hidden="false" customHeight="false" outlineLevel="0" collapsed="false">
      <c r="T840" s="0" t="n">
        <v>836</v>
      </c>
      <c r="Z840" s="0" t="n">
        <f aca="false">IF(AND(N($B$13)&gt;0,$B$5&gt;=2),MAX(0,1-SUMPRODUCT(POISSON(L_J,($B$13^2*$B$5*T840)/2,FALSE()),BETADIST((($B$5-1)*FINV($B$8,($B$5-1),($B$5*(T840-1)))/(($B$5-1)*FINV($B$8,($B$5-1),($B$5*(T840-1)))+($B$5*(T840-1)))),($B$5-1)/2+L_J,($B$5*(T840-1))/2))),0)</f>
        <v>1</v>
      </c>
    </row>
    <row r="841" customFormat="false" ht="15" hidden="false" customHeight="false" outlineLevel="0" collapsed="false">
      <c r="T841" s="0" t="n">
        <v>837</v>
      </c>
      <c r="Z841" s="0" t="n">
        <f aca="false">IF(AND(N($B$13)&gt;0,$B$5&gt;=2),MAX(0,1-SUMPRODUCT(POISSON(L_J,($B$13^2*$B$5*T841)/2,FALSE()),BETADIST((($B$5-1)*FINV($B$8,($B$5-1),($B$5*(T841-1)))/(($B$5-1)*FINV($B$8,($B$5-1),($B$5*(T841-1)))+($B$5*(T841-1)))),($B$5-1)/2+L_J,($B$5*(T841-1))/2))),0)</f>
        <v>1</v>
      </c>
    </row>
    <row r="842" customFormat="false" ht="15" hidden="false" customHeight="false" outlineLevel="0" collapsed="false">
      <c r="T842" s="0" t="n">
        <v>838</v>
      </c>
      <c r="Z842" s="0" t="n">
        <f aca="false">IF(AND(N($B$13)&gt;0,$B$5&gt;=2),MAX(0,1-SUMPRODUCT(POISSON(L_J,($B$13^2*$B$5*T842)/2,FALSE()),BETADIST((($B$5-1)*FINV($B$8,($B$5-1),($B$5*(T842-1)))/(($B$5-1)*FINV($B$8,($B$5-1),($B$5*(T842-1)))+($B$5*(T842-1)))),($B$5-1)/2+L_J,($B$5*(T842-1))/2))),0)</f>
        <v>1</v>
      </c>
    </row>
    <row r="843" customFormat="false" ht="15" hidden="false" customHeight="false" outlineLevel="0" collapsed="false">
      <c r="T843" s="0" t="n">
        <v>839</v>
      </c>
      <c r="Z843" s="0" t="n">
        <f aca="false">IF(AND(N($B$13)&gt;0,$B$5&gt;=2),MAX(0,1-SUMPRODUCT(POISSON(L_J,($B$13^2*$B$5*T843)/2,FALSE()),BETADIST((($B$5-1)*FINV($B$8,($B$5-1),($B$5*(T843-1)))/(($B$5-1)*FINV($B$8,($B$5-1),($B$5*(T843-1)))+($B$5*(T843-1)))),($B$5-1)/2+L_J,($B$5*(T843-1))/2))),0)</f>
        <v>1</v>
      </c>
    </row>
    <row r="844" customFormat="false" ht="15" hidden="false" customHeight="false" outlineLevel="0" collapsed="false">
      <c r="T844" s="0" t="n">
        <v>840</v>
      </c>
      <c r="Z844" s="0" t="n">
        <f aca="false">IF(AND(N($B$13)&gt;0,$B$5&gt;=2),MAX(0,1-SUMPRODUCT(POISSON(L_J,($B$13^2*$B$5*T844)/2,FALSE()),BETADIST((($B$5-1)*FINV($B$8,($B$5-1),($B$5*(T844-1)))/(($B$5-1)*FINV($B$8,($B$5-1),($B$5*(T844-1)))+($B$5*(T844-1)))),($B$5-1)/2+L_J,($B$5*(T844-1))/2))),0)</f>
        <v>1</v>
      </c>
    </row>
    <row r="845" customFormat="false" ht="15" hidden="false" customHeight="false" outlineLevel="0" collapsed="false">
      <c r="T845" s="0" t="n">
        <v>841</v>
      </c>
      <c r="Z845" s="0" t="n">
        <f aca="false">IF(AND(N($B$13)&gt;0,$B$5&gt;=2),MAX(0,1-SUMPRODUCT(POISSON(L_J,($B$13^2*$B$5*T845)/2,FALSE()),BETADIST((($B$5-1)*FINV($B$8,($B$5-1),($B$5*(T845-1)))/(($B$5-1)*FINV($B$8,($B$5-1),($B$5*(T845-1)))+($B$5*(T845-1)))),($B$5-1)/2+L_J,($B$5*(T845-1))/2))),0)</f>
        <v>1</v>
      </c>
    </row>
    <row r="846" customFormat="false" ht="15" hidden="false" customHeight="false" outlineLevel="0" collapsed="false">
      <c r="T846" s="0" t="n">
        <v>842</v>
      </c>
      <c r="Z846" s="0" t="n">
        <f aca="false">IF(AND(N($B$13)&gt;0,$B$5&gt;=2),MAX(0,1-SUMPRODUCT(POISSON(L_J,($B$13^2*$B$5*T846)/2,FALSE()),BETADIST((($B$5-1)*FINV($B$8,($B$5-1),($B$5*(T846-1)))/(($B$5-1)*FINV($B$8,($B$5-1),($B$5*(T846-1)))+($B$5*(T846-1)))),($B$5-1)/2+L_J,($B$5*(T846-1))/2))),0)</f>
        <v>1</v>
      </c>
    </row>
    <row r="847" customFormat="false" ht="15" hidden="false" customHeight="false" outlineLevel="0" collapsed="false">
      <c r="T847" s="0" t="n">
        <v>843</v>
      </c>
      <c r="Z847" s="0" t="n">
        <f aca="false">IF(AND(N($B$13)&gt;0,$B$5&gt;=2),MAX(0,1-SUMPRODUCT(POISSON(L_J,($B$13^2*$B$5*T847)/2,FALSE()),BETADIST((($B$5-1)*FINV($B$8,($B$5-1),($B$5*(T847-1)))/(($B$5-1)*FINV($B$8,($B$5-1),($B$5*(T847-1)))+($B$5*(T847-1)))),($B$5-1)/2+L_J,($B$5*(T847-1))/2))),0)</f>
        <v>1</v>
      </c>
    </row>
    <row r="848" customFormat="false" ht="15" hidden="false" customHeight="false" outlineLevel="0" collapsed="false">
      <c r="T848" s="0" t="n">
        <v>844</v>
      </c>
      <c r="Z848" s="0" t="n">
        <f aca="false">IF(AND(N($B$13)&gt;0,$B$5&gt;=2),MAX(0,1-SUMPRODUCT(POISSON(L_J,($B$13^2*$B$5*T848)/2,FALSE()),BETADIST((($B$5-1)*FINV($B$8,($B$5-1),($B$5*(T848-1)))/(($B$5-1)*FINV($B$8,($B$5-1),($B$5*(T848-1)))+($B$5*(T848-1)))),($B$5-1)/2+L_J,($B$5*(T848-1))/2))),0)</f>
        <v>1</v>
      </c>
    </row>
    <row r="849" customFormat="false" ht="15" hidden="false" customHeight="false" outlineLevel="0" collapsed="false">
      <c r="T849" s="0" t="n">
        <v>845</v>
      </c>
      <c r="Z849" s="0" t="n">
        <f aca="false">IF(AND(N($B$13)&gt;0,$B$5&gt;=2),MAX(0,1-SUMPRODUCT(POISSON(L_J,($B$13^2*$B$5*T849)/2,FALSE()),BETADIST((($B$5-1)*FINV($B$8,($B$5-1),($B$5*(T849-1)))/(($B$5-1)*FINV($B$8,($B$5-1),($B$5*(T849-1)))+($B$5*(T849-1)))),($B$5-1)/2+L_J,($B$5*(T849-1))/2))),0)</f>
        <v>1</v>
      </c>
    </row>
    <row r="850" customFormat="false" ht="15" hidden="false" customHeight="false" outlineLevel="0" collapsed="false">
      <c r="T850" s="0" t="n">
        <v>846</v>
      </c>
      <c r="Z850" s="0" t="n">
        <f aca="false">IF(AND(N($B$13)&gt;0,$B$5&gt;=2),MAX(0,1-SUMPRODUCT(POISSON(L_J,($B$13^2*$B$5*T850)/2,FALSE()),BETADIST((($B$5-1)*FINV($B$8,($B$5-1),($B$5*(T850-1)))/(($B$5-1)*FINV($B$8,($B$5-1),($B$5*(T850-1)))+($B$5*(T850-1)))),($B$5-1)/2+L_J,($B$5*(T850-1))/2))),0)</f>
        <v>1</v>
      </c>
    </row>
    <row r="851" customFormat="false" ht="15" hidden="false" customHeight="false" outlineLevel="0" collapsed="false">
      <c r="T851" s="0" t="n">
        <v>847</v>
      </c>
      <c r="Z851" s="0" t="n">
        <f aca="false">IF(AND(N($B$13)&gt;0,$B$5&gt;=2),MAX(0,1-SUMPRODUCT(POISSON(L_J,($B$13^2*$B$5*T851)/2,FALSE()),BETADIST((($B$5-1)*FINV($B$8,($B$5-1),($B$5*(T851-1)))/(($B$5-1)*FINV($B$8,($B$5-1),($B$5*(T851-1)))+($B$5*(T851-1)))),($B$5-1)/2+L_J,($B$5*(T851-1))/2))),0)</f>
        <v>1</v>
      </c>
    </row>
    <row r="852" customFormat="false" ht="15" hidden="false" customHeight="false" outlineLevel="0" collapsed="false">
      <c r="T852" s="0" t="n">
        <v>848</v>
      </c>
      <c r="Z852" s="0" t="n">
        <f aca="false">IF(AND(N($B$13)&gt;0,$B$5&gt;=2),MAX(0,1-SUMPRODUCT(POISSON(L_J,($B$13^2*$B$5*T852)/2,FALSE()),BETADIST((($B$5-1)*FINV($B$8,($B$5-1),($B$5*(T852-1)))/(($B$5-1)*FINV($B$8,($B$5-1),($B$5*(T852-1)))+($B$5*(T852-1)))),($B$5-1)/2+L_J,($B$5*(T852-1))/2))),0)</f>
        <v>1</v>
      </c>
    </row>
    <row r="853" customFormat="false" ht="15" hidden="false" customHeight="false" outlineLevel="0" collapsed="false">
      <c r="T853" s="0" t="n">
        <v>849</v>
      </c>
      <c r="Z853" s="0" t="n">
        <f aca="false">IF(AND(N($B$13)&gt;0,$B$5&gt;=2),MAX(0,1-SUMPRODUCT(POISSON(L_J,($B$13^2*$B$5*T853)/2,FALSE()),BETADIST((($B$5-1)*FINV($B$8,($B$5-1),($B$5*(T853-1)))/(($B$5-1)*FINV($B$8,($B$5-1),($B$5*(T853-1)))+($B$5*(T853-1)))),($B$5-1)/2+L_J,($B$5*(T853-1))/2))),0)</f>
        <v>1</v>
      </c>
    </row>
    <row r="854" customFormat="false" ht="15" hidden="false" customHeight="false" outlineLevel="0" collapsed="false">
      <c r="T854" s="0" t="n">
        <v>850</v>
      </c>
      <c r="Z854" s="0" t="n">
        <f aca="false">IF(AND(N($B$13)&gt;0,$B$5&gt;=2),MAX(0,1-SUMPRODUCT(POISSON(L_J,($B$13^2*$B$5*T854)/2,FALSE()),BETADIST((($B$5-1)*FINV($B$8,($B$5-1),($B$5*(T854-1)))/(($B$5-1)*FINV($B$8,($B$5-1),($B$5*(T854-1)))+($B$5*(T854-1)))),($B$5-1)/2+L_J,($B$5*(T854-1))/2))),0)</f>
        <v>1</v>
      </c>
    </row>
    <row r="855" customFormat="false" ht="15" hidden="false" customHeight="false" outlineLevel="0" collapsed="false">
      <c r="T855" s="0" t="n">
        <v>851</v>
      </c>
      <c r="Z855" s="0" t="n">
        <f aca="false">IF(AND(N($B$13)&gt;0,$B$5&gt;=2),MAX(0,1-SUMPRODUCT(POISSON(L_J,($B$13^2*$B$5*T855)/2,FALSE()),BETADIST((($B$5-1)*FINV($B$8,($B$5-1),($B$5*(T855-1)))/(($B$5-1)*FINV($B$8,($B$5-1),($B$5*(T855-1)))+($B$5*(T855-1)))),($B$5-1)/2+L_J,($B$5*(T855-1))/2))),0)</f>
        <v>1</v>
      </c>
    </row>
    <row r="856" customFormat="false" ht="15" hidden="false" customHeight="false" outlineLevel="0" collapsed="false">
      <c r="T856" s="0" t="n">
        <v>852</v>
      </c>
      <c r="Z856" s="0" t="n">
        <f aca="false">IF(AND(N($B$13)&gt;0,$B$5&gt;=2),MAX(0,1-SUMPRODUCT(POISSON(L_J,($B$13^2*$B$5*T856)/2,FALSE()),BETADIST((($B$5-1)*FINV($B$8,($B$5-1),($B$5*(T856-1)))/(($B$5-1)*FINV($B$8,($B$5-1),($B$5*(T856-1)))+($B$5*(T856-1)))),($B$5-1)/2+L_J,($B$5*(T856-1))/2))),0)</f>
        <v>1</v>
      </c>
    </row>
    <row r="857" customFormat="false" ht="15" hidden="false" customHeight="false" outlineLevel="0" collapsed="false">
      <c r="T857" s="0" t="n">
        <v>853</v>
      </c>
      <c r="Z857" s="0" t="n">
        <f aca="false">IF(AND(N($B$13)&gt;0,$B$5&gt;=2),MAX(0,1-SUMPRODUCT(POISSON(L_J,($B$13^2*$B$5*T857)/2,FALSE()),BETADIST((($B$5-1)*FINV($B$8,($B$5-1),($B$5*(T857-1)))/(($B$5-1)*FINV($B$8,($B$5-1),($B$5*(T857-1)))+($B$5*(T857-1)))),($B$5-1)/2+L_J,($B$5*(T857-1))/2))),0)</f>
        <v>1</v>
      </c>
    </row>
    <row r="858" customFormat="false" ht="15" hidden="false" customHeight="false" outlineLevel="0" collapsed="false">
      <c r="T858" s="0" t="n">
        <v>854</v>
      </c>
      <c r="Z858" s="0" t="n">
        <f aca="false">IF(AND(N($B$13)&gt;0,$B$5&gt;=2),MAX(0,1-SUMPRODUCT(POISSON(L_J,($B$13^2*$B$5*T858)/2,FALSE()),BETADIST((($B$5-1)*FINV($B$8,($B$5-1),($B$5*(T858-1)))/(($B$5-1)*FINV($B$8,($B$5-1),($B$5*(T858-1)))+($B$5*(T858-1)))),($B$5-1)/2+L_J,($B$5*(T858-1))/2))),0)</f>
        <v>1</v>
      </c>
    </row>
    <row r="859" customFormat="false" ht="15" hidden="false" customHeight="false" outlineLevel="0" collapsed="false">
      <c r="T859" s="0" t="n">
        <v>855</v>
      </c>
      <c r="Z859" s="0" t="n">
        <f aca="false">IF(AND(N($B$13)&gt;0,$B$5&gt;=2),MAX(0,1-SUMPRODUCT(POISSON(L_J,($B$13^2*$B$5*T859)/2,FALSE()),BETADIST((($B$5-1)*FINV($B$8,($B$5-1),($B$5*(T859-1)))/(($B$5-1)*FINV($B$8,($B$5-1),($B$5*(T859-1)))+($B$5*(T859-1)))),($B$5-1)/2+L_J,($B$5*(T859-1))/2))),0)</f>
        <v>1</v>
      </c>
    </row>
    <row r="860" customFormat="false" ht="15" hidden="false" customHeight="false" outlineLevel="0" collapsed="false">
      <c r="T860" s="0" t="n">
        <v>856</v>
      </c>
      <c r="Z860" s="0" t="n">
        <f aca="false">IF(AND(N($B$13)&gt;0,$B$5&gt;=2),MAX(0,1-SUMPRODUCT(POISSON(L_J,($B$13^2*$B$5*T860)/2,FALSE()),BETADIST((($B$5-1)*FINV($B$8,($B$5-1),($B$5*(T860-1)))/(($B$5-1)*FINV($B$8,($B$5-1),($B$5*(T860-1)))+($B$5*(T860-1)))),($B$5-1)/2+L_J,($B$5*(T860-1))/2))),0)</f>
        <v>1</v>
      </c>
    </row>
    <row r="861" customFormat="false" ht="15" hidden="false" customHeight="false" outlineLevel="0" collapsed="false">
      <c r="T861" s="0" t="n">
        <v>857</v>
      </c>
      <c r="Z861" s="0" t="n">
        <f aca="false">IF(AND(N($B$13)&gt;0,$B$5&gt;=2),MAX(0,1-SUMPRODUCT(POISSON(L_J,($B$13^2*$B$5*T861)/2,FALSE()),BETADIST((($B$5-1)*FINV($B$8,($B$5-1),($B$5*(T861-1)))/(($B$5-1)*FINV($B$8,($B$5-1),($B$5*(T861-1)))+($B$5*(T861-1)))),($B$5-1)/2+L_J,($B$5*(T861-1))/2))),0)</f>
        <v>1</v>
      </c>
    </row>
    <row r="862" customFormat="false" ht="15" hidden="false" customHeight="false" outlineLevel="0" collapsed="false">
      <c r="T862" s="0" t="n">
        <v>858</v>
      </c>
      <c r="Z862" s="0" t="n">
        <f aca="false">IF(AND(N($B$13)&gt;0,$B$5&gt;=2),MAX(0,1-SUMPRODUCT(POISSON(L_J,($B$13^2*$B$5*T862)/2,FALSE()),BETADIST((($B$5-1)*FINV($B$8,($B$5-1),($B$5*(T862-1)))/(($B$5-1)*FINV($B$8,($B$5-1),($B$5*(T862-1)))+($B$5*(T862-1)))),($B$5-1)/2+L_J,($B$5*(T862-1))/2))),0)</f>
        <v>1</v>
      </c>
    </row>
    <row r="863" customFormat="false" ht="15" hidden="false" customHeight="false" outlineLevel="0" collapsed="false">
      <c r="T863" s="0" t="n">
        <v>859</v>
      </c>
      <c r="Z863" s="0" t="n">
        <f aca="false">IF(AND(N($B$13)&gt;0,$B$5&gt;=2),MAX(0,1-SUMPRODUCT(POISSON(L_J,($B$13^2*$B$5*T863)/2,FALSE()),BETADIST((($B$5-1)*FINV($B$8,($B$5-1),($B$5*(T863-1)))/(($B$5-1)*FINV($B$8,($B$5-1),($B$5*(T863-1)))+($B$5*(T863-1)))),($B$5-1)/2+L_J,($B$5*(T863-1))/2))),0)</f>
        <v>1</v>
      </c>
    </row>
    <row r="864" customFormat="false" ht="15" hidden="false" customHeight="false" outlineLevel="0" collapsed="false">
      <c r="T864" s="0" t="n">
        <v>860</v>
      </c>
      <c r="Z864" s="0" t="n">
        <f aca="false">IF(AND(N($B$13)&gt;0,$B$5&gt;=2),MAX(0,1-SUMPRODUCT(POISSON(L_J,($B$13^2*$B$5*T864)/2,FALSE()),BETADIST((($B$5-1)*FINV($B$8,($B$5-1),($B$5*(T864-1)))/(($B$5-1)*FINV($B$8,($B$5-1),($B$5*(T864-1)))+($B$5*(T864-1)))),($B$5-1)/2+L_J,($B$5*(T864-1))/2))),0)</f>
        <v>1</v>
      </c>
    </row>
    <row r="865" customFormat="false" ht="15" hidden="false" customHeight="false" outlineLevel="0" collapsed="false">
      <c r="T865" s="0" t="n">
        <v>861</v>
      </c>
      <c r="Z865" s="0" t="n">
        <f aca="false">IF(AND(N($B$13)&gt;0,$B$5&gt;=2),MAX(0,1-SUMPRODUCT(POISSON(L_J,($B$13^2*$B$5*T865)/2,FALSE()),BETADIST((($B$5-1)*FINV($B$8,($B$5-1),($B$5*(T865-1)))/(($B$5-1)*FINV($B$8,($B$5-1),($B$5*(T865-1)))+($B$5*(T865-1)))),($B$5-1)/2+L_J,($B$5*(T865-1))/2))),0)</f>
        <v>1</v>
      </c>
    </row>
    <row r="866" customFormat="false" ht="15" hidden="false" customHeight="false" outlineLevel="0" collapsed="false">
      <c r="T866" s="0" t="n">
        <v>862</v>
      </c>
      <c r="Z866" s="0" t="n">
        <f aca="false">IF(AND(N($B$13)&gt;0,$B$5&gt;=2),MAX(0,1-SUMPRODUCT(POISSON(L_J,($B$13^2*$B$5*T866)/2,FALSE()),BETADIST((($B$5-1)*FINV($B$8,($B$5-1),($B$5*(T866-1)))/(($B$5-1)*FINV($B$8,($B$5-1),($B$5*(T866-1)))+($B$5*(T866-1)))),($B$5-1)/2+L_J,($B$5*(T866-1))/2))),0)</f>
        <v>1</v>
      </c>
    </row>
    <row r="867" customFormat="false" ht="15" hidden="false" customHeight="false" outlineLevel="0" collapsed="false">
      <c r="T867" s="0" t="n">
        <v>863</v>
      </c>
      <c r="Z867" s="0" t="n">
        <f aca="false">IF(AND(N($B$13)&gt;0,$B$5&gt;=2),MAX(0,1-SUMPRODUCT(POISSON(L_J,($B$13^2*$B$5*T867)/2,FALSE()),BETADIST((($B$5-1)*FINV($B$8,($B$5-1),($B$5*(T867-1)))/(($B$5-1)*FINV($B$8,($B$5-1),($B$5*(T867-1)))+($B$5*(T867-1)))),($B$5-1)/2+L_J,($B$5*(T867-1))/2))),0)</f>
        <v>1</v>
      </c>
    </row>
    <row r="868" customFormat="false" ht="15" hidden="false" customHeight="false" outlineLevel="0" collapsed="false">
      <c r="T868" s="0" t="n">
        <v>864</v>
      </c>
      <c r="Z868" s="0" t="n">
        <f aca="false">IF(AND(N($B$13)&gt;0,$B$5&gt;=2),MAX(0,1-SUMPRODUCT(POISSON(L_J,($B$13^2*$B$5*T868)/2,FALSE()),BETADIST((($B$5-1)*FINV($B$8,($B$5-1),($B$5*(T868-1)))/(($B$5-1)*FINV($B$8,($B$5-1),($B$5*(T868-1)))+($B$5*(T868-1)))),($B$5-1)/2+L_J,($B$5*(T868-1))/2))),0)</f>
        <v>1</v>
      </c>
    </row>
    <row r="869" customFormat="false" ht="15" hidden="false" customHeight="false" outlineLevel="0" collapsed="false">
      <c r="T869" s="0" t="n">
        <v>865</v>
      </c>
      <c r="Z869" s="0" t="n">
        <f aca="false">IF(AND(N($B$13)&gt;0,$B$5&gt;=2),MAX(0,1-SUMPRODUCT(POISSON(L_J,($B$13^2*$B$5*T869)/2,FALSE()),BETADIST((($B$5-1)*FINV($B$8,($B$5-1),($B$5*(T869-1)))/(($B$5-1)*FINV($B$8,($B$5-1),($B$5*(T869-1)))+($B$5*(T869-1)))),($B$5-1)/2+L_J,($B$5*(T869-1))/2))),0)</f>
        <v>1</v>
      </c>
    </row>
    <row r="870" customFormat="false" ht="15" hidden="false" customHeight="false" outlineLevel="0" collapsed="false">
      <c r="T870" s="0" t="n">
        <v>866</v>
      </c>
      <c r="Z870" s="0" t="n">
        <f aca="false">IF(AND(N($B$13)&gt;0,$B$5&gt;=2),MAX(0,1-SUMPRODUCT(POISSON(L_J,($B$13^2*$B$5*T870)/2,FALSE()),BETADIST((($B$5-1)*FINV($B$8,($B$5-1),($B$5*(T870-1)))/(($B$5-1)*FINV($B$8,($B$5-1),($B$5*(T870-1)))+($B$5*(T870-1)))),($B$5-1)/2+L_J,($B$5*(T870-1))/2))),0)</f>
        <v>1</v>
      </c>
    </row>
    <row r="871" customFormat="false" ht="15" hidden="false" customHeight="false" outlineLevel="0" collapsed="false">
      <c r="T871" s="0" t="n">
        <v>867</v>
      </c>
      <c r="Z871" s="0" t="n">
        <f aca="false">IF(AND(N($B$13)&gt;0,$B$5&gt;=2),MAX(0,1-SUMPRODUCT(POISSON(L_J,($B$13^2*$B$5*T871)/2,FALSE()),BETADIST((($B$5-1)*FINV($B$8,($B$5-1),($B$5*(T871-1)))/(($B$5-1)*FINV($B$8,($B$5-1),($B$5*(T871-1)))+($B$5*(T871-1)))),($B$5-1)/2+L_J,($B$5*(T871-1))/2))),0)</f>
        <v>1</v>
      </c>
    </row>
    <row r="872" customFormat="false" ht="15" hidden="false" customHeight="false" outlineLevel="0" collapsed="false">
      <c r="T872" s="0" t="n">
        <v>868</v>
      </c>
      <c r="Z872" s="0" t="n">
        <f aca="false">IF(AND(N($B$13)&gt;0,$B$5&gt;=2),MAX(0,1-SUMPRODUCT(POISSON(L_J,($B$13^2*$B$5*T872)/2,FALSE()),BETADIST((($B$5-1)*FINV($B$8,($B$5-1),($B$5*(T872-1)))/(($B$5-1)*FINV($B$8,($B$5-1),($B$5*(T872-1)))+($B$5*(T872-1)))),($B$5-1)/2+L_J,($B$5*(T872-1))/2))),0)</f>
        <v>1</v>
      </c>
    </row>
    <row r="873" customFormat="false" ht="15" hidden="false" customHeight="false" outlineLevel="0" collapsed="false">
      <c r="T873" s="0" t="n">
        <v>869</v>
      </c>
      <c r="Z873" s="0" t="n">
        <f aca="false">IF(AND(N($B$13)&gt;0,$B$5&gt;=2),MAX(0,1-SUMPRODUCT(POISSON(L_J,($B$13^2*$B$5*T873)/2,FALSE()),BETADIST((($B$5-1)*FINV($B$8,($B$5-1),($B$5*(T873-1)))/(($B$5-1)*FINV($B$8,($B$5-1),($B$5*(T873-1)))+($B$5*(T873-1)))),($B$5-1)/2+L_J,($B$5*(T873-1))/2))),0)</f>
        <v>1</v>
      </c>
    </row>
    <row r="874" customFormat="false" ht="15" hidden="false" customHeight="false" outlineLevel="0" collapsed="false">
      <c r="T874" s="0" t="n">
        <v>870</v>
      </c>
      <c r="Z874" s="0" t="n">
        <f aca="false">IF(AND(N($B$13)&gt;0,$B$5&gt;=2),MAX(0,1-SUMPRODUCT(POISSON(L_J,($B$13^2*$B$5*T874)/2,FALSE()),BETADIST((($B$5-1)*FINV($B$8,($B$5-1),($B$5*(T874-1)))/(($B$5-1)*FINV($B$8,($B$5-1),($B$5*(T874-1)))+($B$5*(T874-1)))),($B$5-1)/2+L_J,($B$5*(T874-1))/2))),0)</f>
        <v>1</v>
      </c>
    </row>
    <row r="875" customFormat="false" ht="15" hidden="false" customHeight="false" outlineLevel="0" collapsed="false">
      <c r="T875" s="0" t="n">
        <v>871</v>
      </c>
      <c r="Z875" s="0" t="n">
        <f aca="false">IF(AND(N($B$13)&gt;0,$B$5&gt;=2),MAX(0,1-SUMPRODUCT(POISSON(L_J,($B$13^2*$B$5*T875)/2,FALSE()),BETADIST((($B$5-1)*FINV($B$8,($B$5-1),($B$5*(T875-1)))/(($B$5-1)*FINV($B$8,($B$5-1),($B$5*(T875-1)))+($B$5*(T875-1)))),($B$5-1)/2+L_J,($B$5*(T875-1))/2))),0)</f>
        <v>1</v>
      </c>
    </row>
    <row r="876" customFormat="false" ht="15" hidden="false" customHeight="false" outlineLevel="0" collapsed="false">
      <c r="T876" s="0" t="n">
        <v>872</v>
      </c>
      <c r="Z876" s="0" t="n">
        <f aca="false">IF(AND(N($B$13)&gt;0,$B$5&gt;=2),MAX(0,1-SUMPRODUCT(POISSON(L_J,($B$13^2*$B$5*T876)/2,FALSE()),BETADIST((($B$5-1)*FINV($B$8,($B$5-1),($B$5*(T876-1)))/(($B$5-1)*FINV($B$8,($B$5-1),($B$5*(T876-1)))+($B$5*(T876-1)))),($B$5-1)/2+L_J,($B$5*(T876-1))/2))),0)</f>
        <v>1</v>
      </c>
    </row>
    <row r="877" customFormat="false" ht="15" hidden="false" customHeight="false" outlineLevel="0" collapsed="false">
      <c r="T877" s="0" t="n">
        <v>873</v>
      </c>
      <c r="Z877" s="0" t="n">
        <f aca="false">IF(AND(N($B$13)&gt;0,$B$5&gt;=2),MAX(0,1-SUMPRODUCT(POISSON(L_J,($B$13^2*$B$5*T877)/2,FALSE()),BETADIST((($B$5-1)*FINV($B$8,($B$5-1),($B$5*(T877-1)))/(($B$5-1)*FINV($B$8,($B$5-1),($B$5*(T877-1)))+($B$5*(T877-1)))),($B$5-1)/2+L_J,($B$5*(T877-1))/2))),0)</f>
        <v>1</v>
      </c>
    </row>
    <row r="878" customFormat="false" ht="15" hidden="false" customHeight="false" outlineLevel="0" collapsed="false">
      <c r="T878" s="0" t="n">
        <v>874</v>
      </c>
      <c r="Z878" s="0" t="n">
        <f aca="false">IF(AND(N($B$13)&gt;0,$B$5&gt;=2),MAX(0,1-SUMPRODUCT(POISSON(L_J,($B$13^2*$B$5*T878)/2,FALSE()),BETADIST((($B$5-1)*FINV($B$8,($B$5-1),($B$5*(T878-1)))/(($B$5-1)*FINV($B$8,($B$5-1),($B$5*(T878-1)))+($B$5*(T878-1)))),($B$5-1)/2+L_J,($B$5*(T878-1))/2))),0)</f>
        <v>1</v>
      </c>
    </row>
    <row r="879" customFormat="false" ht="15" hidden="false" customHeight="false" outlineLevel="0" collapsed="false">
      <c r="T879" s="0" t="n">
        <v>875</v>
      </c>
      <c r="Z879" s="0" t="n">
        <f aca="false">IF(AND(N($B$13)&gt;0,$B$5&gt;=2),MAX(0,1-SUMPRODUCT(POISSON(L_J,($B$13^2*$B$5*T879)/2,FALSE()),BETADIST((($B$5-1)*FINV($B$8,($B$5-1),($B$5*(T879-1)))/(($B$5-1)*FINV($B$8,($B$5-1),($B$5*(T879-1)))+($B$5*(T879-1)))),($B$5-1)/2+L_J,($B$5*(T879-1))/2))),0)</f>
        <v>1</v>
      </c>
    </row>
    <row r="880" customFormat="false" ht="15" hidden="false" customHeight="false" outlineLevel="0" collapsed="false">
      <c r="T880" s="0" t="n">
        <v>876</v>
      </c>
      <c r="Z880" s="0" t="n">
        <f aca="false">IF(AND(N($B$13)&gt;0,$B$5&gt;=2),MAX(0,1-SUMPRODUCT(POISSON(L_J,($B$13^2*$B$5*T880)/2,FALSE()),BETADIST((($B$5-1)*FINV($B$8,($B$5-1),($B$5*(T880-1)))/(($B$5-1)*FINV($B$8,($B$5-1),($B$5*(T880-1)))+($B$5*(T880-1)))),($B$5-1)/2+L_J,($B$5*(T880-1))/2))),0)</f>
        <v>1</v>
      </c>
    </row>
    <row r="881" customFormat="false" ht="15" hidden="false" customHeight="false" outlineLevel="0" collapsed="false">
      <c r="T881" s="0" t="n">
        <v>877</v>
      </c>
      <c r="Z881" s="0" t="n">
        <f aca="false">IF(AND(N($B$13)&gt;0,$B$5&gt;=2),MAX(0,1-SUMPRODUCT(POISSON(L_J,($B$13^2*$B$5*T881)/2,FALSE()),BETADIST((($B$5-1)*FINV($B$8,($B$5-1),($B$5*(T881-1)))/(($B$5-1)*FINV($B$8,($B$5-1),($B$5*(T881-1)))+($B$5*(T881-1)))),($B$5-1)/2+L_J,($B$5*(T881-1))/2))),0)</f>
        <v>1</v>
      </c>
    </row>
    <row r="882" customFormat="false" ht="15" hidden="false" customHeight="false" outlineLevel="0" collapsed="false">
      <c r="T882" s="0" t="n">
        <v>878</v>
      </c>
      <c r="Z882" s="0" t="n">
        <f aca="false">IF(AND(N($B$13)&gt;0,$B$5&gt;=2),MAX(0,1-SUMPRODUCT(POISSON(L_J,($B$13^2*$B$5*T882)/2,FALSE()),BETADIST((($B$5-1)*FINV($B$8,($B$5-1),($B$5*(T882-1)))/(($B$5-1)*FINV($B$8,($B$5-1),($B$5*(T882-1)))+($B$5*(T882-1)))),($B$5-1)/2+L_J,($B$5*(T882-1))/2))),0)</f>
        <v>1</v>
      </c>
    </row>
    <row r="883" customFormat="false" ht="15" hidden="false" customHeight="false" outlineLevel="0" collapsed="false">
      <c r="T883" s="0" t="n">
        <v>879</v>
      </c>
      <c r="Z883" s="0" t="n">
        <f aca="false">IF(AND(N($B$13)&gt;0,$B$5&gt;=2),MAX(0,1-SUMPRODUCT(POISSON(L_J,($B$13^2*$B$5*T883)/2,FALSE()),BETADIST((($B$5-1)*FINV($B$8,($B$5-1),($B$5*(T883-1)))/(($B$5-1)*FINV($B$8,($B$5-1),($B$5*(T883-1)))+($B$5*(T883-1)))),($B$5-1)/2+L_J,($B$5*(T883-1))/2))),0)</f>
        <v>1</v>
      </c>
    </row>
    <row r="884" customFormat="false" ht="15" hidden="false" customHeight="false" outlineLevel="0" collapsed="false">
      <c r="T884" s="0" t="n">
        <v>880</v>
      </c>
      <c r="Z884" s="0" t="n">
        <f aca="false">IF(AND(N($B$13)&gt;0,$B$5&gt;=2),MAX(0,1-SUMPRODUCT(POISSON(L_J,($B$13^2*$B$5*T884)/2,FALSE()),BETADIST((($B$5-1)*FINV($B$8,($B$5-1),($B$5*(T884-1)))/(($B$5-1)*FINV($B$8,($B$5-1),($B$5*(T884-1)))+($B$5*(T884-1)))),($B$5-1)/2+L_J,($B$5*(T884-1))/2))),0)</f>
        <v>1</v>
      </c>
    </row>
    <row r="885" customFormat="false" ht="15" hidden="false" customHeight="false" outlineLevel="0" collapsed="false">
      <c r="T885" s="0" t="n">
        <v>881</v>
      </c>
      <c r="Z885" s="0" t="n">
        <f aca="false">IF(AND(N($B$13)&gt;0,$B$5&gt;=2),MAX(0,1-SUMPRODUCT(POISSON(L_J,($B$13^2*$B$5*T885)/2,FALSE()),BETADIST((($B$5-1)*FINV($B$8,($B$5-1),($B$5*(T885-1)))/(($B$5-1)*FINV($B$8,($B$5-1),($B$5*(T885-1)))+($B$5*(T885-1)))),($B$5-1)/2+L_J,($B$5*(T885-1))/2))),0)</f>
        <v>1</v>
      </c>
    </row>
    <row r="886" customFormat="false" ht="15" hidden="false" customHeight="false" outlineLevel="0" collapsed="false">
      <c r="T886" s="0" t="n">
        <v>882</v>
      </c>
      <c r="Z886" s="0" t="n">
        <f aca="false">IF(AND(N($B$13)&gt;0,$B$5&gt;=2),MAX(0,1-SUMPRODUCT(POISSON(L_J,($B$13^2*$B$5*T886)/2,FALSE()),BETADIST((($B$5-1)*FINV($B$8,($B$5-1),($B$5*(T886-1)))/(($B$5-1)*FINV($B$8,($B$5-1),($B$5*(T886-1)))+($B$5*(T886-1)))),($B$5-1)/2+L_J,($B$5*(T886-1))/2))),0)</f>
        <v>1</v>
      </c>
    </row>
    <row r="887" customFormat="false" ht="15" hidden="false" customHeight="false" outlineLevel="0" collapsed="false">
      <c r="T887" s="0" t="n">
        <v>883</v>
      </c>
      <c r="Z887" s="0" t="n">
        <f aca="false">IF(AND(N($B$13)&gt;0,$B$5&gt;=2),MAX(0,1-SUMPRODUCT(POISSON(L_J,($B$13^2*$B$5*T887)/2,FALSE()),BETADIST((($B$5-1)*FINV($B$8,($B$5-1),($B$5*(T887-1)))/(($B$5-1)*FINV($B$8,($B$5-1),($B$5*(T887-1)))+($B$5*(T887-1)))),($B$5-1)/2+L_J,($B$5*(T887-1))/2))),0)</f>
        <v>1</v>
      </c>
    </row>
    <row r="888" customFormat="false" ht="15" hidden="false" customHeight="false" outlineLevel="0" collapsed="false">
      <c r="T888" s="0" t="n">
        <v>884</v>
      </c>
      <c r="Z888" s="0" t="n">
        <f aca="false">IF(AND(N($B$13)&gt;0,$B$5&gt;=2),MAX(0,1-SUMPRODUCT(POISSON(L_J,($B$13^2*$B$5*T888)/2,FALSE()),BETADIST((($B$5-1)*FINV($B$8,($B$5-1),($B$5*(T888-1)))/(($B$5-1)*FINV($B$8,($B$5-1),($B$5*(T888-1)))+($B$5*(T888-1)))),($B$5-1)/2+L_J,($B$5*(T888-1))/2))),0)</f>
        <v>1</v>
      </c>
    </row>
    <row r="889" customFormat="false" ht="15" hidden="false" customHeight="false" outlineLevel="0" collapsed="false">
      <c r="T889" s="0" t="n">
        <v>885</v>
      </c>
      <c r="Z889" s="0" t="n">
        <f aca="false">IF(AND(N($B$13)&gt;0,$B$5&gt;=2),MAX(0,1-SUMPRODUCT(POISSON(L_J,($B$13^2*$B$5*T889)/2,FALSE()),BETADIST((($B$5-1)*FINV($B$8,($B$5-1),($B$5*(T889-1)))/(($B$5-1)*FINV($B$8,($B$5-1),($B$5*(T889-1)))+($B$5*(T889-1)))),($B$5-1)/2+L_J,($B$5*(T889-1))/2))),0)</f>
        <v>1</v>
      </c>
    </row>
    <row r="890" customFormat="false" ht="15" hidden="false" customHeight="false" outlineLevel="0" collapsed="false">
      <c r="T890" s="0" t="n">
        <v>886</v>
      </c>
      <c r="Z890" s="0" t="n">
        <f aca="false">IF(AND(N($B$13)&gt;0,$B$5&gt;=2),MAX(0,1-SUMPRODUCT(POISSON(L_J,($B$13^2*$B$5*T890)/2,FALSE()),BETADIST((($B$5-1)*FINV($B$8,($B$5-1),($B$5*(T890-1)))/(($B$5-1)*FINV($B$8,($B$5-1),($B$5*(T890-1)))+($B$5*(T890-1)))),($B$5-1)/2+L_J,($B$5*(T890-1))/2))),0)</f>
        <v>1</v>
      </c>
    </row>
    <row r="891" customFormat="false" ht="15" hidden="false" customHeight="false" outlineLevel="0" collapsed="false">
      <c r="T891" s="0" t="n">
        <v>887</v>
      </c>
      <c r="Z891" s="0" t="n">
        <f aca="false">IF(AND(N($B$13)&gt;0,$B$5&gt;=2),MAX(0,1-SUMPRODUCT(POISSON(L_J,($B$13^2*$B$5*T891)/2,FALSE()),BETADIST((($B$5-1)*FINV($B$8,($B$5-1),($B$5*(T891-1)))/(($B$5-1)*FINV($B$8,($B$5-1),($B$5*(T891-1)))+($B$5*(T891-1)))),($B$5-1)/2+L_J,($B$5*(T891-1))/2))),0)</f>
        <v>1</v>
      </c>
    </row>
    <row r="892" customFormat="false" ht="15" hidden="false" customHeight="false" outlineLevel="0" collapsed="false">
      <c r="T892" s="0" t="n">
        <v>888</v>
      </c>
      <c r="Z892" s="0" t="n">
        <f aca="false">IF(AND(N($B$13)&gt;0,$B$5&gt;=2),MAX(0,1-SUMPRODUCT(POISSON(L_J,($B$13^2*$B$5*T892)/2,FALSE()),BETADIST((($B$5-1)*FINV($B$8,($B$5-1),($B$5*(T892-1)))/(($B$5-1)*FINV($B$8,($B$5-1),($B$5*(T892-1)))+($B$5*(T892-1)))),($B$5-1)/2+L_J,($B$5*(T892-1))/2))),0)</f>
        <v>1</v>
      </c>
    </row>
    <row r="893" customFormat="false" ht="15" hidden="false" customHeight="false" outlineLevel="0" collapsed="false">
      <c r="T893" s="0" t="n">
        <v>889</v>
      </c>
      <c r="Z893" s="0" t="n">
        <f aca="false">IF(AND(N($B$13)&gt;0,$B$5&gt;=2),MAX(0,1-SUMPRODUCT(POISSON(L_J,($B$13^2*$B$5*T893)/2,FALSE()),BETADIST((($B$5-1)*FINV($B$8,($B$5-1),($B$5*(T893-1)))/(($B$5-1)*FINV($B$8,($B$5-1),($B$5*(T893-1)))+($B$5*(T893-1)))),($B$5-1)/2+L_J,($B$5*(T893-1))/2))),0)</f>
        <v>1</v>
      </c>
    </row>
    <row r="894" customFormat="false" ht="15" hidden="false" customHeight="false" outlineLevel="0" collapsed="false">
      <c r="T894" s="0" t="n">
        <v>890</v>
      </c>
      <c r="Z894" s="0" t="n">
        <f aca="false">IF(AND(N($B$13)&gt;0,$B$5&gt;=2),MAX(0,1-SUMPRODUCT(POISSON(L_J,($B$13^2*$B$5*T894)/2,FALSE()),BETADIST((($B$5-1)*FINV($B$8,($B$5-1),($B$5*(T894-1)))/(($B$5-1)*FINV($B$8,($B$5-1),($B$5*(T894-1)))+($B$5*(T894-1)))),($B$5-1)/2+L_J,($B$5*(T894-1))/2))),0)</f>
        <v>1</v>
      </c>
    </row>
    <row r="895" customFormat="false" ht="15" hidden="false" customHeight="false" outlineLevel="0" collapsed="false">
      <c r="T895" s="0" t="n">
        <v>891</v>
      </c>
      <c r="Z895" s="0" t="n">
        <f aca="false">IF(AND(N($B$13)&gt;0,$B$5&gt;=2),MAX(0,1-SUMPRODUCT(POISSON(L_J,($B$13^2*$B$5*T895)/2,FALSE()),BETADIST((($B$5-1)*FINV($B$8,($B$5-1),($B$5*(T895-1)))/(($B$5-1)*FINV($B$8,($B$5-1),($B$5*(T895-1)))+($B$5*(T895-1)))),($B$5-1)/2+L_J,($B$5*(T895-1))/2))),0)</f>
        <v>1</v>
      </c>
    </row>
    <row r="896" customFormat="false" ht="15" hidden="false" customHeight="false" outlineLevel="0" collapsed="false">
      <c r="T896" s="0" t="n">
        <v>892</v>
      </c>
      <c r="Z896" s="0" t="n">
        <f aca="false">IF(AND(N($B$13)&gt;0,$B$5&gt;=2),MAX(0,1-SUMPRODUCT(POISSON(L_J,($B$13^2*$B$5*T896)/2,FALSE()),BETADIST((($B$5-1)*FINV($B$8,($B$5-1),($B$5*(T896-1)))/(($B$5-1)*FINV($B$8,($B$5-1),($B$5*(T896-1)))+($B$5*(T896-1)))),($B$5-1)/2+L_J,($B$5*(T896-1))/2))),0)</f>
        <v>1</v>
      </c>
    </row>
    <row r="897" customFormat="false" ht="15" hidden="false" customHeight="false" outlineLevel="0" collapsed="false">
      <c r="T897" s="0" t="n">
        <v>893</v>
      </c>
      <c r="Z897" s="0" t="n">
        <f aca="false">IF(AND(N($B$13)&gt;0,$B$5&gt;=2),MAX(0,1-SUMPRODUCT(POISSON(L_J,($B$13^2*$B$5*T897)/2,FALSE()),BETADIST((($B$5-1)*FINV($B$8,($B$5-1),($B$5*(T897-1)))/(($B$5-1)*FINV($B$8,($B$5-1),($B$5*(T897-1)))+($B$5*(T897-1)))),($B$5-1)/2+L_J,($B$5*(T897-1))/2))),0)</f>
        <v>1</v>
      </c>
    </row>
    <row r="898" customFormat="false" ht="15" hidden="false" customHeight="false" outlineLevel="0" collapsed="false">
      <c r="T898" s="0" t="n">
        <v>894</v>
      </c>
      <c r="Z898" s="0" t="n">
        <f aca="false">IF(AND(N($B$13)&gt;0,$B$5&gt;=2),MAX(0,1-SUMPRODUCT(POISSON(L_J,($B$13^2*$B$5*T898)/2,FALSE()),BETADIST((($B$5-1)*FINV($B$8,($B$5-1),($B$5*(T898-1)))/(($B$5-1)*FINV($B$8,($B$5-1),($B$5*(T898-1)))+($B$5*(T898-1)))),($B$5-1)/2+L_J,($B$5*(T898-1))/2))),0)</f>
        <v>1</v>
      </c>
    </row>
    <row r="899" customFormat="false" ht="15" hidden="false" customHeight="false" outlineLevel="0" collapsed="false">
      <c r="T899" s="0" t="n">
        <v>895</v>
      </c>
      <c r="Z899" s="0" t="n">
        <f aca="false">IF(AND(N($B$13)&gt;0,$B$5&gt;=2),MAX(0,1-SUMPRODUCT(POISSON(L_J,($B$13^2*$B$5*T899)/2,FALSE()),BETADIST((($B$5-1)*FINV($B$8,($B$5-1),($B$5*(T899-1)))/(($B$5-1)*FINV($B$8,($B$5-1),($B$5*(T899-1)))+($B$5*(T899-1)))),($B$5-1)/2+L_J,($B$5*(T899-1))/2))),0)</f>
        <v>1</v>
      </c>
    </row>
    <row r="900" customFormat="false" ht="15" hidden="false" customHeight="false" outlineLevel="0" collapsed="false">
      <c r="T900" s="0" t="n">
        <v>896</v>
      </c>
      <c r="Z900" s="0" t="n">
        <f aca="false">IF(AND(N($B$13)&gt;0,$B$5&gt;=2),MAX(0,1-SUMPRODUCT(POISSON(L_J,($B$13^2*$B$5*T900)/2,FALSE()),BETADIST((($B$5-1)*FINV($B$8,($B$5-1),($B$5*(T900-1)))/(($B$5-1)*FINV($B$8,($B$5-1),($B$5*(T900-1)))+($B$5*(T900-1)))),($B$5-1)/2+L_J,($B$5*(T900-1))/2))),0)</f>
        <v>1</v>
      </c>
    </row>
    <row r="901" customFormat="false" ht="15" hidden="false" customHeight="false" outlineLevel="0" collapsed="false">
      <c r="T901" s="0" t="n">
        <v>897</v>
      </c>
      <c r="Z901" s="0" t="n">
        <f aca="false">IF(AND(N($B$13)&gt;0,$B$5&gt;=2),MAX(0,1-SUMPRODUCT(POISSON(L_J,($B$13^2*$B$5*T901)/2,FALSE()),BETADIST((($B$5-1)*FINV($B$8,($B$5-1),($B$5*(T901-1)))/(($B$5-1)*FINV($B$8,($B$5-1),($B$5*(T901-1)))+($B$5*(T901-1)))),($B$5-1)/2+L_J,($B$5*(T901-1))/2))),0)</f>
        <v>1</v>
      </c>
    </row>
    <row r="902" customFormat="false" ht="15" hidden="false" customHeight="false" outlineLevel="0" collapsed="false">
      <c r="T902" s="0" t="n">
        <v>898</v>
      </c>
      <c r="Z902" s="0" t="n">
        <f aca="false">IF(AND(N($B$13)&gt;0,$B$5&gt;=2),MAX(0,1-SUMPRODUCT(POISSON(L_J,($B$13^2*$B$5*T902)/2,FALSE()),BETADIST((($B$5-1)*FINV($B$8,($B$5-1),($B$5*(T902-1)))/(($B$5-1)*FINV($B$8,($B$5-1),($B$5*(T902-1)))+($B$5*(T902-1)))),($B$5-1)/2+L_J,($B$5*(T902-1))/2))),0)</f>
        <v>1</v>
      </c>
    </row>
    <row r="903" customFormat="false" ht="15" hidden="false" customHeight="false" outlineLevel="0" collapsed="false">
      <c r="T903" s="0" t="n">
        <v>899</v>
      </c>
      <c r="Z903" s="0" t="n">
        <f aca="false">IF(AND(N($B$13)&gt;0,$B$5&gt;=2),MAX(0,1-SUMPRODUCT(POISSON(L_J,($B$13^2*$B$5*T903)/2,FALSE()),BETADIST((($B$5-1)*FINV($B$8,($B$5-1),($B$5*(T903-1)))/(($B$5-1)*FINV($B$8,($B$5-1),($B$5*(T903-1)))+($B$5*(T903-1)))),($B$5-1)/2+L_J,($B$5*(T903-1))/2))),0)</f>
        <v>1</v>
      </c>
    </row>
    <row r="904" customFormat="false" ht="15" hidden="false" customHeight="false" outlineLevel="0" collapsed="false">
      <c r="T904" s="0" t="n">
        <v>900</v>
      </c>
      <c r="Z904" s="0" t="n">
        <f aca="false">IF(AND(N($B$13)&gt;0,$B$5&gt;=2),MAX(0,1-SUMPRODUCT(POISSON(L_J,($B$13^2*$B$5*T904)/2,FALSE()),BETADIST((($B$5-1)*FINV($B$8,($B$5-1),($B$5*(T904-1)))/(($B$5-1)*FINV($B$8,($B$5-1),($B$5*(T904-1)))+($B$5*(T904-1)))),($B$5-1)/2+L_J,($B$5*(T904-1))/2))),0)</f>
        <v>1</v>
      </c>
    </row>
    <row r="905" customFormat="false" ht="15" hidden="false" customHeight="false" outlineLevel="0" collapsed="false">
      <c r="T905" s="0" t="n">
        <v>901</v>
      </c>
      <c r="Z905" s="0" t="n">
        <f aca="false">IF(AND(N($B$13)&gt;0,$B$5&gt;=2),MAX(0,1-SUMPRODUCT(POISSON(L_J,($B$13^2*$B$5*T905)/2,FALSE()),BETADIST((($B$5-1)*FINV($B$8,($B$5-1),($B$5*(T905-1)))/(($B$5-1)*FINV($B$8,($B$5-1),($B$5*(T905-1)))+($B$5*(T905-1)))),($B$5-1)/2+L_J,($B$5*(T905-1))/2))),0)</f>
        <v>1</v>
      </c>
    </row>
    <row r="906" customFormat="false" ht="15" hidden="false" customHeight="false" outlineLevel="0" collapsed="false">
      <c r="T906" s="0" t="n">
        <v>902</v>
      </c>
      <c r="Z906" s="0" t="n">
        <f aca="false">IF(AND(N($B$13)&gt;0,$B$5&gt;=2),MAX(0,1-SUMPRODUCT(POISSON(L_J,($B$13^2*$B$5*T906)/2,FALSE()),BETADIST((($B$5-1)*FINV($B$8,($B$5-1),($B$5*(T906-1)))/(($B$5-1)*FINV($B$8,($B$5-1),($B$5*(T906-1)))+($B$5*(T906-1)))),($B$5-1)/2+L_J,($B$5*(T906-1))/2))),0)</f>
        <v>1</v>
      </c>
    </row>
    <row r="907" customFormat="false" ht="15" hidden="false" customHeight="false" outlineLevel="0" collapsed="false">
      <c r="T907" s="0" t="n">
        <v>903</v>
      </c>
      <c r="Z907" s="0" t="n">
        <f aca="false">IF(AND(N($B$13)&gt;0,$B$5&gt;=2),MAX(0,1-SUMPRODUCT(POISSON(L_J,($B$13^2*$B$5*T907)/2,FALSE()),BETADIST((($B$5-1)*FINV($B$8,($B$5-1),($B$5*(T907-1)))/(($B$5-1)*FINV($B$8,($B$5-1),($B$5*(T907-1)))+($B$5*(T907-1)))),($B$5-1)/2+L_J,($B$5*(T907-1))/2))),0)</f>
        <v>1</v>
      </c>
    </row>
    <row r="908" customFormat="false" ht="15" hidden="false" customHeight="false" outlineLevel="0" collapsed="false">
      <c r="T908" s="0" t="n">
        <v>904</v>
      </c>
      <c r="Z908" s="0" t="n">
        <f aca="false">IF(AND(N($B$13)&gt;0,$B$5&gt;=2),MAX(0,1-SUMPRODUCT(POISSON(L_J,($B$13^2*$B$5*T908)/2,FALSE()),BETADIST((($B$5-1)*FINV($B$8,($B$5-1),($B$5*(T908-1)))/(($B$5-1)*FINV($B$8,($B$5-1),($B$5*(T908-1)))+($B$5*(T908-1)))),($B$5-1)/2+L_J,($B$5*(T908-1))/2))),0)</f>
        <v>1</v>
      </c>
    </row>
    <row r="909" customFormat="false" ht="15" hidden="false" customHeight="false" outlineLevel="0" collapsed="false">
      <c r="T909" s="0" t="n">
        <v>905</v>
      </c>
      <c r="Z909" s="0" t="n">
        <f aca="false">IF(AND(N($B$13)&gt;0,$B$5&gt;=2),MAX(0,1-SUMPRODUCT(POISSON(L_J,($B$13^2*$B$5*T909)/2,FALSE()),BETADIST((($B$5-1)*FINV($B$8,($B$5-1),($B$5*(T909-1)))/(($B$5-1)*FINV($B$8,($B$5-1),($B$5*(T909-1)))+($B$5*(T909-1)))),($B$5-1)/2+L_J,($B$5*(T909-1))/2))),0)</f>
        <v>1</v>
      </c>
    </row>
    <row r="910" customFormat="false" ht="15" hidden="false" customHeight="false" outlineLevel="0" collapsed="false">
      <c r="T910" s="0" t="n">
        <v>906</v>
      </c>
      <c r="Z910" s="0" t="n">
        <f aca="false">IF(AND(N($B$13)&gt;0,$B$5&gt;=2),MAX(0,1-SUMPRODUCT(POISSON(L_J,($B$13^2*$B$5*T910)/2,FALSE()),BETADIST((($B$5-1)*FINV($B$8,($B$5-1),($B$5*(T910-1)))/(($B$5-1)*FINV($B$8,($B$5-1),($B$5*(T910-1)))+($B$5*(T910-1)))),($B$5-1)/2+L_J,($B$5*(T910-1))/2))),0)</f>
        <v>1</v>
      </c>
    </row>
    <row r="911" customFormat="false" ht="15" hidden="false" customHeight="false" outlineLevel="0" collapsed="false">
      <c r="T911" s="0" t="n">
        <v>907</v>
      </c>
      <c r="Z911" s="0" t="n">
        <f aca="false">IF(AND(N($B$13)&gt;0,$B$5&gt;=2),MAX(0,1-SUMPRODUCT(POISSON(L_J,($B$13^2*$B$5*T911)/2,FALSE()),BETADIST((($B$5-1)*FINV($B$8,($B$5-1),($B$5*(T911-1)))/(($B$5-1)*FINV($B$8,($B$5-1),($B$5*(T911-1)))+($B$5*(T911-1)))),($B$5-1)/2+L_J,($B$5*(T911-1))/2))),0)</f>
        <v>1</v>
      </c>
    </row>
    <row r="912" customFormat="false" ht="15" hidden="false" customHeight="false" outlineLevel="0" collapsed="false">
      <c r="T912" s="0" t="n">
        <v>908</v>
      </c>
      <c r="Z912" s="0" t="n">
        <f aca="false">IF(AND(N($B$13)&gt;0,$B$5&gt;=2),MAX(0,1-SUMPRODUCT(POISSON(L_J,($B$13^2*$B$5*T912)/2,FALSE()),BETADIST((($B$5-1)*FINV($B$8,($B$5-1),($B$5*(T912-1)))/(($B$5-1)*FINV($B$8,($B$5-1),($B$5*(T912-1)))+($B$5*(T912-1)))),($B$5-1)/2+L_J,($B$5*(T912-1))/2))),0)</f>
        <v>1</v>
      </c>
    </row>
    <row r="913" customFormat="false" ht="15" hidden="false" customHeight="false" outlineLevel="0" collapsed="false">
      <c r="T913" s="0" t="n">
        <v>909</v>
      </c>
      <c r="Z913" s="0" t="n">
        <f aca="false">IF(AND(N($B$13)&gt;0,$B$5&gt;=2),MAX(0,1-SUMPRODUCT(POISSON(L_J,($B$13^2*$B$5*T913)/2,FALSE()),BETADIST((($B$5-1)*FINV($B$8,($B$5-1),($B$5*(T913-1)))/(($B$5-1)*FINV($B$8,($B$5-1),($B$5*(T913-1)))+($B$5*(T913-1)))),($B$5-1)/2+L_J,($B$5*(T913-1))/2))),0)</f>
        <v>1</v>
      </c>
    </row>
    <row r="914" customFormat="false" ht="15" hidden="false" customHeight="false" outlineLevel="0" collapsed="false">
      <c r="T914" s="0" t="n">
        <v>910</v>
      </c>
      <c r="Z914" s="0" t="n">
        <f aca="false">IF(AND(N($B$13)&gt;0,$B$5&gt;=2),MAX(0,1-SUMPRODUCT(POISSON(L_J,($B$13^2*$B$5*T914)/2,FALSE()),BETADIST((($B$5-1)*FINV($B$8,($B$5-1),($B$5*(T914-1)))/(($B$5-1)*FINV($B$8,($B$5-1),($B$5*(T914-1)))+($B$5*(T914-1)))),($B$5-1)/2+L_J,($B$5*(T914-1))/2))),0)</f>
        <v>1</v>
      </c>
    </row>
    <row r="915" customFormat="false" ht="15" hidden="false" customHeight="false" outlineLevel="0" collapsed="false">
      <c r="T915" s="0" t="n">
        <v>911</v>
      </c>
      <c r="Z915" s="0" t="n">
        <f aca="false">IF(AND(N($B$13)&gt;0,$B$5&gt;=2),MAX(0,1-SUMPRODUCT(POISSON(L_J,($B$13^2*$B$5*T915)/2,FALSE()),BETADIST((($B$5-1)*FINV($B$8,($B$5-1),($B$5*(T915-1)))/(($B$5-1)*FINV($B$8,($B$5-1),($B$5*(T915-1)))+($B$5*(T915-1)))),($B$5-1)/2+L_J,($B$5*(T915-1))/2))),0)</f>
        <v>1</v>
      </c>
    </row>
    <row r="916" customFormat="false" ht="15" hidden="false" customHeight="false" outlineLevel="0" collapsed="false">
      <c r="T916" s="0" t="n">
        <v>912</v>
      </c>
      <c r="Z916" s="0" t="n">
        <f aca="false">IF(AND(N($B$13)&gt;0,$B$5&gt;=2),MAX(0,1-SUMPRODUCT(POISSON(L_J,($B$13^2*$B$5*T916)/2,FALSE()),BETADIST((($B$5-1)*FINV($B$8,($B$5-1),($B$5*(T916-1)))/(($B$5-1)*FINV($B$8,($B$5-1),($B$5*(T916-1)))+($B$5*(T916-1)))),($B$5-1)/2+L_J,($B$5*(T916-1))/2))),0)</f>
        <v>1</v>
      </c>
    </row>
    <row r="917" customFormat="false" ht="15" hidden="false" customHeight="false" outlineLevel="0" collapsed="false">
      <c r="T917" s="0" t="n">
        <v>913</v>
      </c>
      <c r="Z917" s="0" t="n">
        <f aca="false">IF(AND(N($B$13)&gt;0,$B$5&gt;=2),MAX(0,1-SUMPRODUCT(POISSON(L_J,($B$13^2*$B$5*T917)/2,FALSE()),BETADIST((($B$5-1)*FINV($B$8,($B$5-1),($B$5*(T917-1)))/(($B$5-1)*FINV($B$8,($B$5-1),($B$5*(T917-1)))+($B$5*(T917-1)))),($B$5-1)/2+L_J,($B$5*(T917-1))/2))),0)</f>
        <v>1</v>
      </c>
    </row>
    <row r="918" customFormat="false" ht="15" hidden="false" customHeight="false" outlineLevel="0" collapsed="false">
      <c r="T918" s="0" t="n">
        <v>914</v>
      </c>
      <c r="Z918" s="0" t="n">
        <f aca="false">IF(AND(N($B$13)&gt;0,$B$5&gt;=2),MAX(0,1-SUMPRODUCT(POISSON(L_J,($B$13^2*$B$5*T918)/2,FALSE()),BETADIST((($B$5-1)*FINV($B$8,($B$5-1),($B$5*(T918-1)))/(($B$5-1)*FINV($B$8,($B$5-1),($B$5*(T918-1)))+($B$5*(T918-1)))),($B$5-1)/2+L_J,($B$5*(T918-1))/2))),0)</f>
        <v>1</v>
      </c>
    </row>
    <row r="919" customFormat="false" ht="15" hidden="false" customHeight="false" outlineLevel="0" collapsed="false">
      <c r="T919" s="0" t="n">
        <v>915</v>
      </c>
      <c r="Z919" s="0" t="n">
        <f aca="false">IF(AND(N($B$13)&gt;0,$B$5&gt;=2),MAX(0,1-SUMPRODUCT(POISSON(L_J,($B$13^2*$B$5*T919)/2,FALSE()),BETADIST((($B$5-1)*FINV($B$8,($B$5-1),($B$5*(T919-1)))/(($B$5-1)*FINV($B$8,($B$5-1),($B$5*(T919-1)))+($B$5*(T919-1)))),($B$5-1)/2+L_J,($B$5*(T919-1))/2))),0)</f>
        <v>1</v>
      </c>
    </row>
    <row r="920" customFormat="false" ht="15" hidden="false" customHeight="false" outlineLevel="0" collapsed="false">
      <c r="T920" s="0" t="n">
        <v>916</v>
      </c>
      <c r="Z920" s="0" t="n">
        <f aca="false">IF(AND(N($B$13)&gt;0,$B$5&gt;=2),MAX(0,1-SUMPRODUCT(POISSON(L_J,($B$13^2*$B$5*T920)/2,FALSE()),BETADIST((($B$5-1)*FINV($B$8,($B$5-1),($B$5*(T920-1)))/(($B$5-1)*FINV($B$8,($B$5-1),($B$5*(T920-1)))+($B$5*(T920-1)))),($B$5-1)/2+L_J,($B$5*(T920-1))/2))),0)</f>
        <v>1</v>
      </c>
    </row>
    <row r="921" customFormat="false" ht="15" hidden="false" customHeight="false" outlineLevel="0" collapsed="false">
      <c r="T921" s="0" t="n">
        <v>917</v>
      </c>
      <c r="Z921" s="0" t="n">
        <f aca="false">IF(AND(N($B$13)&gt;0,$B$5&gt;=2),MAX(0,1-SUMPRODUCT(POISSON(L_J,($B$13^2*$B$5*T921)/2,FALSE()),BETADIST((($B$5-1)*FINV($B$8,($B$5-1),($B$5*(T921-1)))/(($B$5-1)*FINV($B$8,($B$5-1),($B$5*(T921-1)))+($B$5*(T921-1)))),($B$5-1)/2+L_J,($B$5*(T921-1))/2))),0)</f>
        <v>1</v>
      </c>
    </row>
    <row r="922" customFormat="false" ht="15" hidden="false" customHeight="false" outlineLevel="0" collapsed="false">
      <c r="T922" s="0" t="n">
        <v>918</v>
      </c>
      <c r="Z922" s="0" t="n">
        <f aca="false">IF(AND(N($B$13)&gt;0,$B$5&gt;=2),MAX(0,1-SUMPRODUCT(POISSON(L_J,($B$13^2*$B$5*T922)/2,FALSE()),BETADIST((($B$5-1)*FINV($B$8,($B$5-1),($B$5*(T922-1)))/(($B$5-1)*FINV($B$8,($B$5-1),($B$5*(T922-1)))+($B$5*(T922-1)))),($B$5-1)/2+L_J,($B$5*(T922-1))/2))),0)</f>
        <v>1</v>
      </c>
    </row>
    <row r="923" customFormat="false" ht="15" hidden="false" customHeight="false" outlineLevel="0" collapsed="false">
      <c r="T923" s="0" t="n">
        <v>919</v>
      </c>
      <c r="Z923" s="0" t="n">
        <f aca="false">IF(AND(N($B$13)&gt;0,$B$5&gt;=2),MAX(0,1-SUMPRODUCT(POISSON(L_J,($B$13^2*$B$5*T923)/2,FALSE()),BETADIST((($B$5-1)*FINV($B$8,($B$5-1),($B$5*(T923-1)))/(($B$5-1)*FINV($B$8,($B$5-1),($B$5*(T923-1)))+($B$5*(T923-1)))),($B$5-1)/2+L_J,($B$5*(T923-1))/2))),0)</f>
        <v>1</v>
      </c>
    </row>
    <row r="924" customFormat="false" ht="15" hidden="false" customHeight="false" outlineLevel="0" collapsed="false">
      <c r="T924" s="0" t="n">
        <v>920</v>
      </c>
      <c r="Z924" s="0" t="n">
        <f aca="false">IF(AND(N($B$13)&gt;0,$B$5&gt;=2),MAX(0,1-SUMPRODUCT(POISSON(L_J,($B$13^2*$B$5*T924)/2,FALSE()),BETADIST((($B$5-1)*FINV($B$8,($B$5-1),($B$5*(T924-1)))/(($B$5-1)*FINV($B$8,($B$5-1),($B$5*(T924-1)))+($B$5*(T924-1)))),($B$5-1)/2+L_J,($B$5*(T924-1))/2))),0)</f>
        <v>1</v>
      </c>
    </row>
    <row r="925" customFormat="false" ht="15" hidden="false" customHeight="false" outlineLevel="0" collapsed="false">
      <c r="T925" s="0" t="n">
        <v>921</v>
      </c>
      <c r="Z925" s="0" t="n">
        <f aca="false">IF(AND(N($B$13)&gt;0,$B$5&gt;=2),MAX(0,1-SUMPRODUCT(POISSON(L_J,($B$13^2*$B$5*T925)/2,FALSE()),BETADIST((($B$5-1)*FINV($B$8,($B$5-1),($B$5*(T925-1)))/(($B$5-1)*FINV($B$8,($B$5-1),($B$5*(T925-1)))+($B$5*(T925-1)))),($B$5-1)/2+L_J,($B$5*(T925-1))/2))),0)</f>
        <v>1</v>
      </c>
    </row>
    <row r="926" customFormat="false" ht="15" hidden="false" customHeight="false" outlineLevel="0" collapsed="false">
      <c r="T926" s="0" t="n">
        <v>922</v>
      </c>
      <c r="Z926" s="0" t="n">
        <f aca="false">IF(AND(N($B$13)&gt;0,$B$5&gt;=2),MAX(0,1-SUMPRODUCT(POISSON(L_J,($B$13^2*$B$5*T926)/2,FALSE()),BETADIST((($B$5-1)*FINV($B$8,($B$5-1),($B$5*(T926-1)))/(($B$5-1)*FINV($B$8,($B$5-1),($B$5*(T926-1)))+($B$5*(T926-1)))),($B$5-1)/2+L_J,($B$5*(T926-1))/2))),0)</f>
        <v>1</v>
      </c>
    </row>
    <row r="927" customFormat="false" ht="15" hidden="false" customHeight="false" outlineLevel="0" collapsed="false">
      <c r="T927" s="0" t="n">
        <v>923</v>
      </c>
      <c r="Z927" s="0" t="n">
        <f aca="false">IF(AND(N($B$13)&gt;0,$B$5&gt;=2),MAX(0,1-SUMPRODUCT(POISSON(L_J,($B$13^2*$B$5*T927)/2,FALSE()),BETADIST((($B$5-1)*FINV($B$8,($B$5-1),($B$5*(T927-1)))/(($B$5-1)*FINV($B$8,($B$5-1),($B$5*(T927-1)))+($B$5*(T927-1)))),($B$5-1)/2+L_J,($B$5*(T927-1))/2))),0)</f>
        <v>1</v>
      </c>
    </row>
    <row r="928" customFormat="false" ht="15" hidden="false" customHeight="false" outlineLevel="0" collapsed="false">
      <c r="T928" s="0" t="n">
        <v>924</v>
      </c>
      <c r="Z928" s="0" t="n">
        <f aca="false">IF(AND(N($B$13)&gt;0,$B$5&gt;=2),MAX(0,1-SUMPRODUCT(POISSON(L_J,($B$13^2*$B$5*T928)/2,FALSE()),BETADIST((($B$5-1)*FINV($B$8,($B$5-1),($B$5*(T928-1)))/(($B$5-1)*FINV($B$8,($B$5-1),($B$5*(T928-1)))+($B$5*(T928-1)))),($B$5-1)/2+L_J,($B$5*(T928-1))/2))),0)</f>
        <v>1</v>
      </c>
    </row>
    <row r="929" customFormat="false" ht="15" hidden="false" customHeight="false" outlineLevel="0" collapsed="false">
      <c r="T929" s="0" t="n">
        <v>925</v>
      </c>
      <c r="Z929" s="0" t="n">
        <f aca="false">IF(AND(N($B$13)&gt;0,$B$5&gt;=2),MAX(0,1-SUMPRODUCT(POISSON(L_J,($B$13^2*$B$5*T929)/2,FALSE()),BETADIST((($B$5-1)*FINV($B$8,($B$5-1),($B$5*(T929-1)))/(($B$5-1)*FINV($B$8,($B$5-1),($B$5*(T929-1)))+($B$5*(T929-1)))),($B$5-1)/2+L_J,($B$5*(T929-1))/2))),0)</f>
        <v>1</v>
      </c>
    </row>
    <row r="930" customFormat="false" ht="15" hidden="false" customHeight="false" outlineLevel="0" collapsed="false">
      <c r="T930" s="0" t="n">
        <v>926</v>
      </c>
      <c r="Z930" s="0" t="n">
        <f aca="false">IF(AND(N($B$13)&gt;0,$B$5&gt;=2),MAX(0,1-SUMPRODUCT(POISSON(L_J,($B$13^2*$B$5*T930)/2,FALSE()),BETADIST((($B$5-1)*FINV($B$8,($B$5-1),($B$5*(T930-1)))/(($B$5-1)*FINV($B$8,($B$5-1),($B$5*(T930-1)))+($B$5*(T930-1)))),($B$5-1)/2+L_J,($B$5*(T930-1))/2))),0)</f>
        <v>1</v>
      </c>
    </row>
    <row r="931" customFormat="false" ht="15" hidden="false" customHeight="false" outlineLevel="0" collapsed="false">
      <c r="T931" s="0" t="n">
        <v>927</v>
      </c>
      <c r="Z931" s="0" t="n">
        <f aca="false">IF(AND(N($B$13)&gt;0,$B$5&gt;=2),MAX(0,1-SUMPRODUCT(POISSON(L_J,($B$13^2*$B$5*T931)/2,FALSE()),BETADIST((($B$5-1)*FINV($B$8,($B$5-1),($B$5*(T931-1)))/(($B$5-1)*FINV($B$8,($B$5-1),($B$5*(T931-1)))+($B$5*(T931-1)))),($B$5-1)/2+L_J,($B$5*(T931-1))/2))),0)</f>
        <v>1</v>
      </c>
    </row>
    <row r="932" customFormat="false" ht="15" hidden="false" customHeight="false" outlineLevel="0" collapsed="false">
      <c r="T932" s="0" t="n">
        <v>928</v>
      </c>
      <c r="Z932" s="0" t="n">
        <f aca="false">IF(AND(N($B$13)&gt;0,$B$5&gt;=2),MAX(0,1-SUMPRODUCT(POISSON(L_J,($B$13^2*$B$5*T932)/2,FALSE()),BETADIST((($B$5-1)*FINV($B$8,($B$5-1),($B$5*(T932-1)))/(($B$5-1)*FINV($B$8,($B$5-1),($B$5*(T932-1)))+($B$5*(T932-1)))),($B$5-1)/2+L_J,($B$5*(T932-1))/2))),0)</f>
        <v>1</v>
      </c>
    </row>
    <row r="933" customFormat="false" ht="15" hidden="false" customHeight="false" outlineLevel="0" collapsed="false">
      <c r="T933" s="0" t="n">
        <v>929</v>
      </c>
      <c r="Z933" s="0" t="n">
        <f aca="false">IF(AND(N($B$13)&gt;0,$B$5&gt;=2),MAX(0,1-SUMPRODUCT(POISSON(L_J,($B$13^2*$B$5*T933)/2,FALSE()),BETADIST((($B$5-1)*FINV($B$8,($B$5-1),($B$5*(T933-1)))/(($B$5-1)*FINV($B$8,($B$5-1),($B$5*(T933-1)))+($B$5*(T933-1)))),($B$5-1)/2+L_J,($B$5*(T933-1))/2))),0)</f>
        <v>1</v>
      </c>
    </row>
    <row r="934" customFormat="false" ht="15" hidden="false" customHeight="false" outlineLevel="0" collapsed="false">
      <c r="T934" s="0" t="n">
        <v>930</v>
      </c>
      <c r="Z934" s="0" t="n">
        <f aca="false">IF(AND(N($B$13)&gt;0,$B$5&gt;=2),MAX(0,1-SUMPRODUCT(POISSON(L_J,($B$13^2*$B$5*T934)/2,FALSE()),BETADIST((($B$5-1)*FINV($B$8,($B$5-1),($B$5*(T934-1)))/(($B$5-1)*FINV($B$8,($B$5-1),($B$5*(T934-1)))+($B$5*(T934-1)))),($B$5-1)/2+L_J,($B$5*(T934-1))/2))),0)</f>
        <v>1</v>
      </c>
    </row>
    <row r="935" customFormat="false" ht="15" hidden="false" customHeight="false" outlineLevel="0" collapsed="false">
      <c r="T935" s="0" t="n">
        <v>931</v>
      </c>
      <c r="Z935" s="0" t="n">
        <f aca="false">IF(AND(N($B$13)&gt;0,$B$5&gt;=2),MAX(0,1-SUMPRODUCT(POISSON(L_J,($B$13^2*$B$5*T935)/2,FALSE()),BETADIST((($B$5-1)*FINV($B$8,($B$5-1),($B$5*(T935-1)))/(($B$5-1)*FINV($B$8,($B$5-1),($B$5*(T935-1)))+($B$5*(T935-1)))),($B$5-1)/2+L_J,($B$5*(T935-1))/2))),0)</f>
        <v>1</v>
      </c>
    </row>
    <row r="936" customFormat="false" ht="15" hidden="false" customHeight="false" outlineLevel="0" collapsed="false">
      <c r="T936" s="0" t="n">
        <v>932</v>
      </c>
      <c r="Z936" s="0" t="n">
        <f aca="false">IF(AND(N($B$13)&gt;0,$B$5&gt;=2),MAX(0,1-SUMPRODUCT(POISSON(L_J,($B$13^2*$B$5*T936)/2,FALSE()),BETADIST((($B$5-1)*FINV($B$8,($B$5-1),($B$5*(T936-1)))/(($B$5-1)*FINV($B$8,($B$5-1),($B$5*(T936-1)))+($B$5*(T936-1)))),($B$5-1)/2+L_J,($B$5*(T936-1))/2))),0)</f>
        <v>1</v>
      </c>
    </row>
    <row r="937" customFormat="false" ht="15" hidden="false" customHeight="false" outlineLevel="0" collapsed="false">
      <c r="T937" s="0" t="n">
        <v>933</v>
      </c>
      <c r="Z937" s="0" t="n">
        <f aca="false">IF(AND(N($B$13)&gt;0,$B$5&gt;=2),MAX(0,1-SUMPRODUCT(POISSON(L_J,($B$13^2*$B$5*T937)/2,FALSE()),BETADIST((($B$5-1)*FINV($B$8,($B$5-1),($B$5*(T937-1)))/(($B$5-1)*FINV($B$8,($B$5-1),($B$5*(T937-1)))+($B$5*(T937-1)))),($B$5-1)/2+L_J,($B$5*(T937-1))/2))),0)</f>
        <v>1</v>
      </c>
    </row>
    <row r="938" customFormat="false" ht="15" hidden="false" customHeight="false" outlineLevel="0" collapsed="false">
      <c r="T938" s="0" t="n">
        <v>934</v>
      </c>
      <c r="Z938" s="0" t="n">
        <f aca="false">IF(AND(N($B$13)&gt;0,$B$5&gt;=2),MAX(0,1-SUMPRODUCT(POISSON(L_J,($B$13^2*$B$5*T938)/2,FALSE()),BETADIST((($B$5-1)*FINV($B$8,($B$5-1),($B$5*(T938-1)))/(($B$5-1)*FINV($B$8,($B$5-1),($B$5*(T938-1)))+($B$5*(T938-1)))),($B$5-1)/2+L_J,($B$5*(T938-1))/2))),0)</f>
        <v>1</v>
      </c>
    </row>
    <row r="939" customFormat="false" ht="15" hidden="false" customHeight="false" outlineLevel="0" collapsed="false">
      <c r="T939" s="0" t="n">
        <v>935</v>
      </c>
      <c r="Z939" s="0" t="n">
        <f aca="false">IF(AND(N($B$13)&gt;0,$B$5&gt;=2),MAX(0,1-SUMPRODUCT(POISSON(L_J,($B$13^2*$B$5*T939)/2,FALSE()),BETADIST((($B$5-1)*FINV($B$8,($B$5-1),($B$5*(T939-1)))/(($B$5-1)*FINV($B$8,($B$5-1),($B$5*(T939-1)))+($B$5*(T939-1)))),($B$5-1)/2+L_J,($B$5*(T939-1))/2))),0)</f>
        <v>1</v>
      </c>
    </row>
    <row r="940" customFormat="false" ht="15" hidden="false" customHeight="false" outlineLevel="0" collapsed="false">
      <c r="T940" s="0" t="n">
        <v>936</v>
      </c>
      <c r="Z940" s="0" t="n">
        <f aca="false">IF(AND(N($B$13)&gt;0,$B$5&gt;=2),MAX(0,1-SUMPRODUCT(POISSON(L_J,($B$13^2*$B$5*T940)/2,FALSE()),BETADIST((($B$5-1)*FINV($B$8,($B$5-1),($B$5*(T940-1)))/(($B$5-1)*FINV($B$8,($B$5-1),($B$5*(T940-1)))+($B$5*(T940-1)))),($B$5-1)/2+L_J,($B$5*(T940-1))/2))),0)</f>
        <v>1</v>
      </c>
    </row>
    <row r="941" customFormat="false" ht="15" hidden="false" customHeight="false" outlineLevel="0" collapsed="false">
      <c r="T941" s="0" t="n">
        <v>937</v>
      </c>
      <c r="Z941" s="0" t="n">
        <f aca="false">IF(AND(N($B$13)&gt;0,$B$5&gt;=2),MAX(0,1-SUMPRODUCT(POISSON(L_J,($B$13^2*$B$5*T941)/2,FALSE()),BETADIST((($B$5-1)*FINV($B$8,($B$5-1),($B$5*(T941-1)))/(($B$5-1)*FINV($B$8,($B$5-1),($B$5*(T941-1)))+($B$5*(T941-1)))),($B$5-1)/2+L_J,($B$5*(T941-1))/2))),0)</f>
        <v>1</v>
      </c>
    </row>
    <row r="942" customFormat="false" ht="15" hidden="false" customHeight="false" outlineLevel="0" collapsed="false">
      <c r="T942" s="0" t="n">
        <v>938</v>
      </c>
      <c r="Z942" s="0" t="n">
        <f aca="false">IF(AND(N($B$13)&gt;0,$B$5&gt;=2),MAX(0,1-SUMPRODUCT(POISSON(L_J,($B$13^2*$B$5*T942)/2,FALSE()),BETADIST((($B$5-1)*FINV($B$8,($B$5-1),($B$5*(T942-1)))/(($B$5-1)*FINV($B$8,($B$5-1),($B$5*(T942-1)))+($B$5*(T942-1)))),($B$5-1)/2+L_J,($B$5*(T942-1))/2))),0)</f>
        <v>1</v>
      </c>
    </row>
    <row r="943" customFormat="false" ht="15" hidden="false" customHeight="false" outlineLevel="0" collapsed="false">
      <c r="T943" s="0" t="n">
        <v>939</v>
      </c>
      <c r="Z943" s="0" t="n">
        <f aca="false">IF(AND(N($B$13)&gt;0,$B$5&gt;=2),MAX(0,1-SUMPRODUCT(POISSON(L_J,($B$13^2*$B$5*T943)/2,FALSE()),BETADIST((($B$5-1)*FINV($B$8,($B$5-1),($B$5*(T943-1)))/(($B$5-1)*FINV($B$8,($B$5-1),($B$5*(T943-1)))+($B$5*(T943-1)))),($B$5-1)/2+L_J,($B$5*(T943-1))/2))),0)</f>
        <v>1</v>
      </c>
    </row>
    <row r="944" customFormat="false" ht="15" hidden="false" customHeight="false" outlineLevel="0" collapsed="false">
      <c r="T944" s="0" t="n">
        <v>940</v>
      </c>
      <c r="Z944" s="0" t="n">
        <f aca="false">IF(AND(N($B$13)&gt;0,$B$5&gt;=2),MAX(0,1-SUMPRODUCT(POISSON(L_J,($B$13^2*$B$5*T944)/2,FALSE()),BETADIST((($B$5-1)*FINV($B$8,($B$5-1),($B$5*(T944-1)))/(($B$5-1)*FINV($B$8,($B$5-1),($B$5*(T944-1)))+($B$5*(T944-1)))),($B$5-1)/2+L_J,($B$5*(T944-1))/2))),0)</f>
        <v>1</v>
      </c>
    </row>
    <row r="945" customFormat="false" ht="15" hidden="false" customHeight="false" outlineLevel="0" collapsed="false">
      <c r="T945" s="0" t="n">
        <v>941</v>
      </c>
      <c r="Z945" s="0" t="n">
        <f aca="false">IF(AND(N($B$13)&gt;0,$B$5&gt;=2),MAX(0,1-SUMPRODUCT(POISSON(L_J,($B$13^2*$B$5*T945)/2,FALSE()),BETADIST((($B$5-1)*FINV($B$8,($B$5-1),($B$5*(T945-1)))/(($B$5-1)*FINV($B$8,($B$5-1),($B$5*(T945-1)))+($B$5*(T945-1)))),($B$5-1)/2+L_J,($B$5*(T945-1))/2))),0)</f>
        <v>1</v>
      </c>
    </row>
    <row r="946" customFormat="false" ht="15" hidden="false" customHeight="false" outlineLevel="0" collapsed="false">
      <c r="T946" s="0" t="n">
        <v>942</v>
      </c>
      <c r="Z946" s="0" t="n">
        <f aca="false">IF(AND(N($B$13)&gt;0,$B$5&gt;=2),MAX(0,1-SUMPRODUCT(POISSON(L_J,($B$13^2*$B$5*T946)/2,FALSE()),BETADIST((($B$5-1)*FINV($B$8,($B$5-1),($B$5*(T946-1)))/(($B$5-1)*FINV($B$8,($B$5-1),($B$5*(T946-1)))+($B$5*(T946-1)))),($B$5-1)/2+L_J,($B$5*(T946-1))/2))),0)</f>
        <v>1</v>
      </c>
    </row>
    <row r="947" customFormat="false" ht="15" hidden="false" customHeight="false" outlineLevel="0" collapsed="false">
      <c r="T947" s="0" t="n">
        <v>943</v>
      </c>
      <c r="Z947" s="0" t="n">
        <f aca="false">IF(AND(N($B$13)&gt;0,$B$5&gt;=2),MAX(0,1-SUMPRODUCT(POISSON(L_J,($B$13^2*$B$5*T947)/2,FALSE()),BETADIST((($B$5-1)*FINV($B$8,($B$5-1),($B$5*(T947-1)))/(($B$5-1)*FINV($B$8,($B$5-1),($B$5*(T947-1)))+($B$5*(T947-1)))),($B$5-1)/2+L_J,($B$5*(T947-1))/2))),0)</f>
        <v>1</v>
      </c>
    </row>
    <row r="948" customFormat="false" ht="15" hidden="false" customHeight="false" outlineLevel="0" collapsed="false">
      <c r="T948" s="0" t="n">
        <v>944</v>
      </c>
      <c r="Z948" s="0" t="n">
        <f aca="false">IF(AND(N($B$13)&gt;0,$B$5&gt;=2),MAX(0,1-SUMPRODUCT(POISSON(L_J,($B$13^2*$B$5*T948)/2,FALSE()),BETADIST((($B$5-1)*FINV($B$8,($B$5-1),($B$5*(T948-1)))/(($B$5-1)*FINV($B$8,($B$5-1),($B$5*(T948-1)))+($B$5*(T948-1)))),($B$5-1)/2+L_J,($B$5*(T948-1))/2))),0)</f>
        <v>1</v>
      </c>
    </row>
    <row r="949" customFormat="false" ht="15" hidden="false" customHeight="false" outlineLevel="0" collapsed="false">
      <c r="T949" s="0" t="n">
        <v>945</v>
      </c>
      <c r="Z949" s="0" t="n">
        <f aca="false">IF(AND(N($B$13)&gt;0,$B$5&gt;=2),MAX(0,1-SUMPRODUCT(POISSON(L_J,($B$13^2*$B$5*T949)/2,FALSE()),BETADIST((($B$5-1)*FINV($B$8,($B$5-1),($B$5*(T949-1)))/(($B$5-1)*FINV($B$8,($B$5-1),($B$5*(T949-1)))+($B$5*(T949-1)))),($B$5-1)/2+L_J,($B$5*(T949-1))/2))),0)</f>
        <v>1</v>
      </c>
    </row>
    <row r="950" customFormat="false" ht="15" hidden="false" customHeight="false" outlineLevel="0" collapsed="false">
      <c r="T950" s="0" t="n">
        <v>946</v>
      </c>
      <c r="Z950" s="0" t="n">
        <f aca="false">IF(AND(N($B$13)&gt;0,$B$5&gt;=2),MAX(0,1-SUMPRODUCT(POISSON(L_J,($B$13^2*$B$5*T950)/2,FALSE()),BETADIST((($B$5-1)*FINV($B$8,($B$5-1),($B$5*(T950-1)))/(($B$5-1)*FINV($B$8,($B$5-1),($B$5*(T950-1)))+($B$5*(T950-1)))),($B$5-1)/2+L_J,($B$5*(T950-1))/2))),0)</f>
        <v>1</v>
      </c>
    </row>
    <row r="951" customFormat="false" ht="15" hidden="false" customHeight="false" outlineLevel="0" collapsed="false">
      <c r="T951" s="0" t="n">
        <v>947</v>
      </c>
      <c r="Z951" s="0" t="n">
        <f aca="false">IF(AND(N($B$13)&gt;0,$B$5&gt;=2),MAX(0,1-SUMPRODUCT(POISSON(L_J,($B$13^2*$B$5*T951)/2,FALSE()),BETADIST((($B$5-1)*FINV($B$8,($B$5-1),($B$5*(T951-1)))/(($B$5-1)*FINV($B$8,($B$5-1),($B$5*(T951-1)))+($B$5*(T951-1)))),($B$5-1)/2+L_J,($B$5*(T951-1))/2))),0)</f>
        <v>1</v>
      </c>
    </row>
    <row r="952" customFormat="false" ht="15" hidden="false" customHeight="false" outlineLevel="0" collapsed="false">
      <c r="T952" s="0" t="n">
        <v>948</v>
      </c>
      <c r="Z952" s="0" t="n">
        <f aca="false">IF(AND(N($B$13)&gt;0,$B$5&gt;=2),MAX(0,1-SUMPRODUCT(POISSON(L_J,($B$13^2*$B$5*T952)/2,FALSE()),BETADIST((($B$5-1)*FINV($B$8,($B$5-1),($B$5*(T952-1)))/(($B$5-1)*FINV($B$8,($B$5-1),($B$5*(T952-1)))+($B$5*(T952-1)))),($B$5-1)/2+L_J,($B$5*(T952-1))/2))),0)</f>
        <v>1</v>
      </c>
    </row>
    <row r="953" customFormat="false" ht="15" hidden="false" customHeight="false" outlineLevel="0" collapsed="false">
      <c r="T953" s="0" t="n">
        <v>949</v>
      </c>
      <c r="Z953" s="0" t="n">
        <f aca="false">IF(AND(N($B$13)&gt;0,$B$5&gt;=2),MAX(0,1-SUMPRODUCT(POISSON(L_J,($B$13^2*$B$5*T953)/2,FALSE()),BETADIST((($B$5-1)*FINV($B$8,($B$5-1),($B$5*(T953-1)))/(($B$5-1)*FINV($B$8,($B$5-1),($B$5*(T953-1)))+($B$5*(T953-1)))),($B$5-1)/2+L_J,($B$5*(T953-1))/2))),0)</f>
        <v>1</v>
      </c>
    </row>
    <row r="954" customFormat="false" ht="15" hidden="false" customHeight="false" outlineLevel="0" collapsed="false">
      <c r="T954" s="0" t="n">
        <v>950</v>
      </c>
      <c r="Z954" s="0" t="n">
        <f aca="false">IF(AND(N($B$13)&gt;0,$B$5&gt;=2),MAX(0,1-SUMPRODUCT(POISSON(L_J,($B$13^2*$B$5*T954)/2,FALSE()),BETADIST((($B$5-1)*FINV($B$8,($B$5-1),($B$5*(T954-1)))/(($B$5-1)*FINV($B$8,($B$5-1),($B$5*(T954-1)))+($B$5*(T954-1)))),($B$5-1)/2+L_J,($B$5*(T954-1))/2))),0)</f>
        <v>1</v>
      </c>
    </row>
    <row r="955" customFormat="false" ht="15" hidden="false" customHeight="false" outlineLevel="0" collapsed="false">
      <c r="T955" s="0" t="n">
        <v>951</v>
      </c>
      <c r="Z955" s="0" t="n">
        <f aca="false">IF(AND(N($B$13)&gt;0,$B$5&gt;=2),MAX(0,1-SUMPRODUCT(POISSON(L_J,($B$13^2*$B$5*T955)/2,FALSE()),BETADIST((($B$5-1)*FINV($B$8,($B$5-1),($B$5*(T955-1)))/(($B$5-1)*FINV($B$8,($B$5-1),($B$5*(T955-1)))+($B$5*(T955-1)))),($B$5-1)/2+L_J,($B$5*(T955-1))/2))),0)</f>
        <v>1</v>
      </c>
    </row>
    <row r="956" customFormat="false" ht="15" hidden="false" customHeight="false" outlineLevel="0" collapsed="false">
      <c r="T956" s="0" t="n">
        <v>952</v>
      </c>
      <c r="Z956" s="0" t="n">
        <f aca="false">IF(AND(N($B$13)&gt;0,$B$5&gt;=2),MAX(0,1-SUMPRODUCT(POISSON(L_J,($B$13^2*$B$5*T956)/2,FALSE()),BETADIST((($B$5-1)*FINV($B$8,($B$5-1),($B$5*(T956-1)))/(($B$5-1)*FINV($B$8,($B$5-1),($B$5*(T956-1)))+($B$5*(T956-1)))),($B$5-1)/2+L_J,($B$5*(T956-1))/2))),0)</f>
        <v>1</v>
      </c>
    </row>
    <row r="957" customFormat="false" ht="15" hidden="false" customHeight="false" outlineLevel="0" collapsed="false">
      <c r="T957" s="0" t="n">
        <v>953</v>
      </c>
      <c r="Z957" s="0" t="n">
        <f aca="false">IF(AND(N($B$13)&gt;0,$B$5&gt;=2),MAX(0,1-SUMPRODUCT(POISSON(L_J,($B$13^2*$B$5*T957)/2,FALSE()),BETADIST((($B$5-1)*FINV($B$8,($B$5-1),($B$5*(T957-1)))/(($B$5-1)*FINV($B$8,($B$5-1),($B$5*(T957-1)))+($B$5*(T957-1)))),($B$5-1)/2+L_J,($B$5*(T957-1))/2))),0)</f>
        <v>1</v>
      </c>
    </row>
    <row r="958" customFormat="false" ht="15" hidden="false" customHeight="false" outlineLevel="0" collapsed="false">
      <c r="T958" s="0" t="n">
        <v>954</v>
      </c>
      <c r="Z958" s="0" t="n">
        <f aca="false">IF(AND(N($B$13)&gt;0,$B$5&gt;=2),MAX(0,1-SUMPRODUCT(POISSON(L_J,($B$13^2*$B$5*T958)/2,FALSE()),BETADIST((($B$5-1)*FINV($B$8,($B$5-1),($B$5*(T958-1)))/(($B$5-1)*FINV($B$8,($B$5-1),($B$5*(T958-1)))+($B$5*(T958-1)))),($B$5-1)/2+L_J,($B$5*(T958-1))/2))),0)</f>
        <v>1</v>
      </c>
    </row>
    <row r="959" customFormat="false" ht="15" hidden="false" customHeight="false" outlineLevel="0" collapsed="false">
      <c r="T959" s="0" t="n">
        <v>955</v>
      </c>
      <c r="Z959" s="0" t="n">
        <f aca="false">IF(AND(N($B$13)&gt;0,$B$5&gt;=2),MAX(0,1-SUMPRODUCT(POISSON(L_J,($B$13^2*$B$5*T959)/2,FALSE()),BETADIST((($B$5-1)*FINV($B$8,($B$5-1),($B$5*(T959-1)))/(($B$5-1)*FINV($B$8,($B$5-1),($B$5*(T959-1)))+($B$5*(T959-1)))),($B$5-1)/2+L_J,($B$5*(T959-1))/2))),0)</f>
        <v>1</v>
      </c>
    </row>
    <row r="960" customFormat="false" ht="15" hidden="false" customHeight="false" outlineLevel="0" collapsed="false">
      <c r="T960" s="0" t="n">
        <v>956</v>
      </c>
      <c r="Z960" s="0" t="n">
        <f aca="false">IF(AND(N($B$13)&gt;0,$B$5&gt;=2),MAX(0,1-SUMPRODUCT(POISSON(L_J,($B$13^2*$B$5*T960)/2,FALSE()),BETADIST((($B$5-1)*FINV($B$8,($B$5-1),($B$5*(T960-1)))/(($B$5-1)*FINV($B$8,($B$5-1),($B$5*(T960-1)))+($B$5*(T960-1)))),($B$5-1)/2+L_J,($B$5*(T960-1))/2))),0)</f>
        <v>1</v>
      </c>
    </row>
    <row r="961" customFormat="false" ht="15" hidden="false" customHeight="false" outlineLevel="0" collapsed="false">
      <c r="T961" s="0" t="n">
        <v>957</v>
      </c>
      <c r="Z961" s="0" t="n">
        <f aca="false">IF(AND(N($B$13)&gt;0,$B$5&gt;=2),MAX(0,1-SUMPRODUCT(POISSON(L_J,($B$13^2*$B$5*T961)/2,FALSE()),BETADIST((($B$5-1)*FINV($B$8,($B$5-1),($B$5*(T961-1)))/(($B$5-1)*FINV($B$8,($B$5-1),($B$5*(T961-1)))+($B$5*(T961-1)))),($B$5-1)/2+L_J,($B$5*(T961-1))/2))),0)</f>
        <v>1</v>
      </c>
    </row>
    <row r="962" customFormat="false" ht="15" hidden="false" customHeight="false" outlineLevel="0" collapsed="false">
      <c r="T962" s="0" t="n">
        <v>958</v>
      </c>
      <c r="Z962" s="0" t="n">
        <f aca="false">IF(AND(N($B$13)&gt;0,$B$5&gt;=2),MAX(0,1-SUMPRODUCT(POISSON(L_J,($B$13^2*$B$5*T962)/2,FALSE()),BETADIST((($B$5-1)*FINV($B$8,($B$5-1),($B$5*(T962-1)))/(($B$5-1)*FINV($B$8,($B$5-1),($B$5*(T962-1)))+($B$5*(T962-1)))),($B$5-1)/2+L_J,($B$5*(T962-1))/2))),0)</f>
        <v>1</v>
      </c>
    </row>
    <row r="963" customFormat="false" ht="15" hidden="false" customHeight="false" outlineLevel="0" collapsed="false">
      <c r="T963" s="0" t="n">
        <v>959</v>
      </c>
      <c r="Z963" s="0" t="n">
        <f aca="false">IF(AND(N($B$13)&gt;0,$B$5&gt;=2),MAX(0,1-SUMPRODUCT(POISSON(L_J,($B$13^2*$B$5*T963)/2,FALSE()),BETADIST((($B$5-1)*FINV($B$8,($B$5-1),($B$5*(T963-1)))/(($B$5-1)*FINV($B$8,($B$5-1),($B$5*(T963-1)))+($B$5*(T963-1)))),($B$5-1)/2+L_J,($B$5*(T963-1))/2))),0)</f>
        <v>1</v>
      </c>
    </row>
    <row r="964" customFormat="false" ht="15" hidden="false" customHeight="false" outlineLevel="0" collapsed="false">
      <c r="T964" s="0" t="n">
        <v>960</v>
      </c>
      <c r="Z964" s="0" t="n">
        <f aca="false">IF(AND(N($B$13)&gt;0,$B$5&gt;=2),MAX(0,1-SUMPRODUCT(POISSON(L_J,($B$13^2*$B$5*T964)/2,FALSE()),BETADIST((($B$5-1)*FINV($B$8,($B$5-1),($B$5*(T964-1)))/(($B$5-1)*FINV($B$8,($B$5-1),($B$5*(T964-1)))+($B$5*(T964-1)))),($B$5-1)/2+L_J,($B$5*(T964-1))/2))),0)</f>
        <v>1</v>
      </c>
    </row>
    <row r="965" customFormat="false" ht="15" hidden="false" customHeight="false" outlineLevel="0" collapsed="false">
      <c r="T965" s="0" t="n">
        <v>961</v>
      </c>
      <c r="Z965" s="0" t="n">
        <f aca="false">IF(AND(N($B$13)&gt;0,$B$5&gt;=2),MAX(0,1-SUMPRODUCT(POISSON(L_J,($B$13^2*$B$5*T965)/2,FALSE()),BETADIST((($B$5-1)*FINV($B$8,($B$5-1),($B$5*(T965-1)))/(($B$5-1)*FINV($B$8,($B$5-1),($B$5*(T965-1)))+($B$5*(T965-1)))),($B$5-1)/2+L_J,($B$5*(T965-1))/2))),0)</f>
        <v>1</v>
      </c>
    </row>
    <row r="966" customFormat="false" ht="15" hidden="false" customHeight="false" outlineLevel="0" collapsed="false">
      <c r="T966" s="0" t="n">
        <v>962</v>
      </c>
      <c r="Z966" s="0" t="n">
        <f aca="false">IF(AND(N($B$13)&gt;0,$B$5&gt;=2),MAX(0,1-SUMPRODUCT(POISSON(L_J,($B$13^2*$B$5*T966)/2,FALSE()),BETADIST((($B$5-1)*FINV($B$8,($B$5-1),($B$5*(T966-1)))/(($B$5-1)*FINV($B$8,($B$5-1),($B$5*(T966-1)))+($B$5*(T966-1)))),($B$5-1)/2+L_J,($B$5*(T966-1))/2))),0)</f>
        <v>1</v>
      </c>
    </row>
    <row r="967" customFormat="false" ht="15" hidden="false" customHeight="false" outlineLevel="0" collapsed="false">
      <c r="T967" s="0" t="n">
        <v>963</v>
      </c>
      <c r="Z967" s="0" t="n">
        <f aca="false">IF(AND(N($B$13)&gt;0,$B$5&gt;=2),MAX(0,1-SUMPRODUCT(POISSON(L_J,($B$13^2*$B$5*T967)/2,FALSE()),BETADIST((($B$5-1)*FINV($B$8,($B$5-1),($B$5*(T967-1)))/(($B$5-1)*FINV($B$8,($B$5-1),($B$5*(T967-1)))+($B$5*(T967-1)))),($B$5-1)/2+L_J,($B$5*(T967-1))/2))),0)</f>
        <v>1</v>
      </c>
    </row>
    <row r="968" customFormat="false" ht="15" hidden="false" customHeight="false" outlineLevel="0" collapsed="false">
      <c r="T968" s="0" t="n">
        <v>964</v>
      </c>
      <c r="Z968" s="0" t="n">
        <f aca="false">IF(AND(N($B$13)&gt;0,$B$5&gt;=2),MAX(0,1-SUMPRODUCT(POISSON(L_J,($B$13^2*$B$5*T968)/2,FALSE()),BETADIST((($B$5-1)*FINV($B$8,($B$5-1),($B$5*(T968-1)))/(($B$5-1)*FINV($B$8,($B$5-1),($B$5*(T968-1)))+($B$5*(T968-1)))),($B$5-1)/2+L_J,($B$5*(T968-1))/2))),0)</f>
        <v>1</v>
      </c>
    </row>
    <row r="969" customFormat="false" ht="15" hidden="false" customHeight="false" outlineLevel="0" collapsed="false">
      <c r="T969" s="0" t="n">
        <v>965</v>
      </c>
      <c r="Z969" s="0" t="n">
        <f aca="false">IF(AND(N($B$13)&gt;0,$B$5&gt;=2),MAX(0,1-SUMPRODUCT(POISSON(L_J,($B$13^2*$B$5*T969)/2,FALSE()),BETADIST((($B$5-1)*FINV($B$8,($B$5-1),($B$5*(T969-1)))/(($B$5-1)*FINV($B$8,($B$5-1),($B$5*(T969-1)))+($B$5*(T969-1)))),($B$5-1)/2+L_J,($B$5*(T969-1))/2))),0)</f>
        <v>1</v>
      </c>
    </row>
    <row r="970" customFormat="false" ht="15" hidden="false" customHeight="false" outlineLevel="0" collapsed="false">
      <c r="T970" s="0" t="n">
        <v>966</v>
      </c>
      <c r="Z970" s="0" t="n">
        <f aca="false">IF(AND(N($B$13)&gt;0,$B$5&gt;=2),MAX(0,1-SUMPRODUCT(POISSON(L_J,($B$13^2*$B$5*T970)/2,FALSE()),BETADIST((($B$5-1)*FINV($B$8,($B$5-1),($B$5*(T970-1)))/(($B$5-1)*FINV($B$8,($B$5-1),($B$5*(T970-1)))+($B$5*(T970-1)))),($B$5-1)/2+L_J,($B$5*(T970-1))/2))),0)</f>
        <v>1</v>
      </c>
    </row>
    <row r="971" customFormat="false" ht="15" hidden="false" customHeight="false" outlineLevel="0" collapsed="false">
      <c r="T971" s="0" t="n">
        <v>967</v>
      </c>
      <c r="Z971" s="0" t="n">
        <f aca="false">IF(AND(N($B$13)&gt;0,$B$5&gt;=2),MAX(0,1-SUMPRODUCT(POISSON(L_J,($B$13^2*$B$5*T971)/2,FALSE()),BETADIST((($B$5-1)*FINV($B$8,($B$5-1),($B$5*(T971-1)))/(($B$5-1)*FINV($B$8,($B$5-1),($B$5*(T971-1)))+($B$5*(T971-1)))),($B$5-1)/2+L_J,($B$5*(T971-1))/2))),0)</f>
        <v>1</v>
      </c>
    </row>
    <row r="972" customFormat="false" ht="15" hidden="false" customHeight="false" outlineLevel="0" collapsed="false">
      <c r="T972" s="0" t="n">
        <v>968</v>
      </c>
      <c r="Z972" s="0" t="n">
        <f aca="false">IF(AND(N($B$13)&gt;0,$B$5&gt;=2),MAX(0,1-SUMPRODUCT(POISSON(L_J,($B$13^2*$B$5*T972)/2,FALSE()),BETADIST((($B$5-1)*FINV($B$8,($B$5-1),($B$5*(T972-1)))/(($B$5-1)*FINV($B$8,($B$5-1),($B$5*(T972-1)))+($B$5*(T972-1)))),($B$5-1)/2+L_J,($B$5*(T972-1))/2))),0)</f>
        <v>1</v>
      </c>
    </row>
    <row r="973" customFormat="false" ht="15" hidden="false" customHeight="false" outlineLevel="0" collapsed="false">
      <c r="T973" s="0" t="n">
        <v>969</v>
      </c>
      <c r="Z973" s="0" t="n">
        <f aca="false">IF(AND(N($B$13)&gt;0,$B$5&gt;=2),MAX(0,1-SUMPRODUCT(POISSON(L_J,($B$13^2*$B$5*T973)/2,FALSE()),BETADIST((($B$5-1)*FINV($B$8,($B$5-1),($B$5*(T973-1)))/(($B$5-1)*FINV($B$8,($B$5-1),($B$5*(T973-1)))+($B$5*(T973-1)))),($B$5-1)/2+L_J,($B$5*(T973-1))/2))),0)</f>
        <v>1</v>
      </c>
    </row>
    <row r="974" customFormat="false" ht="15" hidden="false" customHeight="false" outlineLevel="0" collapsed="false">
      <c r="T974" s="0" t="n">
        <v>970</v>
      </c>
      <c r="Z974" s="0" t="n">
        <f aca="false">IF(AND(N($B$13)&gt;0,$B$5&gt;=2),MAX(0,1-SUMPRODUCT(POISSON(L_J,($B$13^2*$B$5*T974)/2,FALSE()),BETADIST((($B$5-1)*FINV($B$8,($B$5-1),($B$5*(T974-1)))/(($B$5-1)*FINV($B$8,($B$5-1),($B$5*(T974-1)))+($B$5*(T974-1)))),($B$5-1)/2+L_J,($B$5*(T974-1))/2))),0)</f>
        <v>1</v>
      </c>
    </row>
    <row r="975" customFormat="false" ht="15" hidden="false" customHeight="false" outlineLevel="0" collapsed="false">
      <c r="T975" s="0" t="n">
        <v>971</v>
      </c>
      <c r="Z975" s="0" t="n">
        <f aca="false">IF(AND(N($B$13)&gt;0,$B$5&gt;=2),MAX(0,1-SUMPRODUCT(POISSON(L_J,($B$13^2*$B$5*T975)/2,FALSE()),BETADIST((($B$5-1)*FINV($B$8,($B$5-1),($B$5*(T975-1)))/(($B$5-1)*FINV($B$8,($B$5-1),($B$5*(T975-1)))+($B$5*(T975-1)))),($B$5-1)/2+L_J,($B$5*(T975-1))/2))),0)</f>
        <v>1</v>
      </c>
    </row>
    <row r="976" customFormat="false" ht="15" hidden="false" customHeight="false" outlineLevel="0" collapsed="false">
      <c r="T976" s="0" t="n">
        <v>972</v>
      </c>
      <c r="Z976" s="0" t="n">
        <f aca="false">IF(AND(N($B$13)&gt;0,$B$5&gt;=2),MAX(0,1-SUMPRODUCT(POISSON(L_J,($B$13^2*$B$5*T976)/2,FALSE()),BETADIST((($B$5-1)*FINV($B$8,($B$5-1),($B$5*(T976-1)))/(($B$5-1)*FINV($B$8,($B$5-1),($B$5*(T976-1)))+($B$5*(T976-1)))),($B$5-1)/2+L_J,($B$5*(T976-1))/2))),0)</f>
        <v>1</v>
      </c>
    </row>
    <row r="977" customFormat="false" ht="15" hidden="false" customHeight="false" outlineLevel="0" collapsed="false">
      <c r="T977" s="0" t="n">
        <v>973</v>
      </c>
      <c r="Z977" s="0" t="n">
        <f aca="false">IF(AND(N($B$13)&gt;0,$B$5&gt;=2),MAX(0,1-SUMPRODUCT(POISSON(L_J,($B$13^2*$B$5*T977)/2,FALSE()),BETADIST((($B$5-1)*FINV($B$8,($B$5-1),($B$5*(T977-1)))/(($B$5-1)*FINV($B$8,($B$5-1),($B$5*(T977-1)))+($B$5*(T977-1)))),($B$5-1)/2+L_J,($B$5*(T977-1))/2))),0)</f>
        <v>1</v>
      </c>
    </row>
    <row r="978" customFormat="false" ht="15" hidden="false" customHeight="false" outlineLevel="0" collapsed="false">
      <c r="T978" s="0" t="n">
        <v>974</v>
      </c>
      <c r="Z978" s="0" t="n">
        <f aca="false">IF(AND(N($B$13)&gt;0,$B$5&gt;=2),MAX(0,1-SUMPRODUCT(POISSON(L_J,($B$13^2*$B$5*T978)/2,FALSE()),BETADIST((($B$5-1)*FINV($B$8,($B$5-1),($B$5*(T978-1)))/(($B$5-1)*FINV($B$8,($B$5-1),($B$5*(T978-1)))+($B$5*(T978-1)))),($B$5-1)/2+L_J,($B$5*(T978-1))/2))),0)</f>
        <v>1</v>
      </c>
    </row>
    <row r="979" customFormat="false" ht="15" hidden="false" customHeight="false" outlineLevel="0" collapsed="false">
      <c r="T979" s="0" t="n">
        <v>975</v>
      </c>
      <c r="Z979" s="0" t="n">
        <f aca="false">IF(AND(N($B$13)&gt;0,$B$5&gt;=2),MAX(0,1-SUMPRODUCT(POISSON(L_J,($B$13^2*$B$5*T979)/2,FALSE()),BETADIST((($B$5-1)*FINV($B$8,($B$5-1),($B$5*(T979-1)))/(($B$5-1)*FINV($B$8,($B$5-1),($B$5*(T979-1)))+($B$5*(T979-1)))),($B$5-1)/2+L_J,($B$5*(T979-1))/2))),0)</f>
        <v>1</v>
      </c>
    </row>
    <row r="980" customFormat="false" ht="15" hidden="false" customHeight="false" outlineLevel="0" collapsed="false">
      <c r="T980" s="0" t="n">
        <v>976</v>
      </c>
      <c r="Z980" s="0" t="n">
        <f aca="false">IF(AND(N($B$13)&gt;0,$B$5&gt;=2),MAX(0,1-SUMPRODUCT(POISSON(L_J,($B$13^2*$B$5*T980)/2,FALSE()),BETADIST((($B$5-1)*FINV($B$8,($B$5-1),($B$5*(T980-1)))/(($B$5-1)*FINV($B$8,($B$5-1),($B$5*(T980-1)))+($B$5*(T980-1)))),($B$5-1)/2+L_J,($B$5*(T980-1))/2))),0)</f>
        <v>1</v>
      </c>
    </row>
    <row r="981" customFormat="false" ht="15" hidden="false" customHeight="false" outlineLevel="0" collapsed="false">
      <c r="T981" s="0" t="n">
        <v>977</v>
      </c>
      <c r="Z981" s="0" t="n">
        <f aca="false">IF(AND(N($B$13)&gt;0,$B$5&gt;=2),MAX(0,1-SUMPRODUCT(POISSON(L_J,($B$13^2*$B$5*T981)/2,FALSE()),BETADIST((($B$5-1)*FINV($B$8,($B$5-1),($B$5*(T981-1)))/(($B$5-1)*FINV($B$8,($B$5-1),($B$5*(T981-1)))+($B$5*(T981-1)))),($B$5-1)/2+L_J,($B$5*(T981-1))/2))),0)</f>
        <v>1</v>
      </c>
    </row>
    <row r="982" customFormat="false" ht="15" hidden="false" customHeight="false" outlineLevel="0" collapsed="false">
      <c r="T982" s="0" t="n">
        <v>978</v>
      </c>
      <c r="Z982" s="0" t="n">
        <f aca="false">IF(AND(N($B$13)&gt;0,$B$5&gt;=2),MAX(0,1-SUMPRODUCT(POISSON(L_J,($B$13^2*$B$5*T982)/2,FALSE()),BETADIST((($B$5-1)*FINV($B$8,($B$5-1),($B$5*(T982-1)))/(($B$5-1)*FINV($B$8,($B$5-1),($B$5*(T982-1)))+($B$5*(T982-1)))),($B$5-1)/2+L_J,($B$5*(T982-1))/2))),0)</f>
        <v>1</v>
      </c>
    </row>
    <row r="983" customFormat="false" ht="15" hidden="false" customHeight="false" outlineLevel="0" collapsed="false">
      <c r="T983" s="0" t="n">
        <v>979</v>
      </c>
      <c r="Z983" s="0" t="n">
        <f aca="false">IF(AND(N($B$13)&gt;0,$B$5&gt;=2),MAX(0,1-SUMPRODUCT(POISSON(L_J,($B$13^2*$B$5*T983)/2,FALSE()),BETADIST((($B$5-1)*FINV($B$8,($B$5-1),($B$5*(T983-1)))/(($B$5-1)*FINV($B$8,($B$5-1),($B$5*(T983-1)))+($B$5*(T983-1)))),($B$5-1)/2+L_J,($B$5*(T983-1))/2))),0)</f>
        <v>1</v>
      </c>
    </row>
    <row r="984" customFormat="false" ht="15" hidden="false" customHeight="false" outlineLevel="0" collapsed="false">
      <c r="T984" s="0" t="n">
        <v>980</v>
      </c>
      <c r="Z984" s="0" t="n">
        <f aca="false">IF(AND(N($B$13)&gt;0,$B$5&gt;=2),MAX(0,1-SUMPRODUCT(POISSON(L_J,($B$13^2*$B$5*T984)/2,FALSE()),BETADIST((($B$5-1)*FINV($B$8,($B$5-1),($B$5*(T984-1)))/(($B$5-1)*FINV($B$8,($B$5-1),($B$5*(T984-1)))+($B$5*(T984-1)))),($B$5-1)/2+L_J,($B$5*(T984-1))/2))),0)</f>
        <v>1</v>
      </c>
    </row>
    <row r="985" customFormat="false" ht="15" hidden="false" customHeight="false" outlineLevel="0" collapsed="false">
      <c r="T985" s="0" t="n">
        <v>981</v>
      </c>
      <c r="Z985" s="0" t="n">
        <f aca="false">IF(AND(N($B$13)&gt;0,$B$5&gt;=2),MAX(0,1-SUMPRODUCT(POISSON(L_J,($B$13^2*$B$5*T985)/2,FALSE()),BETADIST((($B$5-1)*FINV($B$8,($B$5-1),($B$5*(T985-1)))/(($B$5-1)*FINV($B$8,($B$5-1),($B$5*(T985-1)))+($B$5*(T985-1)))),($B$5-1)/2+L_J,($B$5*(T985-1))/2))),0)</f>
        <v>1</v>
      </c>
    </row>
    <row r="986" customFormat="false" ht="15" hidden="false" customHeight="false" outlineLevel="0" collapsed="false">
      <c r="T986" s="0" t="n">
        <v>982</v>
      </c>
      <c r="Z986" s="0" t="n">
        <f aca="false">IF(AND(N($B$13)&gt;0,$B$5&gt;=2),MAX(0,1-SUMPRODUCT(POISSON(L_J,($B$13^2*$B$5*T986)/2,FALSE()),BETADIST((($B$5-1)*FINV($B$8,($B$5-1),($B$5*(T986-1)))/(($B$5-1)*FINV($B$8,($B$5-1),($B$5*(T986-1)))+($B$5*(T986-1)))),($B$5-1)/2+L_J,($B$5*(T986-1))/2))),0)</f>
        <v>1</v>
      </c>
    </row>
    <row r="987" customFormat="false" ht="15" hidden="false" customHeight="false" outlineLevel="0" collapsed="false">
      <c r="T987" s="0" t="n">
        <v>983</v>
      </c>
      <c r="Z987" s="0" t="n">
        <f aca="false">IF(AND(N($B$13)&gt;0,$B$5&gt;=2),MAX(0,1-SUMPRODUCT(POISSON(L_J,($B$13^2*$B$5*T987)/2,FALSE()),BETADIST((($B$5-1)*FINV($B$8,($B$5-1),($B$5*(T987-1)))/(($B$5-1)*FINV($B$8,($B$5-1),($B$5*(T987-1)))+($B$5*(T987-1)))),($B$5-1)/2+L_J,($B$5*(T987-1))/2))),0)</f>
        <v>1</v>
      </c>
    </row>
    <row r="988" customFormat="false" ht="15" hidden="false" customHeight="false" outlineLevel="0" collapsed="false">
      <c r="T988" s="0" t="n">
        <v>984</v>
      </c>
      <c r="Z988" s="0" t="n">
        <f aca="false">IF(AND(N($B$13)&gt;0,$B$5&gt;=2),MAX(0,1-SUMPRODUCT(POISSON(L_J,($B$13^2*$B$5*T988)/2,FALSE()),BETADIST((($B$5-1)*FINV($B$8,($B$5-1),($B$5*(T988-1)))/(($B$5-1)*FINV($B$8,($B$5-1),($B$5*(T988-1)))+($B$5*(T988-1)))),($B$5-1)/2+L_J,($B$5*(T988-1))/2))),0)</f>
        <v>1</v>
      </c>
    </row>
    <row r="989" customFormat="false" ht="15" hidden="false" customHeight="false" outlineLevel="0" collapsed="false">
      <c r="T989" s="0" t="n">
        <v>985</v>
      </c>
      <c r="Z989" s="0" t="n">
        <f aca="false">IF(AND(N($B$13)&gt;0,$B$5&gt;=2),MAX(0,1-SUMPRODUCT(POISSON(L_J,($B$13^2*$B$5*T989)/2,FALSE()),BETADIST((($B$5-1)*FINV($B$8,($B$5-1),($B$5*(T989-1)))/(($B$5-1)*FINV($B$8,($B$5-1),($B$5*(T989-1)))+($B$5*(T989-1)))),($B$5-1)/2+L_J,($B$5*(T989-1))/2))),0)</f>
        <v>1</v>
      </c>
    </row>
    <row r="990" customFormat="false" ht="15" hidden="false" customHeight="false" outlineLevel="0" collapsed="false">
      <c r="T990" s="0" t="n">
        <v>986</v>
      </c>
      <c r="Z990" s="0" t="n">
        <f aca="false">IF(AND(N($B$13)&gt;0,$B$5&gt;=2),MAX(0,1-SUMPRODUCT(POISSON(L_J,($B$13^2*$B$5*T990)/2,FALSE()),BETADIST((($B$5-1)*FINV($B$8,($B$5-1),($B$5*(T990-1)))/(($B$5-1)*FINV($B$8,($B$5-1),($B$5*(T990-1)))+($B$5*(T990-1)))),($B$5-1)/2+L_J,($B$5*(T990-1))/2))),0)</f>
        <v>1</v>
      </c>
    </row>
    <row r="991" customFormat="false" ht="15" hidden="false" customHeight="false" outlineLevel="0" collapsed="false">
      <c r="T991" s="0" t="n">
        <v>987</v>
      </c>
      <c r="Z991" s="0" t="n">
        <f aca="false">IF(AND(N($B$13)&gt;0,$B$5&gt;=2),MAX(0,1-SUMPRODUCT(POISSON(L_J,($B$13^2*$B$5*T991)/2,FALSE()),BETADIST((($B$5-1)*FINV($B$8,($B$5-1),($B$5*(T991-1)))/(($B$5-1)*FINV($B$8,($B$5-1),($B$5*(T991-1)))+($B$5*(T991-1)))),($B$5-1)/2+L_J,($B$5*(T991-1))/2))),0)</f>
        <v>1</v>
      </c>
    </row>
    <row r="992" customFormat="false" ht="15" hidden="false" customHeight="false" outlineLevel="0" collapsed="false">
      <c r="T992" s="0" t="n">
        <v>988</v>
      </c>
      <c r="Z992" s="0" t="n">
        <f aca="false">IF(AND(N($B$13)&gt;0,$B$5&gt;=2),MAX(0,1-SUMPRODUCT(POISSON(L_J,($B$13^2*$B$5*T992)/2,FALSE()),BETADIST((($B$5-1)*FINV($B$8,($B$5-1),($B$5*(T992-1)))/(($B$5-1)*FINV($B$8,($B$5-1),($B$5*(T992-1)))+($B$5*(T992-1)))),($B$5-1)/2+L_J,($B$5*(T992-1))/2))),0)</f>
        <v>1</v>
      </c>
    </row>
    <row r="993" customFormat="false" ht="15" hidden="false" customHeight="false" outlineLevel="0" collapsed="false">
      <c r="T993" s="0" t="n">
        <v>989</v>
      </c>
      <c r="Z993" s="0" t="n">
        <f aca="false">IF(AND(N($B$13)&gt;0,$B$5&gt;=2),MAX(0,1-SUMPRODUCT(POISSON(L_J,($B$13^2*$B$5*T993)/2,FALSE()),BETADIST((($B$5-1)*FINV($B$8,($B$5-1),($B$5*(T993-1)))/(($B$5-1)*FINV($B$8,($B$5-1),($B$5*(T993-1)))+($B$5*(T993-1)))),($B$5-1)/2+L_J,($B$5*(T993-1))/2))),0)</f>
        <v>1</v>
      </c>
    </row>
    <row r="994" customFormat="false" ht="15" hidden="false" customHeight="false" outlineLevel="0" collapsed="false">
      <c r="T994" s="0" t="n">
        <v>990</v>
      </c>
      <c r="Z994" s="0" t="n">
        <f aca="false">IF(AND(N($B$13)&gt;0,$B$5&gt;=2),MAX(0,1-SUMPRODUCT(POISSON(L_J,($B$13^2*$B$5*T994)/2,FALSE()),BETADIST((($B$5-1)*FINV($B$8,($B$5-1),($B$5*(T994-1)))/(($B$5-1)*FINV($B$8,($B$5-1),($B$5*(T994-1)))+($B$5*(T994-1)))),($B$5-1)/2+L_J,($B$5*(T994-1))/2))),0)</f>
        <v>1</v>
      </c>
    </row>
    <row r="995" customFormat="false" ht="15" hidden="false" customHeight="false" outlineLevel="0" collapsed="false">
      <c r="T995" s="0" t="n">
        <v>991</v>
      </c>
      <c r="Z995" s="0" t="n">
        <f aca="false">IF(AND(N($B$13)&gt;0,$B$5&gt;=2),MAX(0,1-SUMPRODUCT(POISSON(L_J,($B$13^2*$B$5*T995)/2,FALSE()),BETADIST((($B$5-1)*FINV($B$8,($B$5-1),($B$5*(T995-1)))/(($B$5-1)*FINV($B$8,($B$5-1),($B$5*(T995-1)))+($B$5*(T995-1)))),($B$5-1)/2+L_J,($B$5*(T995-1))/2))),0)</f>
        <v>1</v>
      </c>
    </row>
    <row r="996" customFormat="false" ht="15" hidden="false" customHeight="false" outlineLevel="0" collapsed="false">
      <c r="T996" s="0" t="n">
        <v>992</v>
      </c>
      <c r="Z996" s="0" t="n">
        <f aca="false">IF(AND(N($B$13)&gt;0,$B$5&gt;=2),MAX(0,1-SUMPRODUCT(POISSON(L_J,($B$13^2*$B$5*T996)/2,FALSE()),BETADIST((($B$5-1)*FINV($B$8,($B$5-1),($B$5*(T996-1)))/(($B$5-1)*FINV($B$8,($B$5-1),($B$5*(T996-1)))+($B$5*(T996-1)))),($B$5-1)/2+L_J,($B$5*(T996-1))/2))),0)</f>
        <v>1</v>
      </c>
    </row>
    <row r="997" customFormat="false" ht="15" hidden="false" customHeight="false" outlineLevel="0" collapsed="false">
      <c r="T997" s="0" t="n">
        <v>993</v>
      </c>
      <c r="Z997" s="0" t="n">
        <f aca="false">IF(AND(N($B$13)&gt;0,$B$5&gt;=2),MAX(0,1-SUMPRODUCT(POISSON(L_J,($B$13^2*$B$5*T997)/2,FALSE()),BETADIST((($B$5-1)*FINV($B$8,($B$5-1),($B$5*(T997-1)))/(($B$5-1)*FINV($B$8,($B$5-1),($B$5*(T997-1)))+($B$5*(T997-1)))),($B$5-1)/2+L_J,($B$5*(T997-1))/2))),0)</f>
        <v>1</v>
      </c>
    </row>
    <row r="998" customFormat="false" ht="15" hidden="false" customHeight="false" outlineLevel="0" collapsed="false">
      <c r="T998" s="0" t="n">
        <v>994</v>
      </c>
      <c r="Z998" s="0" t="n">
        <f aca="false">IF(AND(N($B$13)&gt;0,$B$5&gt;=2),MAX(0,1-SUMPRODUCT(POISSON(L_J,($B$13^2*$B$5*T998)/2,FALSE()),BETADIST((($B$5-1)*FINV($B$8,($B$5-1),($B$5*(T998-1)))/(($B$5-1)*FINV($B$8,($B$5-1),($B$5*(T998-1)))+($B$5*(T998-1)))),($B$5-1)/2+L_J,($B$5*(T998-1))/2))),0)</f>
        <v>1</v>
      </c>
    </row>
    <row r="999" customFormat="false" ht="15" hidden="false" customHeight="false" outlineLevel="0" collapsed="false">
      <c r="T999" s="0" t="n">
        <v>995</v>
      </c>
      <c r="Z999" s="0" t="n">
        <f aca="false">IF(AND(N($B$13)&gt;0,$B$5&gt;=2),MAX(0,1-SUMPRODUCT(POISSON(L_J,($B$13^2*$B$5*T999)/2,FALSE()),BETADIST((($B$5-1)*FINV($B$8,($B$5-1),($B$5*(T999-1)))/(($B$5-1)*FINV($B$8,($B$5-1),($B$5*(T999-1)))+($B$5*(T999-1)))),($B$5-1)/2+L_J,($B$5*(T999-1))/2))),0)</f>
        <v>1</v>
      </c>
    </row>
    <row r="1000" customFormat="false" ht="15" hidden="false" customHeight="false" outlineLevel="0" collapsed="false">
      <c r="T1000" s="0" t="n">
        <v>996</v>
      </c>
      <c r="Z1000" s="0" t="n">
        <f aca="false">IF(AND(N($B$13)&gt;0,$B$5&gt;=2),MAX(0,1-SUMPRODUCT(POISSON(L_J,($B$13^2*$B$5*T1000)/2,FALSE()),BETADIST((($B$5-1)*FINV($B$8,($B$5-1),($B$5*(T1000-1)))/(($B$5-1)*FINV($B$8,($B$5-1),($B$5*(T1000-1)))+($B$5*(T1000-1)))),($B$5-1)/2+L_J,($B$5*(T1000-1))/2))),0)</f>
        <v>1</v>
      </c>
    </row>
    <row r="1001" customFormat="false" ht="15" hidden="false" customHeight="false" outlineLevel="0" collapsed="false">
      <c r="T1001" s="0" t="n">
        <v>997</v>
      </c>
      <c r="Z1001" s="0" t="n">
        <f aca="false">IF(AND(N($B$13)&gt;0,$B$5&gt;=2),MAX(0,1-SUMPRODUCT(POISSON(L_J,($B$13^2*$B$5*T1001)/2,FALSE()),BETADIST((($B$5-1)*FINV($B$8,($B$5-1),($B$5*(T1001-1)))/(($B$5-1)*FINV($B$8,($B$5-1),($B$5*(T1001-1)))+($B$5*(T1001-1)))),($B$5-1)/2+L_J,($B$5*(T1001-1))/2))),0)</f>
        <v>1</v>
      </c>
    </row>
    <row r="1002" customFormat="false" ht="15" hidden="false" customHeight="false" outlineLevel="0" collapsed="false">
      <c r="T1002" s="0" t="n">
        <v>998</v>
      </c>
      <c r="Z1002" s="0" t="n">
        <f aca="false">IF(AND(N($B$13)&gt;0,$B$5&gt;=2),MAX(0,1-SUMPRODUCT(POISSON(L_J,($B$13^2*$B$5*T1002)/2,FALSE()),BETADIST((($B$5-1)*FINV($B$8,($B$5-1),($B$5*(T1002-1)))/(($B$5-1)*FINV($B$8,($B$5-1),($B$5*(T1002-1)))+($B$5*(T1002-1)))),($B$5-1)/2+L_J,($B$5*(T1002-1))/2))),0)</f>
        <v>1</v>
      </c>
    </row>
    <row r="1003" customFormat="false" ht="15" hidden="false" customHeight="false" outlineLevel="0" collapsed="false">
      <c r="T1003" s="0" t="n">
        <v>999</v>
      </c>
      <c r="Z1003" s="0" t="n">
        <f aca="false">IF(AND(N($B$13)&gt;0,$B$5&gt;=2),MAX(0,1-SUMPRODUCT(POISSON(L_J,($B$13^2*$B$5*T1003)/2,FALSE()),BETADIST((($B$5-1)*FINV($B$8,($B$5-1),($B$5*(T1003-1)))/(($B$5-1)*FINV($B$8,($B$5-1),($B$5*(T1003-1)))+($B$5*(T1003-1)))),($B$5-1)/2+L_J,($B$5*(T1003-1))/2))),0)</f>
        <v>1</v>
      </c>
    </row>
    <row r="1004" customFormat="false" ht="15" hidden="false" customHeight="false" outlineLevel="0" collapsed="false">
      <c r="T1004" s="0" t="n">
        <v>1000</v>
      </c>
      <c r="Z1004" s="0" t="n">
        <f aca="false">IF(AND(N($B$13)&gt;0,$B$5&gt;=2),MAX(0,1-SUMPRODUCT(POISSON(L_J,($B$13^2*$B$5*T1004)/2,FALSE()),BETADIST((($B$5-1)*FINV($B$8,($B$5-1),($B$5*(T1004-1)))/(($B$5-1)*FINV($B$8,($B$5-1),($B$5*(T1004-1)))+($B$5*(T1004-1)))),($B$5-1)/2+L_J,($B$5*(T1004-1))/2))),0)</f>
        <v>1</v>
      </c>
    </row>
    <row r="1005" customFormat="false" ht="15" hidden="false" customHeight="false" outlineLevel="0" collapsed="false">
      <c r="T1005" s="0" t="n">
        <v>1001</v>
      </c>
      <c r="Z1005" s="0" t="n">
        <f aca="false">IF(AND(N($B$13)&gt;0,$B$5&gt;=2),MAX(0,1-SUMPRODUCT(POISSON(L_J,($B$13^2*$B$5*T1005)/2,FALSE()),BETADIST((($B$5-1)*FINV($B$8,($B$5-1),($B$5*(T1005-1)))/(($B$5-1)*FINV($B$8,($B$5-1),($B$5*(T1005-1)))+($B$5*(T1005-1)))),($B$5-1)/2+L_J,($B$5*(T1005-1))/2))),0)</f>
        <v>1</v>
      </c>
    </row>
  </sheetData>
  <dataValidations count="4">
    <dataValidation allowBlank="true" error="Enter α such as 0.05." errorStyle="stop" operator="between" showDropDown="false" showErrorMessage="false" showInputMessage="false" sqref="B8" type="decimal">
      <formula1>0.001</formula1>
      <formula2>0.2</formula2>
    </dataValidation>
    <dataValidation allowBlank="true" error="Enter power between 0.50 and 0.99." errorStyle="stop" operator="between" showDropDown="false" showErrorMessage="false" showInputMessage="false" sqref="B9" type="decimal">
      <formula1>0.5</formula1>
      <formula2>0.99</formula2>
    </dataValidation>
    <dataValidation allowBlank="false" error="Enter 2–20 groups." errorStyle="stop" operator="between" showDropDown="false" showErrorMessage="false" showInputMessage="false" sqref="B5" type="whole">
      <formula1>2</formula1>
      <formula2>20</formula2>
    </dataValidation>
    <dataValidation allowBlank="true" error="η² must be between 0 and 0.95." errorStyle="stop" operator="between" showDropDown="false" showErrorMessage="false" showInputMessage="false" sqref="B7" type="decimal">
      <formula1>0</formula1>
      <formula2>0.95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V1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48"/>
    <col collapsed="false" customWidth="true" hidden="false" outlineLevel="0" max="4" min="4" style="0" width="3"/>
    <col collapsed="false" customWidth="true" hidden="true" outlineLevel="0" max="22" min="21" style="0" width="13"/>
  </cols>
  <sheetData>
    <row r="1" customFormat="false" ht="17.35" hidden="false" customHeight="false" outlineLevel="0" collapsed="false">
      <c r="A1" s="8" t="s">
        <v>203</v>
      </c>
    </row>
    <row r="2" customFormat="false" ht="15" hidden="false" customHeight="false" outlineLevel="0" collapsed="false">
      <c r="A2" s="2" t="s">
        <v>204</v>
      </c>
    </row>
    <row r="4" customFormat="false" ht="15" hidden="false" customHeight="false" outlineLevel="0" collapsed="false">
      <c r="A4" s="9" t="s">
        <v>205</v>
      </c>
      <c r="B4" s="10"/>
      <c r="C4" s="10"/>
    </row>
    <row r="5" customFormat="false" ht="15" hidden="false" customHeight="false" outlineLevel="0" collapsed="false">
      <c r="A5" s="11" t="s">
        <v>206</v>
      </c>
      <c r="B5" s="19" t="n">
        <v>5</v>
      </c>
      <c r="U5" s="34" t="s">
        <v>207</v>
      </c>
      <c r="V5" s="34" t="s">
        <v>129</v>
      </c>
    </row>
    <row r="6" customFormat="false" ht="15" hidden="false" customHeight="false" outlineLevel="0" collapsed="false">
      <c r="A6" s="11" t="s">
        <v>208</v>
      </c>
      <c r="B6" s="45" t="n">
        <v>0.1</v>
      </c>
      <c r="C6" s="13" t="s">
        <v>209</v>
      </c>
      <c r="U6" s="0" t="n">
        <v>2</v>
      </c>
      <c r="V6" s="37" t="n">
        <f aca="false">IF(AND(N($B$12)&gt;0,U6-$B$5-1&gt;=1),MAX(0,1-SUMPRODUCT(POISSON(L_J,($B$12*U6)/2,FALSE()),BETADIST(($B$5*FINV($B$8,$B$5,(U6-$B$5-1))/($B$5*FINV($B$8,$B$5,(U6-$B$5-1))+(U6-$B$5-1))),$B$5/2+L_J,(U6-$B$5-1)/2))),0)</f>
        <v>0</v>
      </c>
    </row>
    <row r="7" customFormat="false" ht="15" hidden="false" customHeight="false" outlineLevel="0" collapsed="false">
      <c r="A7" s="11" t="s">
        <v>210</v>
      </c>
      <c r="B7" s="45"/>
      <c r="C7" s="13" t="s">
        <v>211</v>
      </c>
      <c r="U7" s="0" t="n">
        <v>3</v>
      </c>
      <c r="V7" s="37" t="n">
        <f aca="false">IF(AND(N($B$12)&gt;0,U7-$B$5-1&gt;=1),MAX(0,1-SUMPRODUCT(POISSON(L_J,($B$12*U7)/2,FALSE()),BETADIST(($B$5*FINV($B$8,$B$5,(U7-$B$5-1))/($B$5*FINV($B$8,$B$5,(U7-$B$5-1))+(U7-$B$5-1))),$B$5/2+L_J,(U7-$B$5-1)/2))),0)</f>
        <v>0</v>
      </c>
    </row>
    <row r="8" customFormat="false" ht="15" hidden="false" customHeight="false" outlineLevel="0" collapsed="false">
      <c r="A8" s="11" t="s">
        <v>135</v>
      </c>
      <c r="B8" s="38" t="n">
        <v>0.05</v>
      </c>
      <c r="U8" s="0" t="n">
        <v>4</v>
      </c>
      <c r="V8" s="37" t="n">
        <f aca="false">IF(AND(N($B$12)&gt;0,U8-$B$5-1&gt;=1),MAX(0,1-SUMPRODUCT(POISSON(L_J,($B$12*U8)/2,FALSE()),BETADIST(($B$5*FINV($B$8,$B$5,(U8-$B$5-1))/($B$5*FINV($B$8,$B$5,(U8-$B$5-1))+(U8-$B$5-1))),$B$5/2+L_J,(U8-$B$5-1)/2))),0)</f>
        <v>0</v>
      </c>
    </row>
    <row r="9" customFormat="false" ht="15" hidden="false" customHeight="false" outlineLevel="0" collapsed="false">
      <c r="A9" s="11" t="s">
        <v>136</v>
      </c>
      <c r="B9" s="12" t="n">
        <v>0.8</v>
      </c>
      <c r="U9" s="0" t="n">
        <v>5</v>
      </c>
      <c r="V9" s="37" t="n">
        <f aca="false">IF(AND(N($B$12)&gt;0,U9-$B$5-1&gt;=1),MAX(0,1-SUMPRODUCT(POISSON(L_J,($B$12*U9)/2,FALSE()),BETADIST(($B$5*FINV($B$8,$B$5,(U9-$B$5-1))/($B$5*FINV($B$8,$B$5,(U9-$B$5-1))+(U9-$B$5-1))),$B$5/2+L_J,(U9-$B$5-1)/2))),0)</f>
        <v>0</v>
      </c>
    </row>
    <row r="10" customFormat="false" ht="15" hidden="false" customHeight="false" outlineLevel="0" collapsed="false">
      <c r="A10" s="11" t="s">
        <v>212</v>
      </c>
      <c r="B10" s="21" t="n">
        <v>0.1</v>
      </c>
      <c r="U10" s="0" t="n">
        <v>6</v>
      </c>
      <c r="V10" s="37" t="n">
        <f aca="false">IF(AND(N($B$12)&gt;0,U10-$B$5-1&gt;=1),MAX(0,1-SUMPRODUCT(POISSON(L_J,($B$12*U10)/2,FALSE()),BETADIST(($B$5*FINV($B$8,$B$5,(U10-$B$5-1))/($B$5*FINV($B$8,$B$5,(U10-$B$5-1))+(U10-$B$5-1))),$B$5/2+L_J,(U10-$B$5-1)/2))),0)</f>
        <v>0</v>
      </c>
    </row>
    <row r="11" customFormat="false" ht="15" hidden="false" customHeight="false" outlineLevel="0" collapsed="false">
      <c r="U11" s="0" t="n">
        <v>7</v>
      </c>
      <c r="V11" s="0" t="n">
        <f aca="false">IF(AND(N($B$12)&gt;0,U11-$B$5-1&gt;=1),MAX(0,1-SUMPRODUCT(POISSON(L_J,($B$12*U11)/2,FALSE()),BETADIST(($B$5*FINV($B$8,$B$5,(U11-$B$5-1))/($B$5*FINV($B$8,$B$5,(U11-$B$5-1))+(U11-$B$5-1))),$B$5/2+L_J,(U11-$B$5-1)/2))),0)</f>
        <v>0.0537782172778271</v>
      </c>
    </row>
    <row r="12" customFormat="false" ht="15" hidden="false" customHeight="false" outlineLevel="0" collapsed="false">
      <c r="A12" s="11" t="s">
        <v>213</v>
      </c>
      <c r="B12" s="22" t="n">
        <f aca="false">IF(N(B7)&gt;0,B7,IF(N(B6)&gt;0,B6/(1-B6),""))</f>
        <v>0.111111111111111</v>
      </c>
      <c r="U12" s="0" t="n">
        <v>8</v>
      </c>
      <c r="V12" s="37" t="n">
        <f aca="false">IF(AND(N($B$12)&gt;0,U12-$B$5-1&gt;=1),MAX(0,1-SUMPRODUCT(POISSON(L_J,($B$12*U12)/2,FALSE()),BETADIST(($B$5*FINV($B$8,$B$5,(U12-$B$5-1))/($B$5*FINV($B$8,$B$5,(U12-$B$5-1))+(U12-$B$5-1))),$B$5/2+L_J,(U12-$B$5-1)/2))),0)</f>
        <v>0.0585360221949626</v>
      </c>
    </row>
    <row r="13" customFormat="false" ht="15" hidden="false" customHeight="false" outlineLevel="0" collapsed="false">
      <c r="A13" s="11" t="s">
        <v>146</v>
      </c>
      <c r="B13" s="40" t="str">
        <f aca="false">IF(B12="","",IF(B12&lt;0.02,"Very small",IF(B12&lt;0.15,"Small",IF(B12&lt;0.35,"Medium","Large"))))</f>
        <v>Small</v>
      </c>
      <c r="U13" s="0" t="n">
        <v>9</v>
      </c>
      <c r="V13" s="37" t="n">
        <f aca="false">IF(AND(N($B$12)&gt;0,U13-$B$5-1&gt;=1),MAX(0,1-SUMPRODUCT(POISSON(L_J,($B$12*U13)/2,FALSE()),BETADIST(($B$5*FINV($B$8,$B$5,(U13-$B$5-1))/($B$5*FINV($B$8,$B$5,(U13-$B$5-1))+(U13-$B$5-1))),$B$5/2+L_J,(U13-$B$5-1)/2))),0)</f>
        <v>0.0637459429513747</v>
      </c>
    </row>
    <row r="14" customFormat="false" ht="15" hidden="false" customHeight="false" outlineLevel="0" collapsed="false">
      <c r="A14" s="11" t="s">
        <v>214</v>
      </c>
      <c r="B14" s="17" t="n">
        <f aca="false">IF(NOT(N(B12)&gt;0),"",IF(COUNTIF($V$6:$V$1005,"&lt;"&amp;$B$9)&gt;=1000,"",INDEX($U$6:$U$1005,COUNTIF($V$6:$V$1005,"&lt;"&amp;$B$9)+1)))</f>
        <v>122</v>
      </c>
      <c r="U14" s="0" t="n">
        <v>10</v>
      </c>
      <c r="V14" s="37" t="n">
        <f aca="false">IF(AND(N($B$12)&gt;0,U14-$B$5-1&gt;=1),MAX(0,1-SUMPRODUCT(POISSON(L_J,($B$12*U14)/2,FALSE()),BETADIST(($B$5*FINV($B$8,$B$5,(U14-$B$5-1))/($B$5*FINV($B$8,$B$5,(U14-$B$5-1))+(U14-$B$5-1))),$B$5/2+L_J,(U14-$B$5-1)/2))),0)</f>
        <v>0.0691789567177777</v>
      </c>
    </row>
    <row r="15" customFormat="false" ht="21.75" hidden="false" customHeight="true" outlineLevel="0" collapsed="false">
      <c r="A15" s="25" t="s">
        <v>152</v>
      </c>
      <c r="B15" s="26" t="n">
        <f aca="false">IF(B14="","",ROUNDUP(B14/(1-B10),0))</f>
        <v>136</v>
      </c>
      <c r="U15" s="0" t="n">
        <v>11</v>
      </c>
      <c r="V15" s="37" t="n">
        <f aca="false">IF(AND(N($B$12)&gt;0,U15-$B$5-1&gt;=1),MAX(0,1-SUMPRODUCT(POISSON(L_J,($B$12*U15)/2,FALSE()),BETADIST(($B$5*FINV($B$8,$B$5,(U15-$B$5-1))/($B$5*FINV($B$8,$B$5,(U15-$B$5-1))+(U15-$B$5-1))),$B$5/2+L_J,(U15-$B$5-1)/2))),0)</f>
        <v>0.0747677353510029</v>
      </c>
    </row>
    <row r="16" customFormat="false" ht="15" hidden="false" customHeight="false" outlineLevel="0" collapsed="false">
      <c r="A16" s="11" t="s">
        <v>215</v>
      </c>
      <c r="B16" s="17" t="n">
        <f aca="false">50+8*B5</f>
        <v>90</v>
      </c>
      <c r="C16" s="13" t="s">
        <v>216</v>
      </c>
      <c r="U16" s="0" t="n">
        <v>12</v>
      </c>
      <c r="V16" s="37" t="n">
        <f aca="false">IF(AND(N($B$12)&gt;0,U16-$B$5-1&gt;=1),MAX(0,1-SUMPRODUCT(POISSON(L_J,($B$12*U16)/2,FALSE()),BETADIST(($B$5*FINV($B$8,$B$5,(U16-$B$5-1))/($B$5*FINV($B$8,$B$5,(U16-$B$5-1))+(U16-$B$5-1))),$B$5/2+L_J,(U16-$B$5-1)/2))),0)</f>
        <v>0.0804895357223083</v>
      </c>
    </row>
    <row r="17" customFormat="false" ht="15" hidden="false" customHeight="false" outlineLevel="0" collapsed="false">
      <c r="A17" s="41" t="str">
        <f aca="false">IF(N(B12)=0,"⚠ Enter R² or f².",IF(B14="","⚠ Required N is beyond the search range – the effect is too small.",""))</f>
        <v/>
      </c>
      <c r="U17" s="0" t="n">
        <v>13</v>
      </c>
      <c r="V17" s="37" t="n">
        <f aca="false">IF(AND(N($B$12)&gt;0,U17-$B$5-1&gt;=1),MAX(0,1-SUMPRODUCT(POISSON(L_J,($B$12*U17)/2,FALSE()),BETADIST(($B$5*FINV($B$8,$B$5,(U17-$B$5-1))/($B$5*FINV($B$8,$B$5,(U17-$B$5-1))+(U17-$B$5-1))),$B$5/2+L_J,(U17-$B$5-1)/2))),0)</f>
        <v>0.0863349239718749</v>
      </c>
    </row>
    <row r="18" customFormat="false" ht="15" hidden="false" customHeight="false" outlineLevel="0" collapsed="false">
      <c r="U18" s="0" t="n">
        <v>14</v>
      </c>
      <c r="V18" s="0" t="n">
        <f aca="false">IF(AND(N($B$12)&gt;0,U18-$B$5-1&gt;=1),MAX(0,1-SUMPRODUCT(POISSON(L_J,($B$12*U18)/2,FALSE()),BETADIST(($B$5*FINV($B$8,$B$5,(U18-$B$5-1))/($B$5*FINV($B$8,$B$5,(U18-$B$5-1))+(U18-$B$5-1))),$B$5/2+L_J,(U18-$B$5-1)/2))),0)</f>
        <v>0.0922988609575824</v>
      </c>
    </row>
    <row r="19" customFormat="false" ht="15" hidden="false" customHeight="false" outlineLevel="0" collapsed="false">
      <c r="A19" s="9" t="s">
        <v>217</v>
      </c>
      <c r="B19" s="10"/>
      <c r="C19" s="10"/>
      <c r="U19" s="0" t="n">
        <v>15</v>
      </c>
      <c r="V19" s="37" t="n">
        <f aca="false">IF(AND(N($B$12)&gt;0,U19-$B$5-1&gt;=1),MAX(0,1-SUMPRODUCT(POISSON(L_J,($B$12*U19)/2,FALSE()),BETADIST(($B$5*FINV($B$8,$B$5,(U19-$B$5-1))/($B$5*FINV($B$8,$B$5,(U19-$B$5-1))+(U19-$B$5-1))),$B$5/2+L_J,(U19-$B$5-1)/2))),0)</f>
        <v>0.0983778049342416</v>
      </c>
    </row>
    <row r="20" customFormat="false" ht="15" hidden="false" customHeight="false" outlineLevel="0" collapsed="false">
      <c r="A20" s="11" t="s">
        <v>218</v>
      </c>
      <c r="B20" s="20" t="n">
        <v>0.3</v>
      </c>
      <c r="C20" s="13" t="s">
        <v>219</v>
      </c>
      <c r="U20" s="0" t="n">
        <v>16</v>
      </c>
      <c r="V20" s="37" t="n">
        <f aca="false">IF(AND(N($B$12)&gt;0,U20-$B$5-1&gt;=1),MAX(0,1-SUMPRODUCT(POISSON(L_J,($B$12*U20)/2,FALSE()),BETADIST(($B$5*FINV($B$8,$B$5,(U20-$B$5-1))/($B$5*FINV($B$8,$B$5,(U20-$B$5-1))+(U20-$B$5-1))),$B$5/2+L_J,(U20-$B$5-1)/2))),0)</f>
        <v>0.104568676294746</v>
      </c>
    </row>
    <row r="21" customFormat="false" ht="15" hidden="false" customHeight="false" outlineLevel="0" collapsed="false">
      <c r="A21" s="11" t="s">
        <v>135</v>
      </c>
      <c r="B21" s="38" t="n">
        <v>0.05</v>
      </c>
      <c r="U21" s="0" t="n">
        <v>17</v>
      </c>
      <c r="V21" s="37" t="n">
        <f aca="false">IF(AND(N($B$12)&gt;0,U21-$B$5-1&gt;=1),MAX(0,1-SUMPRODUCT(POISSON(L_J,($B$12*U21)/2,FALSE()),BETADIST(($B$5*FINV($B$8,$B$5,(U21-$B$5-1))/($B$5*FINV($B$8,$B$5,(U21-$B$5-1))+(U21-$B$5-1))),$B$5/2+L_J,(U21-$B$5-1)/2))),0)</f>
        <v>0.110868469836477</v>
      </c>
    </row>
    <row r="22" customFormat="false" ht="15" hidden="false" customHeight="false" outlineLevel="0" collapsed="false">
      <c r="A22" s="11" t="s">
        <v>136</v>
      </c>
      <c r="B22" s="12" t="n">
        <v>0.8</v>
      </c>
      <c r="U22" s="0" t="n">
        <v>18</v>
      </c>
      <c r="V22" s="37" t="n">
        <f aca="false">IF(AND(N($B$12)&gt;0,U22-$B$5-1&gt;=1),MAX(0,1-SUMPRODUCT(POISSON(L_J,($B$12*U22)/2,FALSE()),BETADIST(($B$5*FINV($B$8,$B$5,(U22-$B$5-1))/($B$5*FINV($B$8,$B$5,(U22-$B$5-1))+(U22-$B$5-1))),$B$5/2+L_J,(U22-$B$5-1)/2))),0)</f>
        <v>0.117274111867873</v>
      </c>
    </row>
    <row r="23" customFormat="false" ht="15" hidden="false" customHeight="false" outlineLevel="0" collapsed="false">
      <c r="A23" s="11" t="s">
        <v>138</v>
      </c>
      <c r="B23" s="39" t="s">
        <v>139</v>
      </c>
      <c r="U23" s="0" t="n">
        <v>19</v>
      </c>
      <c r="V23" s="37" t="n">
        <f aca="false">IF(AND(N($B$12)&gt;0,U23-$B$5-1&gt;=1),MAX(0,1-SUMPRODUCT(POISSON(L_J,($B$12*U23)/2,FALSE()),BETADIST(($B$5*FINV($B$8,$B$5,(U23-$B$5-1))/($B$5*FINV($B$8,$B$5,(U23-$B$5-1))+(U23-$B$5-1))),$B$5/2+L_J,(U23-$B$5-1)/2))),0)</f>
        <v>0.123782414852158</v>
      </c>
    </row>
    <row r="24" customFormat="false" ht="15" hidden="false" customHeight="false" outlineLevel="0" collapsed="false">
      <c r="A24" s="11" t="s">
        <v>212</v>
      </c>
      <c r="B24" s="21" t="n">
        <v>0.1</v>
      </c>
      <c r="U24" s="0" t="n">
        <v>20</v>
      </c>
      <c r="V24" s="37" t="n">
        <f aca="false">IF(AND(N($B$12)&gt;0,U24-$B$5-1&gt;=1),MAX(0,1-SUMPRODUCT(POISSON(L_J,($B$12*U24)/2,FALSE()),BETADIST(($B$5*FINV($B$8,$B$5,(U24-$B$5-1))/($B$5*FINV($B$8,$B$5,(U24-$B$5-1))+(U24-$B$5-1))),$B$5/2+L_J,(U24-$B$5-1)/2))),0)</f>
        <v>0.130390071634637</v>
      </c>
    </row>
    <row r="25" customFormat="false" ht="15" hidden="false" customHeight="false" outlineLevel="0" collapsed="false">
      <c r="U25" s="0" t="n">
        <v>21</v>
      </c>
      <c r="V25" s="0" t="n">
        <f aca="false">IF(AND(N($B$12)&gt;0,U25-$B$5-1&gt;=1),MAX(0,1-SUMPRODUCT(POISSON(L_J,($B$12*U25)/2,FALSE()),BETADIST(($B$5*FINV($B$8,$B$5,(U25-$B$5-1))/($B$5*FINV($B$8,$B$5,(U25-$B$5-1))+(U25-$B$5-1))),$B$5/2+L_J,(U25-$B$5-1)/2))),0)</f>
        <v>0.137093665279315</v>
      </c>
    </row>
    <row r="26" customFormat="false" ht="15" hidden="false" customHeight="false" outlineLevel="0" collapsed="false">
      <c r="A26" s="11" t="s">
        <v>220</v>
      </c>
      <c r="B26" s="46" t="n">
        <f aca="false">IF(B20=0,"",0.5*LN((1+ABS(B20))/(1-ABS(B20))))</f>
        <v>0.309519604203112</v>
      </c>
      <c r="U26" s="0" t="n">
        <v>22</v>
      </c>
      <c r="V26" s="37" t="n">
        <f aca="false">IF(AND(N($B$12)&gt;0,U26-$B$5-1&gt;=1),MAX(0,1-SUMPRODUCT(POISSON(L_J,($B$12*U26)/2,FALSE()),BETADIST(($B$5*FINV($B$8,$B$5,(U26-$B$5-1))/($B$5*FINV($B$8,$B$5,(U26-$B$5-1))+(U26-$B$5-1))),$B$5/2+L_J,(U26-$B$5-1)/2))),0)</f>
        <v>0.143889684315124</v>
      </c>
    </row>
    <row r="27" customFormat="false" ht="15" hidden="false" customHeight="false" outlineLevel="0" collapsed="false">
      <c r="A27" s="11" t="s">
        <v>146</v>
      </c>
      <c r="B27" s="40" t="str">
        <f aca="false">IF(B20=0,"",IF(ABS(B20)&lt;0.1,"Very small",IF(ABS(B20)&lt;0.3,"Small",IF(ABS(B20)&lt;0.5,"Medium","Large"))))</f>
        <v>Medium</v>
      </c>
      <c r="U27" s="0" t="n">
        <v>23</v>
      </c>
      <c r="V27" s="37" t="n">
        <f aca="false">IF(AND(N($B$12)&gt;0,U27-$B$5-1&gt;=1),MAX(0,1-SUMPRODUCT(POISSON(L_J,($B$12*U27)/2,FALSE()),BETADIST(($B$5*FINV($B$8,$B$5,(U27-$B$5-1))/($B$5*FINV($B$8,$B$5,(U27-$B$5-1))+(U27-$B$5-1))),$B$5/2+L_J,(U27-$B$5-1)/2))),0)</f>
        <v>0.150774539043996</v>
      </c>
    </row>
    <row r="28" customFormat="false" ht="15" hidden="false" customHeight="false" outlineLevel="0" collapsed="false">
      <c r="A28" s="11" t="s">
        <v>214</v>
      </c>
      <c r="B28" s="17" t="n">
        <f aca="false">IF(B26="","",ROUNDUP(((NORMSINV(1-B21/IF(B23="Two-tailed",2,1))+NORMSINV(B22))/B26)^2+3,0))</f>
        <v>85</v>
      </c>
      <c r="U28" s="0" t="n">
        <v>24</v>
      </c>
      <c r="V28" s="37" t="n">
        <f aca="false">IF(AND(N($B$12)&gt;0,U28-$B$5-1&gt;=1),MAX(0,1-SUMPRODUCT(POISSON(L_J,($B$12*U28)/2,FALSE()),BETADIST(($B$5*FINV($B$8,$B$5,(U28-$B$5-1))/($B$5*FINV($B$8,$B$5,(U28-$B$5-1))+(U28-$B$5-1))),$B$5/2+L_J,(U28-$B$5-1)/2))),0)</f>
        <v>0.157744577126984</v>
      </c>
    </row>
    <row r="29" customFormat="false" ht="21.75" hidden="false" customHeight="true" outlineLevel="0" collapsed="false">
      <c r="A29" s="25" t="s">
        <v>152</v>
      </c>
      <c r="B29" s="26" t="n">
        <f aca="false">IF(B28="","",ROUNDUP(B28/(1-B24),0))</f>
        <v>95</v>
      </c>
      <c r="U29" s="0" t="n">
        <v>25</v>
      </c>
      <c r="V29" s="37" t="n">
        <f aca="false">IF(AND(N($B$12)&gt;0,U29-$B$5-1&gt;=1),MAX(0,1-SUMPRODUCT(POISSON(L_J,($B$12*U29)/2,FALSE()),BETADIST(($B$5*FINV($B$8,$B$5,(U29-$B$5-1))/($B$5*FINV($B$8,$B$5,(U29-$B$5-1))+(U29-$B$5-1))),$B$5/2+L_J,(U29-$B$5-1)/2))),0)</f>
        <v>0.164796097803365</v>
      </c>
    </row>
    <row r="30" customFormat="false" ht="15" hidden="false" customHeight="false" outlineLevel="0" collapsed="false">
      <c r="U30" s="0" t="n">
        <v>26</v>
      </c>
      <c r="V30" s="0" t="n">
        <f aca="false">IF(AND(N($B$12)&gt;0,U30-$B$5-1&gt;=1),MAX(0,1-SUMPRODUCT(POISSON(L_J,($B$12*U30)/2,FALSE()),BETADIST(($B$5*FINV($B$8,$B$5,(U30-$B$5-1))/($B$5*FINV($B$8,$B$5,(U30-$B$5-1))+(U30-$B$5-1))),$B$5/2+L_J,(U30-$B$5-1)/2))),0)</f>
        <v>0.171925364598832</v>
      </c>
    </row>
    <row r="31" customFormat="false" ht="15" hidden="false" customHeight="false" outlineLevel="0" collapsed="false">
      <c r="U31" s="0" t="n">
        <v>27</v>
      </c>
      <c r="V31" s="0" t="n">
        <f aca="false">IF(AND(N($B$12)&gt;0,U31-$B$5-1&gt;=1),MAX(0,1-SUMPRODUCT(POISSON(L_J,($B$12*U31)/2,FALSE()),BETADIST(($B$5*FINV($B$8,$B$5,(U31-$B$5-1))/($B$5*FINV($B$8,$B$5,(U31-$B$5-1))+(U31-$B$5-1))),$B$5/2+L_J,(U31-$B$5-1)/2))),0)</f>
        <v>0.179128616589466</v>
      </c>
    </row>
    <row r="32" customFormat="false" ht="15" hidden="false" customHeight="false" outlineLevel="0" collapsed="false">
      <c r="U32" s="0" t="n">
        <v>28</v>
      </c>
      <c r="V32" s="0" t="n">
        <f aca="false">IF(AND(N($B$12)&gt;0,U32-$B$5-1&gt;=1),MAX(0,1-SUMPRODUCT(POISSON(L_J,($B$12*U32)/2,FALSE()),BETADIST(($B$5*FINV($B$8,$B$5,(U32-$B$5-1))/($B$5*FINV($B$8,$B$5,(U32-$B$5-1))+(U32-$B$5-1))),$B$5/2+L_J,(U32-$B$5-1)/2))),0)</f>
        <v>0.186402078365675</v>
      </c>
    </row>
    <row r="33" customFormat="false" ht="15" hidden="false" customHeight="false" outlineLevel="0" collapsed="false">
      <c r="U33" s="0" t="n">
        <v>29</v>
      </c>
      <c r="V33" s="0" t="n">
        <f aca="false">IF(AND(N($B$12)&gt;0,U33-$B$5-1&gt;=1),MAX(0,1-SUMPRODUCT(POISSON(L_J,($B$12*U33)/2,FALSE()),BETADIST(($B$5*FINV($B$8,$B$5,(U33-$B$5-1))/($B$5*FINV($B$8,$B$5,(U33-$B$5-1))+(U33-$B$5-1))),$B$5/2+L_J,(U33-$B$5-1)/2))),0)</f>
        <v>0.193741968857987</v>
      </c>
    </row>
    <row r="34" customFormat="false" ht="15" hidden="false" customHeight="false" outlineLevel="0" collapsed="false">
      <c r="U34" s="0" t="n">
        <v>30</v>
      </c>
      <c r="V34" s="0" t="n">
        <f aca="false">IF(AND(N($B$12)&gt;0,U34-$B$5-1&gt;=1),MAX(0,1-SUMPRODUCT(POISSON(L_J,($B$12*U34)/2,FALSE()),BETADIST(($B$5*FINV($B$8,$B$5,(U34-$B$5-1))/($B$5*FINV($B$8,$B$5,(U34-$B$5-1))+(U34-$B$5-1))),$B$5/2+L_J,(U34-$B$5-1)/2))),0)</f>
        <v>0.201144509178589</v>
      </c>
    </row>
    <row r="35" customFormat="false" ht="15" hidden="false" customHeight="false" outlineLevel="0" collapsed="false">
      <c r="U35" s="0" t="n">
        <v>31</v>
      </c>
      <c r="V35" s="0" t="n">
        <f aca="false">IF(AND(N($B$12)&gt;0,U35-$B$5-1&gt;=1),MAX(0,1-SUMPRODUCT(POISSON(L_J,($B$12*U35)/2,FALSE()),BETADIST(($B$5*FINV($B$8,$B$5,(U35-$B$5-1))/($B$5*FINV($B$8,$B$5,(U35-$B$5-1))+(U35-$B$5-1))),$B$5/2+L_J,(U35-$B$5-1)/2))),0)</f>
        <v>0.208605929615076</v>
      </c>
    </row>
    <row r="36" customFormat="false" ht="15" hidden="false" customHeight="false" outlineLevel="0" collapsed="false">
      <c r="U36" s="0" t="n">
        <v>32</v>
      </c>
      <c r="V36" s="0" t="n">
        <f aca="false">IF(AND(N($B$12)&gt;0,U36-$B$5-1&gt;=1),MAX(0,1-SUMPRODUCT(POISSON(L_J,($B$12*U36)/2,FALSE()),BETADIST(($B$5*FINV($B$8,$B$5,(U36-$B$5-1))/($B$5*FINV($B$8,$B$5,(U36-$B$5-1))+(U36-$B$5-1))),$B$5/2+L_J,(U36-$B$5-1)/2))),0)</f>
        <v>0.216122475893239</v>
      </c>
    </row>
    <row r="37" customFormat="false" ht="15" hidden="false" customHeight="false" outlineLevel="0" collapsed="false">
      <c r="U37" s="0" t="n">
        <v>33</v>
      </c>
      <c r="V37" s="0" t="n">
        <f aca="false">IF(AND(N($B$12)&gt;0,U37-$B$5-1&gt;=1),MAX(0,1-SUMPRODUCT(POISSON(L_J,($B$12*U37)/2,FALSE()),BETADIST(($B$5*FINV($B$8,$B$5,(U37-$B$5-1))/($B$5*FINV($B$8,$B$5,(U37-$B$5-1))+(U37-$B$5-1))),$B$5/2+L_J,(U37-$B$5-1)/2))),0)</f>
        <v>0.22369041480714</v>
      </c>
    </row>
    <row r="38" customFormat="false" ht="15" hidden="false" customHeight="false" outlineLevel="0" collapsed="false">
      <c r="U38" s="0" t="n">
        <v>34</v>
      </c>
      <c r="V38" s="0" t="n">
        <f aca="false">IF(AND(N($B$12)&gt;0,U38-$B$5-1&gt;=1),MAX(0,1-SUMPRODUCT(POISSON(L_J,($B$12*U38)/2,FALSE()),BETADIST(($B$5*FINV($B$8,$B$5,(U38-$B$5-1))/($B$5*FINV($B$8,$B$5,(U38-$B$5-1))+(U38-$B$5-1))),$B$5/2+L_J,(U38-$B$5-1)/2))),0)</f>
        <v>0.231306039298321</v>
      </c>
    </row>
    <row r="39" customFormat="false" ht="15" hidden="false" customHeight="false" outlineLevel="0" collapsed="false">
      <c r="U39" s="0" t="n">
        <v>35</v>
      </c>
      <c r="V39" s="0" t="n">
        <f aca="false">IF(AND(N($B$12)&gt;0,U39-$B$5-1&gt;=1),MAX(0,1-SUMPRODUCT(POISSON(L_J,($B$12*U39)/2,FALSE()),BETADIST(($B$5*FINV($B$8,$B$5,(U39-$B$5-1))/($B$5*FINV($B$8,$B$5,(U39-$B$5-1))+(U39-$B$5-1))),$B$5/2+L_J,(U39-$B$5-1)/2))),0)</f>
        <v>0.238965673052157</v>
      </c>
    </row>
    <row r="40" customFormat="false" ht="15" hidden="false" customHeight="false" outlineLevel="0" collapsed="false">
      <c r="U40" s="0" t="n">
        <v>36</v>
      </c>
      <c r="V40" s="0" t="n">
        <f aca="false">IF(AND(N($B$12)&gt;0,U40-$B$5-1&gt;=1),MAX(0,1-SUMPRODUCT(POISSON(L_J,($B$12*U40)/2,FALSE()),BETADIST(($B$5*FINV($B$8,$B$5,(U40-$B$5-1))/($B$5*FINV($B$8,$B$5,(U40-$B$5-1))+(U40-$B$5-1))),$B$5/2+L_J,(U40-$B$5-1)/2))),0)</f>
        <v>0.246665674667752</v>
      </c>
    </row>
    <row r="41" customFormat="false" ht="15" hidden="false" customHeight="false" outlineLevel="0" collapsed="false">
      <c r="U41" s="0" t="n">
        <v>37</v>
      </c>
      <c r="V41" s="0" t="n">
        <f aca="false">IF(AND(N($B$12)&gt;0,U41-$B$5-1&gt;=1),MAX(0,1-SUMPRODUCT(POISSON(L_J,($B$12*U41)/2,FALSE()),BETADIST(($B$5*FINV($B$8,$B$5,(U41-$B$5-1))/($B$5*FINV($B$8,$B$5,(U41-$B$5-1))+(U41-$B$5-1))),$B$5/2+L_J,(U41-$B$5-1)/2))),0)</f>
        <v>0.254402441448393</v>
      </c>
    </row>
    <row r="42" customFormat="false" ht="15" hidden="false" customHeight="false" outlineLevel="0" collapsed="false">
      <c r="U42" s="0" t="n">
        <v>38</v>
      </c>
      <c r="V42" s="0" t="n">
        <f aca="false">IF(AND(N($B$12)&gt;0,U42-$B$5-1&gt;=1),MAX(0,1-SUMPRODUCT(POISSON(L_J,($B$12*U42)/2,FALSE()),BETADIST(($B$5*FINV($B$8,$B$5,(U42-$B$5-1))/($B$5*FINV($B$8,$B$5,(U42-$B$5-1))+(U42-$B$5-1))),$B$5/2+L_J,(U42-$B$5-1)/2))),0)</f>
        <v>0.262172412851799</v>
      </c>
    </row>
    <row r="43" customFormat="false" ht="15" hidden="false" customHeight="false" outlineLevel="0" collapsed="false">
      <c r="U43" s="0" t="n">
        <v>39</v>
      </c>
      <c r="V43" s="0" t="n">
        <f aca="false">IF(AND(N($B$12)&gt;0,U43-$B$5-1&gt;=1),MAX(0,1-SUMPRODUCT(POISSON(L_J,($B$12*U43)/2,FALSE()),BETADIST(($B$5*FINV($B$8,$B$5,(U43-$B$5-1))/($B$5*FINV($B$8,$B$5,(U43-$B$5-1))+(U43-$B$5-1))),$B$5/2+L_J,(U43-$B$5-1)/2))),0)</f>
        <v>0.269972073633163</v>
      </c>
    </row>
    <row r="44" customFormat="false" ht="15" hidden="false" customHeight="false" outlineLevel="0" collapsed="false">
      <c r="U44" s="0" t="n">
        <v>40</v>
      </c>
      <c r="V44" s="0" t="n">
        <f aca="false">IF(AND(N($B$12)&gt;0,U44-$B$5-1&gt;=1),MAX(0,1-SUMPRODUCT(POISSON(L_J,($B$12*U44)/2,FALSE()),BETADIST(($B$5*FINV($B$8,$B$5,(U44-$B$5-1))/($B$5*FINV($B$8,$B$5,(U44-$B$5-1))+(U44-$B$5-1))),$B$5/2+L_J,(U44-$B$5-1)/2))),0)</f>
        <v>0.27779795670888</v>
      </c>
    </row>
    <row r="45" customFormat="false" ht="15" hidden="false" customHeight="false" outlineLevel="0" collapsed="false">
      <c r="U45" s="0" t="n">
        <v>41</v>
      </c>
      <c r="V45" s="0" t="n">
        <f aca="false">IF(AND(N($B$12)&gt;0,U45-$B$5-1&gt;=1),MAX(0,1-SUMPRODUCT(POISSON(L_J,($B$12*U45)/2,FALSE()),BETADIST(($B$5*FINV($B$8,$B$5,(U45-$B$5-1))/($B$5*FINV($B$8,$B$5,(U45-$B$5-1))+(U45-$B$5-1))),$B$5/2+L_J,(U45-$B$5-1)/2))),0)</f>
        <v>0.285646645764711</v>
      </c>
    </row>
    <row r="46" customFormat="false" ht="15" hidden="false" customHeight="false" outlineLevel="0" collapsed="false">
      <c r="U46" s="0" t="n">
        <v>42</v>
      </c>
      <c r="V46" s="0" t="n">
        <f aca="false">IF(AND(N($B$12)&gt;0,U46-$B$5-1&gt;=1),MAX(0,1-SUMPRODUCT(POISSON(L_J,($B$12*U46)/2,FALSE()),BETADIST(($B$5*FINV($B$8,$B$5,(U46-$B$5-1))/($B$5*FINV($B$8,$B$5,(U46-$B$5-1))+(U46-$B$5-1))),$B$5/2+L_J,(U46-$B$5-1)/2))),0)</f>
        <v>0.293514777628766</v>
      </c>
    </row>
    <row r="47" customFormat="false" ht="15" hidden="false" customHeight="false" outlineLevel="0" collapsed="false">
      <c r="U47" s="0" t="n">
        <v>43</v>
      </c>
      <c r="V47" s="0" t="n">
        <f aca="false">IF(AND(N($B$12)&gt;0,U47-$B$5-1&gt;=1),MAX(0,1-SUMPRODUCT(POISSON(L_J,($B$12*U47)/2,FALSE()),BETADIST(($B$5*FINV($B$8,$B$5,(U47-$B$5-1))/($B$5*FINV($B$8,$B$5,(U47-$B$5-1))+(U47-$B$5-1))),$B$5/2+L_J,(U47-$B$5-1)/2))),0)</f>
        <v>0.301399044426958</v>
      </c>
    </row>
    <row r="48" customFormat="false" ht="15" hidden="false" customHeight="false" outlineLevel="0" collapsed="false">
      <c r="U48" s="0" t="n">
        <v>44</v>
      </c>
      <c r="V48" s="0" t="n">
        <f aca="false">IF(AND(N($B$12)&gt;0,U48-$B$5-1&gt;=1),MAX(0,1-SUMPRODUCT(POISSON(L_J,($B$12*U48)/2,FALSE()),BETADIST(($B$5*FINV($B$8,$B$5,(U48-$B$5-1))/($B$5*FINV($B$8,$B$5,(U48-$B$5-1))+(U48-$B$5-1))),$B$5/2+L_J,(U48-$B$5-1)/2))),0)</f>
        <v>0.309296195536292</v>
      </c>
    </row>
    <row r="49" customFormat="false" ht="15" hidden="false" customHeight="false" outlineLevel="0" collapsed="false">
      <c r="U49" s="0" t="n">
        <v>45</v>
      </c>
      <c r="V49" s="0" t="n">
        <f aca="false">IF(AND(N($B$12)&gt;0,U49-$B$5-1&gt;=1),MAX(0,1-SUMPRODUCT(POISSON(L_J,($B$12*U49)/2,FALSE()),BETADIST(($B$5*FINV($B$8,$B$5,(U49-$B$5-1))/($B$5*FINV($B$8,$B$5,(U49-$B$5-1))+(U49-$B$5-1))),$B$5/2+L_J,(U49-$B$5-1)/2))),0)</f>
        <v>0.317203039349546</v>
      </c>
    </row>
    <row r="50" customFormat="false" ht="15" hidden="false" customHeight="false" outlineLevel="0" collapsed="false">
      <c r="U50" s="0" t="n">
        <v>46</v>
      </c>
      <c r="V50" s="0" t="n">
        <f aca="false">IF(AND(N($B$12)&gt;0,U50-$B$5-1&gt;=1),MAX(0,1-SUMPRODUCT(POISSON(L_J,($B$12*U50)/2,FALSE()),BETADIST(($B$5*FINV($B$8,$B$5,(U50-$B$5-1))/($B$5*FINV($B$8,$B$5,(U50-$B$5-1))+(U50-$B$5-1))),$B$5/2+L_J,(U50-$B$5-1)/2))),0)</f>
        <v>0.325116444863339</v>
      </c>
    </row>
    <row r="51" customFormat="false" ht="15" hidden="false" customHeight="false" outlineLevel="0" collapsed="false">
      <c r="U51" s="0" t="n">
        <v>47</v>
      </c>
      <c r="V51" s="0" t="n">
        <f aca="false">IF(AND(N($B$12)&gt;0,U51-$B$5-1&gt;=1),MAX(0,1-SUMPRODUCT(POISSON(L_J,($B$12*U51)/2,FALSE()),BETADIST(($B$5*FINV($B$8,$B$5,(U51-$B$5-1))/($B$5*FINV($B$8,$B$5,(U51-$B$5-1))+(U51-$B$5-1))),$B$5/2+L_J,(U51-$B$5-1)/2))),0)</f>
        <v>0.333033343100337</v>
      </c>
    </row>
    <row r="52" customFormat="false" ht="15" hidden="false" customHeight="false" outlineLevel="0" collapsed="false">
      <c r="U52" s="0" t="n">
        <v>48</v>
      </c>
      <c r="V52" s="0" t="n">
        <f aca="false">IF(AND(N($B$12)&gt;0,U52-$B$5-1&gt;=1),MAX(0,1-SUMPRODUCT(POISSON(L_J,($B$12*U52)/2,FALSE()),BETADIST(($B$5*FINV($B$8,$B$5,(U52-$B$5-1))/($B$5*FINV($B$8,$B$5,(U52-$B$5-1))+(U52-$B$5-1))),$B$5/2+L_J,(U52-$B$5-1)/2))),0)</f>
        <v>0.340950728375314</v>
      </c>
    </row>
    <row r="53" customFormat="false" ht="15" hidden="false" customHeight="false" outlineLevel="0" collapsed="false">
      <c r="U53" s="0" t="n">
        <v>49</v>
      </c>
      <c r="V53" s="0" t="n">
        <f aca="false">IF(AND(N($B$12)&gt;0,U53-$B$5-1&gt;=1),MAX(0,1-SUMPRODUCT(POISSON(L_J,($B$12*U53)/2,FALSE()),BETADIST(($B$5*FINV($B$8,$B$5,(U53-$B$5-1))/($B$5*FINV($B$8,$B$5,(U53-$B$5-1))+(U53-$B$5-1))),$B$5/2+L_J,(U53-$B$5-1)/2))),0)</f>
        <v>0.348865659413838</v>
      </c>
    </row>
    <row r="54" customFormat="false" ht="15" hidden="false" customHeight="false" outlineLevel="0" collapsed="false">
      <c r="U54" s="0" t="n">
        <v>50</v>
      </c>
      <c r="V54" s="0" t="n">
        <f aca="false">IF(AND(N($B$12)&gt;0,U54-$B$5-1&gt;=1),MAX(0,1-SUMPRODUCT(POISSON(L_J,($B$12*U54)/2,FALSE()),BETADIST(($B$5*FINV($B$8,$B$5,(U54-$B$5-1))/($B$5*FINV($B$8,$B$5,(U54-$B$5-1))+(U54-$B$5-1))),$B$5/2+L_J,(U54-$B$5-1)/2))),0)</f>
        <v>0.356775260331692</v>
      </c>
    </row>
    <row r="55" customFormat="false" ht="15" hidden="false" customHeight="false" outlineLevel="0" collapsed="false">
      <c r="U55" s="0" t="n">
        <v>51</v>
      </c>
      <c r="V55" s="0" t="n">
        <f aca="false">IF(AND(N($B$12)&gt;0,U55-$B$5-1&gt;=1),MAX(0,1-SUMPRODUCT(POISSON(L_J,($B$12*U55)/2,FALSE()),BETADIST(($B$5*FINV($B$8,$B$5,(U55-$B$5-1))/($B$5*FINV($B$8,$B$5,(U55-$B$5-1))+(U55-$B$5-1))),$B$5/2+L_J,(U55-$B$5-1)/2))),0)</f>
        <v>0.364676721482446</v>
      </c>
    </row>
    <row r="56" customFormat="false" ht="15" hidden="false" customHeight="false" outlineLevel="0" collapsed="false">
      <c r="U56" s="0" t="n">
        <v>52</v>
      </c>
      <c r="V56" s="0" t="n">
        <f aca="false">IF(AND(N($B$12)&gt;0,U56-$B$5-1&gt;=1),MAX(0,1-SUMPRODUCT(POISSON(L_J,($B$12*U56)/2,FALSE()),BETADIST(($B$5*FINV($B$8,$B$5,(U56-$B$5-1))/($B$5*FINV($B$8,$B$5,(U56-$B$5-1))+(U56-$B$5-1))),$B$5/2+L_J,(U56-$B$5-1)/2))),0)</f>
        <v>0.372567300180103</v>
      </c>
    </row>
    <row r="57" customFormat="false" ht="15" hidden="false" customHeight="false" outlineLevel="0" collapsed="false">
      <c r="U57" s="0" t="n">
        <v>53</v>
      </c>
      <c r="V57" s="0" t="n">
        <f aca="false">IF(AND(N($B$12)&gt;0,U57-$B$5-1&gt;=1),MAX(0,1-SUMPRODUCT(POISSON(L_J,($B$12*U57)/2,FALSE()),BETADIST(($B$5*FINV($B$8,$B$5,(U57-$B$5-1))/($B$5*FINV($B$8,$B$5,(U57-$B$5-1))+(U57-$B$5-1))),$B$5/2+L_J,(U57-$B$5-1)/2))),0)</f>
        <v>0.380444321303243</v>
      </c>
    </row>
    <row r="58" customFormat="false" ht="15" hidden="false" customHeight="false" outlineLevel="0" collapsed="false">
      <c r="U58" s="0" t="n">
        <v>54</v>
      </c>
      <c r="V58" s="0" t="n">
        <f aca="false">IF(AND(N($B$12)&gt;0,U58-$B$5-1&gt;=1),MAX(0,1-SUMPRODUCT(POISSON(L_J,($B$12*U58)/2,FALSE()),BETADIST(($B$5*FINV($B$8,$B$5,(U58-$B$5-1))/($B$5*FINV($B$8,$B$5,(U58-$B$5-1))+(U58-$B$5-1))),$B$5/2+L_J,(U58-$B$5-1)/2))),0)</f>
        <v>0.388305177786735</v>
      </c>
    </row>
    <row r="59" customFormat="false" ht="15" hidden="false" customHeight="false" outlineLevel="0" collapsed="false">
      <c r="U59" s="0" t="n">
        <v>55</v>
      </c>
      <c r="V59" s="0" t="n">
        <f aca="false">IF(AND(N($B$12)&gt;0,U59-$B$5-1&gt;=1),MAX(0,1-SUMPRODUCT(POISSON(L_J,($B$12*U59)/2,FALSE()),BETADIST(($B$5*FINV($B$8,$B$5,(U59-$B$5-1))/($B$5*FINV($B$8,$B$5,(U59-$B$5-1))+(U59-$B$5-1))),$B$5/2+L_J,(U59-$B$5-1)/2))),0)</f>
        <v>0.396147331006682</v>
      </c>
    </row>
    <row r="60" customFormat="false" ht="15" hidden="false" customHeight="false" outlineLevel="0" collapsed="false">
      <c r="U60" s="0" t="n">
        <v>56</v>
      </c>
      <c r="V60" s="0" t="n">
        <f aca="false">IF(AND(N($B$12)&gt;0,U60-$B$5-1&gt;=1),MAX(0,1-SUMPRODUCT(POISSON(L_J,($B$12*U60)/2,FALSE()),BETADIST(($B$5*FINV($B$8,$B$5,(U60-$B$5-1))/($B$5*FINV($B$8,$B$5,(U60-$B$5-1))+(U60-$B$5-1))),$B$5/2+L_J,(U60-$B$5-1)/2))),0)</f>
        <v>0.403968311064025</v>
      </c>
    </row>
    <row r="61" customFormat="false" ht="15" hidden="false" customHeight="false" outlineLevel="0" collapsed="false">
      <c r="U61" s="0" t="n">
        <v>57</v>
      </c>
      <c r="V61" s="0" t="n">
        <f aca="false">IF(AND(N($B$12)&gt;0,U61-$B$5-1&gt;=1),MAX(0,1-SUMPRODUCT(POISSON(L_J,($B$12*U61)/2,FALSE()),BETADIST(($B$5*FINV($B$8,$B$5,(U61-$B$5-1))/($B$5*FINV($B$8,$B$5,(U61-$B$5-1))+(U61-$B$5-1))),$B$5/2+L_J,(U61-$B$5-1)/2))),0)</f>
        <v>0.411765716971905</v>
      </c>
    </row>
    <row r="62" customFormat="false" ht="15" hidden="false" customHeight="false" outlineLevel="0" collapsed="false">
      <c r="U62" s="0" t="n">
        <v>58</v>
      </c>
      <c r="V62" s="0" t="n">
        <f aca="false">IF(AND(N($B$12)&gt;0,U62-$B$5-1&gt;=1),MAX(0,1-SUMPRODUCT(POISSON(L_J,($B$12*U62)/2,FALSE()),BETADIST(($B$5*FINV($B$8,$B$5,(U62-$B$5-1))/($B$5*FINV($B$8,$B$5,(U62-$B$5-1))+(U62-$B$5-1))),$B$5/2+L_J,(U62-$B$5-1)/2))),0)</f>
        <v>0.419537216751666</v>
      </c>
    </row>
    <row r="63" customFormat="false" ht="15" hidden="false" customHeight="false" outlineLevel="0" collapsed="false">
      <c r="U63" s="0" t="n">
        <v>59</v>
      </c>
      <c r="V63" s="0" t="n">
        <f aca="false">IF(AND(N($B$12)&gt;0,U63-$B$5-1&gt;=1),MAX(0,1-SUMPRODUCT(POISSON(L_J,($B$12*U63)/2,FALSE()),BETADIST(($B$5*FINV($B$8,$B$5,(U63-$B$5-1))/($B$5*FINV($B$8,$B$5,(U63-$B$5-1))+(U63-$B$5-1))),$B$5/2+L_J,(U63-$B$5-1)/2))),0)</f>
        <v>0.427280547442167</v>
      </c>
    </row>
    <row r="64" customFormat="false" ht="15" hidden="false" customHeight="false" outlineLevel="0" collapsed="false">
      <c r="U64" s="0" t="n">
        <v>60</v>
      </c>
      <c r="V64" s="0" t="n">
        <f aca="false">IF(AND(N($B$12)&gt;0,U64-$B$5-1&gt;=1),MAX(0,1-SUMPRODUCT(POISSON(L_J,($B$12*U64)/2,FALSE()),BETADIST(($B$5*FINV($B$8,$B$5,(U64-$B$5-1))/($B$5*FINV($B$8,$B$5,(U64-$B$5-1))+(U64-$B$5-1))),$B$5/2+L_J,(U64-$B$5-1)/2))),0)</f>
        <v>0.434993515026864</v>
      </c>
    </row>
    <row r="65" customFormat="false" ht="15" hidden="false" customHeight="false" outlineLevel="0" collapsed="false">
      <c r="U65" s="0" t="n">
        <v>61</v>
      </c>
      <c r="V65" s="0" t="n">
        <f aca="false">IF(AND(N($B$12)&gt;0,U65-$B$5-1&gt;=1),MAX(0,1-SUMPRODUCT(POISSON(L_J,($B$12*U65)/2,FALSE()),BETADIST(($B$5*FINV($B$8,$B$5,(U65-$B$5-1))/($B$5*FINV($B$8,$B$5,(U65-$B$5-1))+(U65-$B$5-1))),$B$5/2+L_J,(U65-$B$5-1)/2))),0)</f>
        <v>0.442673994282936</v>
      </c>
    </row>
    <row r="66" customFormat="false" ht="15" hidden="false" customHeight="false" outlineLevel="0" collapsed="false">
      <c r="U66" s="0" t="n">
        <v>62</v>
      </c>
      <c r="V66" s="0" t="n">
        <f aca="false">IF(AND(N($B$12)&gt;0,U66-$B$5-1&gt;=1),MAX(0,1-SUMPRODUCT(POISSON(L_J,($B$12*U66)/2,FALSE()),BETADIST(($B$5*FINV($B$8,$B$5,(U66-$B$5-1))/($B$5*FINV($B$8,$B$5,(U66-$B$5-1))+(U66-$B$5-1))),$B$5/2+L_J,(U66-$B$5-1)/2))),0)</f>
        <v>0.450319928556592</v>
      </c>
    </row>
    <row r="67" customFormat="false" ht="15" hidden="false" customHeight="false" outlineLevel="0" collapsed="false">
      <c r="U67" s="0" t="n">
        <v>63</v>
      </c>
      <c r="V67" s="0" t="n">
        <f aca="false">IF(AND(N($B$12)&gt;0,U67-$B$5-1&gt;=1),MAX(0,1-SUMPRODUCT(POISSON(L_J,($B$12*U67)/2,FALSE()),BETADIST(($B$5*FINV($B$8,$B$5,(U67-$B$5-1))/($B$5*FINV($B$8,$B$5,(U67-$B$5-1))+(U67-$B$5-1))),$B$5/2+L_J,(U67-$B$5-1)/2))),0)</f>
        <v>0.457929329468486</v>
      </c>
    </row>
    <row r="68" customFormat="false" ht="15" hidden="false" customHeight="false" outlineLevel="0" collapsed="false">
      <c r="U68" s="0" t="n">
        <v>64</v>
      </c>
      <c r="V68" s="0" t="n">
        <f aca="false">IF(AND(N($B$12)&gt;0,U68-$B$5-1&gt;=1),MAX(0,1-SUMPRODUCT(POISSON(L_J,($B$12*U68)/2,FALSE()),BETADIST(($B$5*FINV($B$8,$B$5,(U68-$B$5-1))/($B$5*FINV($B$8,$B$5,(U68-$B$5-1))+(U68-$B$5-1))),$B$5/2+L_J,(U68-$B$5-1)/2))),0)</f>
        <v>0.465500276553101</v>
      </c>
    </row>
    <row r="69" customFormat="false" ht="15" hidden="false" customHeight="false" outlineLevel="0" collapsed="false">
      <c r="U69" s="0" t="n">
        <v>65</v>
      </c>
      <c r="V69" s="0" t="n">
        <f aca="false">IF(AND(N($B$12)&gt;0,U69-$B$5-1&gt;=1),MAX(0,1-SUMPRODUCT(POISSON(L_J,($B$12*U69)/2,FALSE()),BETADIST(($B$5*FINV($B$8,$B$5,(U69-$B$5-1))/($B$5*FINV($B$8,$B$5,(U69-$B$5-1))+(U69-$B$5-1))),$B$5/2+L_J,(U69-$B$5-1)/2))),0)</f>
        <v>0.473030916835732</v>
      </c>
    </row>
    <row r="70" customFormat="false" ht="15" hidden="false" customHeight="false" outlineLevel="0" collapsed="false">
      <c r="U70" s="0" t="n">
        <v>66</v>
      </c>
      <c r="V70" s="0" t="n">
        <f aca="false">IF(AND(N($B$12)&gt;0,U70-$B$5-1&gt;=1),MAX(0,1-SUMPRODUCT(POISSON(L_J,($B$12*U70)/2,FALSE()),BETADIST(($B$5*FINV($B$8,$B$5,(U70-$B$5-1))/($B$5*FINV($B$8,$B$5,(U70-$B$5-1))+(U70-$B$5-1))),$B$5/2+L_J,(U70-$B$5-1)/2))),0)</f>
        <v>0.480519464350654</v>
      </c>
    </row>
    <row r="71" customFormat="false" ht="15" hidden="false" customHeight="false" outlineLevel="0" collapsed="false">
      <c r="U71" s="0" t="n">
        <v>67</v>
      </c>
      <c r="V71" s="0" t="n">
        <f aca="false">IF(AND(N($B$12)&gt;0,U71-$B$5-1&gt;=1),MAX(0,1-SUMPRODUCT(POISSON(L_J,($B$12*U71)/2,FALSE()),BETADIST(($B$5*FINV($B$8,$B$5,(U71-$B$5-1))/($B$5*FINV($B$8,$B$5,(U71-$B$5-1))+(U71-$B$5-1))),$B$5/2+L_J,(U71-$B$5-1)/2))),0)</f>
        <v>0.48796419960388</v>
      </c>
    </row>
    <row r="72" customFormat="false" ht="15" hidden="false" customHeight="false" outlineLevel="0" collapsed="false">
      <c r="U72" s="0" t="n">
        <v>68</v>
      </c>
      <c r="V72" s="0" t="n">
        <f aca="false">IF(AND(N($B$12)&gt;0,U72-$B$5-1&gt;=1),MAX(0,1-SUMPRODUCT(POISSON(L_J,($B$12*U72)/2,FALSE()),BETADIST(($B$5*FINV($B$8,$B$5,(U72-$B$5-1))/($B$5*FINV($B$8,$B$5,(U72-$B$5-1))+(U72-$B$5-1))),$B$5/2+L_J,(U72-$B$5-1)/2))),0)</f>
        <v>0.495363468983841</v>
      </c>
    </row>
    <row r="73" customFormat="false" ht="15" hidden="false" customHeight="false" outlineLevel="0" collapsed="false">
      <c r="U73" s="0" t="n">
        <v>69</v>
      </c>
      <c r="V73" s="0" t="n">
        <f aca="false">IF(AND(N($B$12)&gt;0,U73-$B$5-1&gt;=1),MAX(0,1-SUMPRODUCT(POISSON(L_J,($B$12*U73)/2,FALSE()),BETADIST(($B$5*FINV($B$8,$B$5,(U73-$B$5-1))/($B$5*FINV($B$8,$B$5,(U73-$B$5-1))+(U73-$B$5-1))),$B$5/2+L_J,(U73-$B$5-1)/2))),0)</f>
        <v>0.502715684123146</v>
      </c>
    </row>
    <row r="74" customFormat="false" ht="15" hidden="false" customHeight="false" outlineLevel="0" collapsed="false">
      <c r="U74" s="0" t="n">
        <v>70</v>
      </c>
      <c r="V74" s="0" t="n">
        <f aca="false">IF(AND(N($B$12)&gt;0,U74-$B$5-1&gt;=1),MAX(0,1-SUMPRODUCT(POISSON(L_J,($B$12*U74)/2,FALSE()),BETADIST(($B$5*FINV($B$8,$B$5,(U74-$B$5-1))/($B$5*FINV($B$8,$B$5,(U74-$B$5-1))+(U74-$B$5-1))),$B$5/2+L_J,(U74-$B$5-1)/2))),0)</f>
        <v>0.51001932121455</v>
      </c>
    </row>
    <row r="75" customFormat="false" ht="15" hidden="false" customHeight="false" outlineLevel="0" collapsed="false">
      <c r="U75" s="0" t="n">
        <v>71</v>
      </c>
      <c r="V75" s="0" t="n">
        <f aca="false">IF(AND(N($B$12)&gt;0,U75-$B$5-1&gt;=1),MAX(0,1-SUMPRODUCT(POISSON(L_J,($B$12*U75)/2,FALSE()),BETADIST(($B$5*FINV($B$8,$B$5,(U75-$B$5-1))/($B$5*FINV($B$8,$B$5,(U75-$B$5-1))+(U75-$B$5-1))),$B$5/2+L_J,(U75-$B$5-1)/2))),0)</f>
        <v>0.517272920284088</v>
      </c>
    </row>
    <row r="76" customFormat="false" ht="15" hidden="false" customHeight="false" outlineLevel="0" collapsed="false">
      <c r="U76" s="0" t="n">
        <v>72</v>
      </c>
      <c r="V76" s="0" t="n">
        <f aca="false">IF(AND(N($B$12)&gt;0,U76-$B$5-1&gt;=1),MAX(0,1-SUMPRODUCT(POISSON(L_J,($B$12*U76)/2,FALSE()),BETADIST(($B$5*FINV($B$8,$B$5,(U76-$B$5-1))/($B$5*FINV($B$8,$B$5,(U76-$B$5-1))+(U76-$B$5-1))),$B$5/2+L_J,(U76-$B$5-1)/2))),0)</f>
        <v>0.524475084424255</v>
      </c>
    </row>
    <row r="77" customFormat="false" ht="15" hidden="false" customHeight="false" outlineLevel="0" collapsed="false">
      <c r="U77" s="0" t="n">
        <v>73</v>
      </c>
      <c r="V77" s="0" t="n">
        <f aca="false">IF(AND(N($B$12)&gt;0,U77-$B$5-1&gt;=1),MAX(0,1-SUMPRODUCT(POISSON(L_J,($B$12*U77)/2,FALSE()),BETADIST(($B$5*FINV($B$8,$B$5,(U77-$B$5-1))/($B$5*FINV($B$8,$B$5,(U77-$B$5-1))+(U77-$B$5-1))),$B$5/2+L_J,(U77-$B$5-1)/2))),0)</f>
        <v>0.531624478990034</v>
      </c>
    </row>
    <row r="78" customFormat="false" ht="15" hidden="false" customHeight="false" outlineLevel="0" collapsed="false">
      <c r="U78" s="0" t="n">
        <v>74</v>
      </c>
      <c r="V78" s="0" t="n">
        <f aca="false">IF(AND(N($B$12)&gt;0,U78-$B$5-1&gt;=1),MAX(0,1-SUMPRODUCT(POISSON(L_J,($B$12*U78)/2,FALSE()),BETADIST(($B$5*FINV($B$8,$B$5,(U78-$B$5-1))/($B$5*FINV($B$8,$B$5,(U78-$B$5-1))+(U78-$B$5-1))),$B$5/2+L_J,(U78-$B$5-1)/2))),0)</f>
        <v>0.538719830760417</v>
      </c>
    </row>
    <row r="79" customFormat="false" ht="15" hidden="false" customHeight="false" outlineLevel="0" collapsed="false">
      <c r="U79" s="0" t="n">
        <v>75</v>
      </c>
      <c r="V79" s="0" t="n">
        <f aca="false">IF(AND(N($B$12)&gt;0,U79-$B$5-1&gt;=1),MAX(0,1-SUMPRODUCT(POISSON(L_J,($B$12*U79)/2,FALSE()),BETADIST(($B$5*FINV($B$8,$B$5,(U79-$B$5-1))/($B$5*FINV($B$8,$B$5,(U79-$B$5-1))+(U79-$B$5-1))),$B$5/2+L_J,(U79-$B$5-1)/2))),0)</f>
        <v>0.54575992706807</v>
      </c>
    </row>
    <row r="80" customFormat="false" ht="15" hidden="false" customHeight="false" outlineLevel="0" collapsed="false">
      <c r="U80" s="0" t="n">
        <v>76</v>
      </c>
      <c r="V80" s="0" t="n">
        <f aca="false">IF(AND(N($B$12)&gt;0,U80-$B$5-1&gt;=1),MAX(0,1-SUMPRODUCT(POISSON(L_J,($B$12*U80)/2,FALSE()),BETADIST(($B$5*FINV($B$8,$B$5,(U80-$B$5-1))/($B$5*FINV($B$8,$B$5,(U80-$B$5-1))+(U80-$B$5-1))),$B$5/2+L_J,(U80-$B$5-1)/2))),0)</f>
        <v>0.552743614899558</v>
      </c>
    </row>
    <row r="81" customFormat="false" ht="15" hidden="false" customHeight="false" outlineLevel="0" collapsed="false">
      <c r="U81" s="0" t="n">
        <v>77</v>
      </c>
      <c r="V81" s="0" t="n">
        <f aca="false">IF(AND(N($B$12)&gt;0,U81-$B$5-1&gt;=1),MAX(0,1-SUMPRODUCT(POISSON(L_J,($B$12*U81)/2,FALSE()),BETADIST(($B$5*FINV($B$8,$B$5,(U81-$B$5-1))/($B$5*FINV($B$8,$B$5,(U81-$B$5-1))+(U81-$B$5-1))),$B$5/2+L_J,(U81-$B$5-1)/2))),0)</f>
        <v>0.559669799968657</v>
      </c>
    </row>
    <row r="82" customFormat="false" ht="15" hidden="false" customHeight="false" outlineLevel="0" collapsed="false">
      <c r="U82" s="0" t="n">
        <v>78</v>
      </c>
      <c r="V82" s="0" t="n">
        <f aca="false">IF(AND(N($B$12)&gt;0,U82-$B$5-1&gt;=1),MAX(0,1-SUMPRODUCT(POISSON(L_J,($B$12*U82)/2,FALSE()),BETADIST(($B$5*FINV($B$8,$B$5,(U82-$B$5-1))/($B$5*FINV($B$8,$B$5,(U82-$B$5-1))+(U82-$B$5-1))),$B$5/2+L_J,(U82-$B$5-1)/2))),0)</f>
        <v>0.566537445764938</v>
      </c>
    </row>
    <row r="83" customFormat="false" ht="15" hidden="false" customHeight="false" outlineLevel="0" collapsed="false">
      <c r="U83" s="0" t="n">
        <v>79</v>
      </c>
      <c r="V83" s="0" t="n">
        <f aca="false">IF(AND(N($B$12)&gt;0,U83-$B$5-1&gt;=1),MAX(0,1-SUMPRODUCT(POISSON(L_J,($B$12*U83)/2,FALSE()),BETADIST(($B$5*FINV($B$8,$B$5,(U83-$B$5-1))/($B$5*FINV($B$8,$B$5,(U83-$B$5-1))+(U83-$B$5-1))),$B$5/2+L_J,(U83-$B$5-1)/2))),0)</f>
        <v>0.573345572579983</v>
      </c>
    </row>
    <row r="84" customFormat="false" ht="15" hidden="false" customHeight="false" outlineLevel="0" collapsed="false">
      <c r="U84" s="0" t="n">
        <v>80</v>
      </c>
      <c r="V84" s="0" t="n">
        <f aca="false">IF(AND(N($B$12)&gt;0,U84-$B$5-1&gt;=1),MAX(0,1-SUMPRODUCT(POISSON(L_J,($B$12*U84)/2,FALSE()),BETADIST(($B$5*FINV($B$8,$B$5,(U84-$B$5-1))/($B$5*FINV($B$8,$B$5,(U84-$B$5-1))+(U84-$B$5-1))),$B$5/2+L_J,(U84-$B$5-1)/2))),0)</f>
        <v>0.580093256513327</v>
      </c>
    </row>
    <row r="85" customFormat="false" ht="15" hidden="false" customHeight="false" outlineLevel="0" collapsed="false">
      <c r="U85" s="0" t="n">
        <v>81</v>
      </c>
      <c r="V85" s="0" t="n">
        <f aca="false">IF(AND(N($B$12)&gt;0,U85-$B$5-1&gt;=1),MAX(0,1-SUMPRODUCT(POISSON(L_J,($B$12*U85)/2,FALSE()),BETADIST(($B$5*FINV($B$8,$B$5,(U85-$B$5-1))/($B$5*FINV($B$8,$B$5,(U85-$B$5-1))+(U85-$B$5-1))),$B$5/2+L_J,(U85-$B$5-1)/2))),0)</f>
        <v>0.586779628460196</v>
      </c>
    </row>
    <row r="86" customFormat="false" ht="15" hidden="false" customHeight="false" outlineLevel="0" collapsed="false">
      <c r="U86" s="0" t="n">
        <v>82</v>
      </c>
      <c r="V86" s="0" t="n">
        <f aca="false">IF(AND(N($B$12)&gt;0,U86-$B$5-1&gt;=1),MAX(0,1-SUMPRODUCT(POISSON(L_J,($B$12*U86)/2,FALSE()),BETADIST(($B$5*FINV($B$8,$B$5,(U86-$B$5-1))/($B$5*FINV($B$8,$B$5,(U86-$B$5-1))+(U86-$B$5-1))),$B$5/2+L_J,(U86-$B$5-1)/2))),0)</f>
        <v>0.593403873083071</v>
      </c>
    </row>
    <row r="87" customFormat="false" ht="15" hidden="false" customHeight="false" outlineLevel="0" collapsed="false">
      <c r="U87" s="0" t="n">
        <v>83</v>
      </c>
      <c r="V87" s="0" t="n">
        <f aca="false">IF(AND(N($B$12)&gt;0,U87-$B$5-1&gt;=1),MAX(0,1-SUMPRODUCT(POISSON(L_J,($B$12*U87)/2,FALSE()),BETADIST(($B$5*FINV($B$8,$B$5,(U87-$B$5-1))/($B$5*FINV($B$8,$B$5,(U87-$B$5-1))+(U87-$B$5-1))),$B$5/2+L_J,(U87-$B$5-1)/2))),0)</f>
        <v>0.599965227768956</v>
      </c>
    </row>
    <row r="88" customFormat="false" ht="15" hidden="false" customHeight="false" outlineLevel="0" collapsed="false">
      <c r="U88" s="0" t="n">
        <v>84</v>
      </c>
      <c r="V88" s="0" t="n">
        <f aca="false">IF(AND(N($B$12)&gt;0,U88-$B$5-1&gt;=1),MAX(0,1-SUMPRODUCT(POISSON(L_J,($B$12*U88)/2,FALSE()),BETADIST(($B$5*FINV($B$8,$B$5,(U88-$B$5-1))/($B$5*FINV($B$8,$B$5,(U88-$B$5-1))+(U88-$B$5-1))),$B$5/2+L_J,(U88-$B$5-1)/2))),0)</f>
        <v>0.606462981574226</v>
      </c>
    </row>
    <row r="89" customFormat="false" ht="15" hidden="false" customHeight="false" outlineLevel="0" collapsed="false">
      <c r="U89" s="0" t="n">
        <v>85</v>
      </c>
      <c r="V89" s="0" t="n">
        <f aca="false">IF(AND(N($B$12)&gt;0,U89-$B$5-1&gt;=1),MAX(0,1-SUMPRODUCT(POISSON(L_J,($B$12*U89)/2,FALSE()),BETADIST(($B$5*FINV($B$8,$B$5,(U89-$B$5-1))/($B$5*FINV($B$8,$B$5,(U89-$B$5-1))+(U89-$B$5-1))),$B$5/2+L_J,(U89-$B$5-1)/2))),0)</f>
        <v>0.612896474158788</v>
      </c>
    </row>
    <row r="90" customFormat="false" ht="15" hidden="false" customHeight="false" outlineLevel="0" collapsed="false">
      <c r="U90" s="0" t="n">
        <v>86</v>
      </c>
      <c r="V90" s="0" t="n">
        <f aca="false">IF(AND(N($B$12)&gt;0,U90-$B$5-1&gt;=1),MAX(0,1-SUMPRODUCT(POISSON(L_J,($B$12*U90)/2,FALSE()),BETADIST(($B$5*FINV($B$8,$B$5,(U90-$B$5-1))/($B$5*FINV($B$8,$B$5,(U90-$B$5-1))+(U90-$B$5-1))),$B$5/2+L_J,(U90-$B$5-1)/2))),0)</f>
        <v>0.619265094711265</v>
      </c>
    </row>
    <row r="91" customFormat="false" ht="15" hidden="false" customHeight="false" outlineLevel="0" collapsed="false">
      <c r="U91" s="0" t="n">
        <v>87</v>
      </c>
      <c r="V91" s="0" t="n">
        <f aca="false">IF(AND(N($B$12)&gt;0,U91-$B$5-1&gt;=1),MAX(0,1-SUMPRODUCT(POISSON(L_J,($B$12*U91)/2,FALSE()),BETADIST(($B$5*FINV($B$8,$B$5,(U91-$B$5-1))/($B$5*FINV($B$8,$B$5,(U91-$B$5-1))+(U91-$B$5-1))),$B$5/2+L_J,(U91-$B$5-1)/2))),0)</f>
        <v>0.625568280866826</v>
      </c>
    </row>
    <row r="92" customFormat="false" ht="15" hidden="false" customHeight="false" outlineLevel="0" collapsed="false">
      <c r="U92" s="0" t="n">
        <v>88</v>
      </c>
      <c r="V92" s="0" t="n">
        <f aca="false">IF(AND(N($B$12)&gt;0,U92-$B$5-1&gt;=1),MAX(0,1-SUMPRODUCT(POISSON(L_J,($B$12*U92)/2,FALSE()),BETADIST(($B$5*FINV($B$8,$B$5,(U92-$B$5-1))/($B$5*FINV($B$8,$B$5,(U92-$B$5-1))+(U92-$B$5-1))),$B$5/2+L_J,(U92-$B$5-1)/2))),0)</f>
        <v>0.631805517619209</v>
      </c>
    </row>
    <row r="93" customFormat="false" ht="15" hidden="false" customHeight="false" outlineLevel="0" collapsed="false">
      <c r="U93" s="0" t="n">
        <v>89</v>
      </c>
      <c r="V93" s="0" t="n">
        <f aca="false">IF(AND(N($B$12)&gt;0,U93-$B$5-1&gt;=1),MAX(0,1-SUMPRODUCT(POISSON(L_J,($B$12*U93)/2,FALSE()),BETADIST(($B$5*FINV($B$8,$B$5,(U93-$B$5-1))/($B$5*FINV($B$8,$B$5,(U93-$B$5-1))+(U93-$B$5-1))),$B$5/2+L_J,(U93-$B$5-1)/2))),0)</f>
        <v>0.637976336228407</v>
      </c>
    </row>
    <row r="94" customFormat="false" ht="15" hidden="false" customHeight="false" outlineLevel="0" collapsed="false">
      <c r="U94" s="0" t="n">
        <v>90</v>
      </c>
      <c r="V94" s="0" t="n">
        <f aca="false">IF(AND(N($B$12)&gt;0,U94-$B$5-1&gt;=1),MAX(0,1-SUMPRODUCT(POISSON(L_J,($B$12*U94)/2,FALSE()),BETADIST(($B$5*FINV($B$8,$B$5,(U94-$B$5-1))/($B$5*FINV($B$8,$B$5,(U94-$B$5-1))+(U94-$B$5-1))),$B$5/2+L_J,(U94-$B$5-1)/2))),0)</f>
        <v>0.644080313125474</v>
      </c>
    </row>
    <row r="95" customFormat="false" ht="15" hidden="false" customHeight="false" outlineLevel="0" collapsed="false">
      <c r="U95" s="0" t="n">
        <v>91</v>
      </c>
      <c r="V95" s="0" t="n">
        <f aca="false">IF(AND(N($B$12)&gt;0,U95-$B$5-1&gt;=1),MAX(0,1-SUMPRODUCT(POISSON(L_J,($B$12*U95)/2,FALSE()),BETADIST(($B$5*FINV($B$8,$B$5,(U95-$B$5-1))/($B$5*FINV($B$8,$B$5,(U95-$B$5-1))+(U95-$B$5-1))),$B$5/2+L_J,(U95-$B$5-1)/2))),0)</f>
        <v>0.650117068815746</v>
      </c>
    </row>
    <row r="96" customFormat="false" ht="15" hidden="false" customHeight="false" outlineLevel="0" collapsed="false">
      <c r="U96" s="0" t="n">
        <v>92</v>
      </c>
      <c r="V96" s="0" t="n">
        <f aca="false">IF(AND(N($B$12)&gt;0,U96-$B$5-1&gt;=1),MAX(0,1-SUMPRODUCT(POISSON(L_J,($B$12*U96)/2,FALSE()),BETADIST(($B$5*FINV($B$8,$B$5,(U96-$B$5-1))/($B$5*FINV($B$8,$B$5,(U96-$B$5-1))+(U96-$B$5-1))),$B$5/2+L_J,(U96-$B$5-1)/2))),0)</f>
        <v>0.65608626678183</v>
      </c>
    </row>
    <row r="97" customFormat="false" ht="15" hidden="false" customHeight="false" outlineLevel="0" collapsed="false">
      <c r="U97" s="0" t="n">
        <v>93</v>
      </c>
      <c r="V97" s="0" t="n">
        <f aca="false">IF(AND(N($B$12)&gt;0,U97-$B$5-1&gt;=1),MAX(0,1-SUMPRODUCT(POISSON(L_J,($B$12*U97)/2,FALSE()),BETADIST(($B$5*FINV($B$8,$B$5,(U97-$B$5-1))/($B$5*FINV($B$8,$B$5,(U97-$B$5-1))+(U97-$B$5-1))),$B$5/2+L_J,(U97-$B$5-1)/2))),0)</f>
        <v>0.661987612387527</v>
      </c>
    </row>
    <row r="98" customFormat="false" ht="15" hidden="false" customHeight="false" outlineLevel="0" collapsed="false">
      <c r="U98" s="0" t="n">
        <v>94</v>
      </c>
      <c r="V98" s="0" t="n">
        <f aca="false">IF(AND(N($B$12)&gt;0,U98-$B$5-1&gt;=1),MAX(0,1-SUMPRODUCT(POISSON(L_J,($B$12*U98)/2,FALSE()),BETADIST(($B$5*FINV($B$8,$B$5,(U98-$B$5-1))/($B$5*FINV($B$8,$B$5,(U98-$B$5-1))+(U98-$B$5-1))),$B$5/2+L_J,(U98-$B$5-1)/2))),0)</f>
        <v>0.667820851783917</v>
      </c>
    </row>
    <row r="99" customFormat="false" ht="15" hidden="false" customHeight="false" outlineLevel="0" collapsed="false">
      <c r="U99" s="0" t="n">
        <v>95</v>
      </c>
      <c r="V99" s="0" t="n">
        <f aca="false">IF(AND(N($B$12)&gt;0,U99-$B$5-1&gt;=1),MAX(0,1-SUMPRODUCT(POISSON(L_J,($B$12*U99)/2,FALSE()),BETADIST(($B$5*FINV($B$8,$B$5,(U99-$B$5-1))/($B$5*FINV($B$8,$B$5,(U99-$B$5-1))+(U99-$B$5-1))),$B$5/2+L_J,(U99-$B$5-1)/2))),0)</f>
        <v>0.673585770818647</v>
      </c>
    </row>
    <row r="100" customFormat="false" ht="15" hidden="false" customHeight="false" outlineLevel="0" collapsed="false">
      <c r="U100" s="0" t="n">
        <v>96</v>
      </c>
      <c r="V100" s="0" t="n">
        <f aca="false">IF(AND(N($B$12)&gt;0,U100-$B$5-1&gt;=1),MAX(0,1-SUMPRODUCT(POISSON(L_J,($B$12*U100)/2,FALSE()),BETADIST(($B$5*FINV($B$8,$B$5,(U100-$B$5-1))/($B$5*FINV($B$8,$B$5,(U100-$B$5-1))+(U100-$B$5-1))),$B$5/2+L_J,(U100-$B$5-1)/2))),0)</f>
        <v>0.679282193949558</v>
      </c>
    </row>
    <row r="101" customFormat="false" ht="15" hidden="false" customHeight="false" outlineLevel="0" collapsed="false">
      <c r="U101" s="0" t="n">
        <v>97</v>
      </c>
      <c r="V101" s="0" t="n">
        <f aca="false">IF(AND(N($B$12)&gt;0,U101-$B$5-1&gt;=1),MAX(0,1-SUMPRODUCT(POISSON(L_J,($B$12*U101)/2,FALSE()),BETADIST(($B$5*FINV($B$8,$B$5,(U101-$B$5-1))/($B$5*FINV($B$8,$B$5,(U101-$B$5-1))+(U101-$B$5-1))),$B$5/2+L_J,(U101-$B$5-1)/2))),0)</f>
        <v>0.684909983163556</v>
      </c>
    </row>
    <row r="102" customFormat="false" ht="15" hidden="false" customHeight="false" outlineLevel="0" collapsed="false">
      <c r="U102" s="0" t="n">
        <v>98</v>
      </c>
      <c r="V102" s="0" t="n">
        <f aca="false">IF(AND(N($B$12)&gt;0,U102-$B$5-1&gt;=1),MAX(0,1-SUMPRODUCT(POISSON(L_J,($B$12*U102)/2,FALSE()),BETADIST(($B$5*FINV($B$8,$B$5,(U102-$B$5-1))/($B$5*FINV($B$8,$B$5,(U102-$B$5-1))+(U102-$B$5-1))),$B$5/2+L_J,(U102-$B$5-1)/2))),0)</f>
        <v>0.690469036901755</v>
      </c>
    </row>
    <row r="103" customFormat="false" ht="15" hidden="false" customHeight="false" outlineLevel="0" collapsed="false">
      <c r="U103" s="0" t="n">
        <v>99</v>
      </c>
      <c r="V103" s="0" t="n">
        <f aca="false">IF(AND(N($B$12)&gt;0,U103-$B$5-1&gt;=1),MAX(0,1-SUMPRODUCT(POISSON(L_J,($B$12*U103)/2,FALSE()),BETADIST(($B$5*FINV($B$8,$B$5,(U103-$B$5-1))/($B$5*FINV($B$8,$B$5,(U103-$B$5-1))+(U103-$B$5-1))),$B$5/2+L_J,(U103-$B$5-1)/2))),0)</f>
        <v>0.695959288991716</v>
      </c>
    </row>
    <row r="104" customFormat="false" ht="15" hidden="false" customHeight="false" outlineLevel="0" collapsed="false">
      <c r="U104" s="0" t="n">
        <v>100</v>
      </c>
      <c r="V104" s="0" t="n">
        <f aca="false">IF(AND(N($B$12)&gt;0,U104-$B$5-1&gt;=1),MAX(0,1-SUMPRODUCT(POISSON(L_J,($B$12*U104)/2,FALSE()),BETADIST(($B$5*FINV($B$8,$B$5,(U104-$B$5-1))/($B$5*FINV($B$8,$B$5,(U104-$B$5-1))+(U104-$B$5-1))),$B$5/2+L_J,(U104-$B$5-1)/2))),0)</f>
        <v>0.701380707587667</v>
      </c>
    </row>
    <row r="105" customFormat="false" ht="15" hidden="false" customHeight="false" outlineLevel="0" collapsed="false">
      <c r="U105" s="0" t="n">
        <v>101</v>
      </c>
      <c r="V105" s="0" t="n">
        <f aca="false">IF(AND(N($B$12)&gt;0,U105-$B$5-1&gt;=1),MAX(0,1-SUMPRODUCT(POISSON(L_J,($B$12*U105)/2,FALSE()),BETADIST(($B$5*FINV($B$8,$B$5,(U105-$B$5-1))/($B$5*FINV($B$8,$B$5,(U105-$B$5-1))+(U105-$B$5-1))),$B$5/2+L_J,(U105-$B$5-1)/2))),0)</f>
        <v>0.706733294119466</v>
      </c>
    </row>
    <row r="106" customFormat="false" ht="15" hidden="false" customHeight="false" outlineLevel="0" collapsed="false">
      <c r="U106" s="0" t="n">
        <v>102</v>
      </c>
      <c r="V106" s="0" t="n">
        <f aca="false">IF(AND(N($B$12)&gt;0,U106-$B$5-1&gt;=1),MAX(0,1-SUMPRODUCT(POISSON(L_J,($B$12*U106)/2,FALSE()),BETADIST(($B$5*FINV($B$8,$B$5,(U106-$B$5-1))/($B$5*FINV($B$8,$B$5,(U106-$B$5-1))+(U106-$B$5-1))),$B$5/2+L_J,(U106-$B$5-1)/2))),0)</f>
        <v>0.712017082251076</v>
      </c>
    </row>
    <row r="107" customFormat="false" ht="15" hidden="false" customHeight="false" outlineLevel="0" collapsed="false">
      <c r="U107" s="0" t="n">
        <v>103</v>
      </c>
      <c r="V107" s="0" t="n">
        <f aca="false">IF(AND(N($B$12)&gt;0,U107-$B$5-1&gt;=1),MAX(0,1-SUMPRODUCT(POISSON(L_J,($B$12*U107)/2,FALSE()),BETADIST(($B$5*FINV($B$8,$B$5,(U107-$B$5-1))/($B$5*FINV($B$8,$B$5,(U107-$B$5-1))+(U107-$B$5-1))),$B$5/2+L_J,(U107-$B$5-1)/2))),0)</f>
        <v>0.717232136849216</v>
      </c>
    </row>
    <row r="108" customFormat="false" ht="15" hidden="false" customHeight="false" outlineLevel="0" collapsed="false">
      <c r="U108" s="0" t="n">
        <v>104</v>
      </c>
      <c r="V108" s="0" t="n">
        <f aca="false">IF(AND(N($B$12)&gt;0,U108-$B$5-1&gt;=1),MAX(0,1-SUMPRODUCT(POISSON(L_J,($B$12*U108)/2,FALSE()),BETADIST(($B$5*FINV($B$8,$B$5,(U108-$B$5-1))/($B$5*FINV($B$8,$B$5,(U108-$B$5-1))+(U108-$B$5-1))),$B$5/2+L_J,(U108-$B$5-1)/2))),0)</f>
        <v>0.722378552962876</v>
      </c>
    </row>
    <row r="109" customFormat="false" ht="15" hidden="false" customHeight="false" outlineLevel="0" collapsed="false">
      <c r="U109" s="0" t="n">
        <v>105</v>
      </c>
      <c r="V109" s="0" t="n">
        <f aca="false">IF(AND(N($B$12)&gt;0,U109-$B$5-1&gt;=1),MAX(0,1-SUMPRODUCT(POISSON(L_J,($B$12*U109)/2,FALSE()),BETADIST(($B$5*FINV($B$8,$B$5,(U109-$B$5-1))/($B$5*FINV($B$8,$B$5,(U109-$B$5-1))+(U109-$B$5-1))),$B$5/2+L_J,(U109-$B$5-1)/2))),0)</f>
        <v>0.727456454814266</v>
      </c>
    </row>
    <row r="110" customFormat="false" ht="15" hidden="false" customHeight="false" outlineLevel="0" collapsed="false">
      <c r="U110" s="0" t="n">
        <v>106</v>
      </c>
      <c r="V110" s="0" t="n">
        <f aca="false">IF(AND(N($B$12)&gt;0,U110-$B$5-1&gt;=1),MAX(0,1-SUMPRODUCT(POISSON(L_J,($B$12*U110)/2,FALSE()),BETADIST(($B$5*FINV($B$8,$B$5,(U110-$B$5-1))/($B$5*FINV($B$8,$B$5,(U110-$B$5-1))+(U110-$B$5-1))),$B$5/2+L_J,(U110-$B$5-1)/2))),0)</f>
        <v>0.732465994801809</v>
      </c>
    </row>
    <row r="111" customFormat="false" ht="15" hidden="false" customHeight="false" outlineLevel="0" collapsed="false">
      <c r="U111" s="0" t="n">
        <v>107</v>
      </c>
      <c r="V111" s="0" t="n">
        <f aca="false">IF(AND(N($B$12)&gt;0,U111-$B$5-1&gt;=1),MAX(0,1-SUMPRODUCT(POISSON(L_J,($B$12*U111)/2,FALSE()),BETADIST(($B$5*FINV($B$8,$B$5,(U111-$B$5-1))/($B$5*FINV($B$8,$B$5,(U111-$B$5-1))+(U111-$B$5-1))),$B$5/2+L_J,(U111-$B$5-1)/2))),0)</f>
        <v>0.737407352515655</v>
      </c>
    </row>
    <row r="112" customFormat="false" ht="15" hidden="false" customHeight="false" outlineLevel="0" collapsed="false">
      <c r="U112" s="0" t="n">
        <v>108</v>
      </c>
      <c r="V112" s="0" t="n">
        <f aca="false">IF(AND(N($B$12)&gt;0,U112-$B$5-1&gt;=1),MAX(0,1-SUMPRODUCT(POISSON(L_J,($B$12*U112)/2,FALSE()),BETADIST(($B$5*FINV($B$8,$B$5,(U112-$B$5-1))/($B$5*FINV($B$8,$B$5,(U112-$B$5-1))+(U112-$B$5-1))),$B$5/2+L_J,(U112-$B$5-1)/2))),0)</f>
        <v>0.742280733766244</v>
      </c>
    </row>
    <row r="113" customFormat="false" ht="15" hidden="false" customHeight="false" outlineLevel="0" collapsed="false">
      <c r="U113" s="0" t="n">
        <v>109</v>
      </c>
      <c r="V113" s="0" t="n">
        <f aca="false">IF(AND(N($B$12)&gt;0,U113-$B$5-1&gt;=1),MAX(0,1-SUMPRODUCT(POISSON(L_J,($B$12*U113)/2,FALSE()),BETADIST(($B$5*FINV($B$8,$B$5,(U113-$B$5-1))/($B$5*FINV($B$8,$B$5,(U113-$B$5-1))+(U113-$B$5-1))),$B$5/2+L_J,(U113-$B$5-1)/2))),0)</f>
        <v>0.747086369626338</v>
      </c>
    </row>
    <row r="114" customFormat="false" ht="15" hidden="false" customHeight="false" outlineLevel="0" collapsed="false">
      <c r="U114" s="0" t="n">
        <v>110</v>
      </c>
      <c r="V114" s="0" t="n">
        <f aca="false">IF(AND(N($B$12)&gt;0,U114-$B$5-1&gt;=1),MAX(0,1-SUMPRODUCT(POISSON(L_J,($B$12*U114)/2,FALSE()),BETADIST(($B$5*FINV($B$8,$B$5,(U114-$B$5-1))/($B$5*FINV($B$8,$B$5,(U114-$B$5-1))+(U114-$B$5-1))),$B$5/2+L_J,(U114-$B$5-1)/2))),0)</f>
        <v>0.75182451548695</v>
      </c>
    </row>
    <row r="115" customFormat="false" ht="15" hidden="false" customHeight="false" outlineLevel="0" collapsed="false">
      <c r="U115" s="0" t="n">
        <v>111</v>
      </c>
      <c r="V115" s="0" t="n">
        <f aca="false">IF(AND(N($B$12)&gt;0,U115-$B$5-1&gt;=1),MAX(0,1-SUMPRODUCT(POISSON(L_J,($B$12*U115)/2,FALSE()),BETADIST(($B$5*FINV($B$8,$B$5,(U115-$B$5-1))/($B$5*FINV($B$8,$B$5,(U115-$B$5-1))+(U115-$B$5-1))),$B$5/2+L_J,(U115-$B$5-1)/2))),0)</f>
        <v>0.756495450127538</v>
      </c>
    </row>
    <row r="116" customFormat="false" ht="15" hidden="false" customHeight="false" outlineLevel="0" collapsed="false">
      <c r="U116" s="0" t="n">
        <v>112</v>
      </c>
      <c r="V116" s="0" t="n">
        <f aca="false">IF(AND(N($B$12)&gt;0,U116-$B$5-1&gt;=1),MAX(0,1-SUMPRODUCT(POISSON(L_J,($B$12*U116)/2,FALSE()),BETADIST(($B$5*FINV($B$8,$B$5,(U116-$B$5-1))/($B$5*FINV($B$8,$B$5,(U116-$B$5-1))+(U116-$B$5-1))),$B$5/2+L_J,(U116-$B$5-1)/2))),0)</f>
        <v>0.76109947480081</v>
      </c>
    </row>
    <row r="117" customFormat="false" ht="15" hidden="false" customHeight="false" outlineLevel="0" collapsed="false">
      <c r="U117" s="0" t="n">
        <v>113</v>
      </c>
      <c r="V117" s="0" t="n">
        <f aca="false">IF(AND(N($B$12)&gt;0,U117-$B$5-1&gt;=1),MAX(0,1-SUMPRODUCT(POISSON(L_J,($B$12*U117)/2,FALSE()),BETADIST(($B$5*FINV($B$8,$B$5,(U117-$B$5-1))/($B$5*FINV($B$8,$B$5,(U117-$B$5-1))+(U117-$B$5-1))),$B$5/2+L_J,(U117-$B$5-1)/2))),0)</f>
        <v>0.765636912332446</v>
      </c>
    </row>
    <row r="118" customFormat="false" ht="15" hidden="false" customHeight="false" outlineLevel="0" collapsed="false">
      <c r="U118" s="0" t="n">
        <v>114</v>
      </c>
      <c r="V118" s="0" t="n">
        <f aca="false">IF(AND(N($B$12)&gt;0,U118-$B$5-1&gt;=1),MAX(0,1-SUMPRODUCT(POISSON(L_J,($B$12*U118)/2,FALSE()),BETADIST(($B$5*FINV($B$8,$B$5,(U118-$B$5-1))/($B$5*FINV($B$8,$B$5,(U118-$B$5-1))+(U118-$B$5-1))),$B$5/2+L_J,(U118-$B$5-1)/2))),0)</f>
        <v>0.77010810623602</v>
      </c>
    </row>
    <row r="119" customFormat="false" ht="15" hidden="false" customHeight="false" outlineLevel="0" collapsed="false">
      <c r="U119" s="0" t="n">
        <v>115</v>
      </c>
      <c r="V119" s="0" t="n">
        <f aca="false">IF(AND(N($B$12)&gt;0,U119-$B$5-1&gt;=1),MAX(0,1-SUMPRODUCT(POISSON(L_J,($B$12*U119)/2,FALSE()),BETADIST(($B$5*FINV($B$8,$B$5,(U119-$B$5-1))/($B$5*FINV($B$8,$B$5,(U119-$B$5-1))+(U119-$B$5-1))),$B$5/2+L_J,(U119-$B$5-1)/2))),0)</f>
        <v>0.774513419843369</v>
      </c>
    </row>
    <row r="120" customFormat="false" ht="15" hidden="false" customHeight="false" outlineLevel="0" collapsed="false">
      <c r="U120" s="0" t="n">
        <v>116</v>
      </c>
      <c r="V120" s="0" t="n">
        <f aca="false">IF(AND(N($B$12)&gt;0,U120-$B$5-1&gt;=1),MAX(0,1-SUMPRODUCT(POISSON(L_J,($B$12*U120)/2,FALSE()),BETADIST(($B$5*FINV($B$8,$B$5,(U120-$B$5-1))/($B$5*FINV($B$8,$B$5,(U120-$B$5-1))+(U120-$B$5-1))),$B$5/2+L_J,(U120-$B$5-1)/2))),0)</f>
        <v>0.778853235450618</v>
      </c>
    </row>
    <row r="121" customFormat="false" ht="15" hidden="false" customHeight="false" outlineLevel="0" collapsed="false">
      <c r="U121" s="0" t="n">
        <v>117</v>
      </c>
      <c r="V121" s="0" t="n">
        <f aca="false">IF(AND(N($B$12)&gt;0,U121-$B$5-1&gt;=1),MAX(0,1-SUMPRODUCT(POISSON(L_J,($B$12*U121)/2,FALSE()),BETADIST(($B$5*FINV($B$8,$B$5,(U121-$B$5-1))/($B$5*FINV($B$8,$B$5,(U121-$B$5-1))+(U121-$B$5-1))),$B$5/2+L_J,(U121-$B$5-1)/2))),0)</f>
        <v>0.783127953480073</v>
      </c>
    </row>
    <row r="122" customFormat="false" ht="15" hidden="false" customHeight="false" outlineLevel="0" collapsed="false">
      <c r="U122" s="0" t="n">
        <v>118</v>
      </c>
      <c r="V122" s="0" t="n">
        <f aca="false">IF(AND(N($B$12)&gt;0,U122-$B$5-1&gt;=1),MAX(0,1-SUMPRODUCT(POISSON(L_J,($B$12*U122)/2,FALSE()),BETADIST(($B$5*FINV($B$8,$B$5,(U122-$B$5-1))/($B$5*FINV($B$8,$B$5,(U122-$B$5-1))+(U122-$B$5-1))),$B$5/2+L_J,(U122-$B$5-1)/2))),0)</f>
        <v>0.787337991658123</v>
      </c>
    </row>
    <row r="123" customFormat="false" ht="15" hidden="false" customHeight="false" outlineLevel="0" collapsed="false">
      <c r="U123" s="0" t="n">
        <v>119</v>
      </c>
      <c r="V123" s="0" t="n">
        <f aca="false">IF(AND(N($B$12)&gt;0,U123-$B$5-1&gt;=1),MAX(0,1-SUMPRODUCT(POISSON(L_J,($B$12*U123)/2,FALSE()),BETADIST(($B$5*FINV($B$8,$B$5,(U123-$B$5-1))/($B$5*FINV($B$8,$B$5,(U123-$B$5-1))+(U123-$B$5-1))),$B$5/2+L_J,(U123-$B$5-1)/2))),0)</f>
        <v>0.791483784209298</v>
      </c>
    </row>
    <row r="124" customFormat="false" ht="15" hidden="false" customHeight="false" outlineLevel="0" collapsed="false">
      <c r="U124" s="0" t="n">
        <v>120</v>
      </c>
      <c r="V124" s="0" t="n">
        <f aca="false">IF(AND(N($B$12)&gt;0,U124-$B$5-1&gt;=1),MAX(0,1-SUMPRODUCT(POISSON(L_J,($B$12*U124)/2,FALSE()),BETADIST(($B$5*FINV($B$8,$B$5,(U124-$B$5-1))/($B$5*FINV($B$8,$B$5,(U124-$B$5-1))+(U124-$B$5-1))),$B$5/2+L_J,(U124-$B$5-1)/2))),0)</f>
        <v>0.795565781066623</v>
      </c>
    </row>
    <row r="125" customFormat="false" ht="15" hidden="false" customHeight="false" outlineLevel="0" collapsed="false">
      <c r="U125" s="0" t="n">
        <v>121</v>
      </c>
      <c r="V125" s="0" t="n">
        <f aca="false">IF(AND(N($B$12)&gt;0,U125-$B$5-1&gt;=1),MAX(0,1-SUMPRODUCT(POISSON(L_J,($B$12*U125)/2,FALSE()),BETADIST(($B$5*FINV($B$8,$B$5,(U125-$B$5-1))/($B$5*FINV($B$8,$B$5,(U125-$B$5-1))+(U125-$B$5-1))),$B$5/2+L_J,(U125-$B$5-1)/2))),0)</f>
        <v>0.799584447098297</v>
      </c>
    </row>
    <row r="126" customFormat="false" ht="15" hidden="false" customHeight="false" outlineLevel="0" collapsed="false">
      <c r="U126" s="0" t="n">
        <v>122</v>
      </c>
      <c r="V126" s="0" t="n">
        <f aca="false">IF(AND(N($B$12)&gt;0,U126-$B$5-1&gt;=1),MAX(0,1-SUMPRODUCT(POISSON(L_J,($B$12*U126)/2,FALSE()),BETADIST(($B$5*FINV($B$8,$B$5,(U126-$B$5-1))/($B$5*FINV($B$8,$B$5,(U126-$B$5-1))+(U126-$B$5-1))),$B$5/2+L_J,(U126-$B$5-1)/2))),0)</f>
        <v>0.803540261350839</v>
      </c>
    </row>
    <row r="127" customFormat="false" ht="15" hidden="false" customHeight="false" outlineLevel="0" collapsed="false">
      <c r="U127" s="0" t="n">
        <v>123</v>
      </c>
      <c r="V127" s="0" t="n">
        <f aca="false">IF(AND(N($B$12)&gt;0,U127-$B$5-1&gt;=1),MAX(0,1-SUMPRODUCT(POISSON(L_J,($B$12*U127)/2,FALSE()),BETADIST(($B$5*FINV($B$8,$B$5,(U127-$B$5-1))/($B$5*FINV($B$8,$B$5,(U127-$B$5-1))+(U127-$B$5-1))),$B$5/2+L_J,(U127-$B$5-1)/2))),0)</f>
        <v>0.807433716308688</v>
      </c>
    </row>
    <row r="128" customFormat="false" ht="15" hidden="false" customHeight="false" outlineLevel="0" collapsed="false">
      <c r="U128" s="0" t="n">
        <v>124</v>
      </c>
      <c r="V128" s="0" t="n">
        <f aca="false">IF(AND(N($B$12)&gt;0,U128-$B$5-1&gt;=1),MAX(0,1-SUMPRODUCT(POISSON(L_J,($B$12*U128)/2,FALSE()),BETADIST(($B$5*FINV($B$8,$B$5,(U128-$B$5-1))/($B$5*FINV($B$8,$B$5,(U128-$B$5-1))+(U128-$B$5-1))),$B$5/2+L_J,(U128-$B$5-1)/2))),0)</f>
        <v>0.811265317170323</v>
      </c>
    </row>
    <row r="129" customFormat="false" ht="15" hidden="false" customHeight="false" outlineLevel="0" collapsed="false">
      <c r="U129" s="0" t="n">
        <v>125</v>
      </c>
      <c r="V129" s="0" t="n">
        <f aca="false">IF(AND(N($B$12)&gt;0,U129-$B$5-1&gt;=1),MAX(0,1-SUMPRODUCT(POISSON(L_J,($B$12*U129)/2,FALSE()),BETADIST(($B$5*FINV($B$8,$B$5,(U129-$B$5-1))/($B$5*FINV($B$8,$B$5,(U129-$B$5-1))+(U129-$B$5-1))),$B$5/2+L_J,(U129-$B$5-1)/2))),0)</f>
        <v>0.81503558114089</v>
      </c>
    </row>
    <row r="130" customFormat="false" ht="15" hidden="false" customHeight="false" outlineLevel="0" collapsed="false">
      <c r="U130" s="0" t="n">
        <v>126</v>
      </c>
      <c r="V130" s="0" t="n">
        <f aca="false">IF(AND(N($B$12)&gt;0,U130-$B$5-1&gt;=1),MAX(0,1-SUMPRODUCT(POISSON(L_J,($B$12*U130)/2,FALSE()),BETADIST(($B$5*FINV($B$8,$B$5,(U130-$B$5-1))/($B$5*FINV($B$8,$B$5,(U130-$B$5-1))+(U130-$B$5-1))),$B$5/2+L_J,(U130-$B$5-1)/2))),0)</f>
        <v>0.818745036741328</v>
      </c>
    </row>
    <row r="131" customFormat="false" ht="15" hidden="false" customHeight="false" outlineLevel="0" collapsed="false">
      <c r="U131" s="0" t="n">
        <v>127</v>
      </c>
      <c r="V131" s="0" t="n">
        <f aca="false">IF(AND(N($B$12)&gt;0,U131-$B$5-1&gt;=1),MAX(0,1-SUMPRODUCT(POISSON(L_J,($B$12*U131)/2,FALSE()),BETADIST(($B$5*FINV($B$8,$B$5,(U131-$B$5-1))/($B$5*FINV($B$8,$B$5,(U131-$B$5-1))+(U131-$B$5-1))),$B$5/2+L_J,(U131-$B$5-1)/2))),0)</f>
        <v>0.82239422313398</v>
      </c>
    </row>
    <row r="132" customFormat="false" ht="15" hidden="false" customHeight="false" outlineLevel="0" collapsed="false">
      <c r="U132" s="0" t="n">
        <v>128</v>
      </c>
      <c r="V132" s="0" t="n">
        <f aca="false">IF(AND(N($B$12)&gt;0,U132-$B$5-1&gt;=1),MAX(0,1-SUMPRODUCT(POISSON(L_J,($B$12*U132)/2,FALSE()),BETADIST(($B$5*FINV($B$8,$B$5,(U132-$B$5-1))/($B$5*FINV($B$8,$B$5,(U132-$B$5-1))+(U132-$B$5-1))),$B$5/2+L_J,(U132-$B$5-1)/2))),0)</f>
        <v>0.825983689464604</v>
      </c>
    </row>
    <row r="133" customFormat="false" ht="15" hidden="false" customHeight="false" outlineLevel="0" collapsed="false">
      <c r="U133" s="0" t="n">
        <v>129</v>
      </c>
      <c r="V133" s="0" t="n">
        <f aca="false">IF(AND(N($B$12)&gt;0,U133-$B$5-1&gt;=1),MAX(0,1-SUMPRODUCT(POISSON(L_J,($B$12*U133)/2,FALSE()),BETADIST(($B$5*FINV($B$8,$B$5,(U133-$B$5-1))/($B$5*FINV($B$8,$B$5,(U133-$B$5-1))+(U133-$B$5-1))),$B$5/2+L_J,(U133-$B$5-1)/2))),0)</f>
        <v>0.829513994220795</v>
      </c>
    </row>
    <row r="134" customFormat="false" ht="15" hidden="false" customHeight="false" outlineLevel="0" collapsed="false">
      <c r="U134" s="0" t="n">
        <v>130</v>
      </c>
      <c r="V134" s="0" t="n">
        <f aca="false">IF(AND(N($B$12)&gt;0,U134-$B$5-1&gt;=1),MAX(0,1-SUMPRODUCT(POISSON(L_J,($B$12*U134)/2,FALSE()),BETADIST(($B$5*FINV($B$8,$B$5,(U134-$B$5-1))/($B$5*FINV($B$8,$B$5,(U134-$B$5-1))+(U134-$B$5-1))),$B$5/2+L_J,(U134-$B$5-1)/2))),0)</f>
        <v>0.832985704606649</v>
      </c>
    </row>
    <row r="135" customFormat="false" ht="15" hidden="false" customHeight="false" outlineLevel="0" collapsed="false">
      <c r="U135" s="0" t="n">
        <v>131</v>
      </c>
      <c r="V135" s="0" t="n">
        <f aca="false">IF(AND(N($B$12)&gt;0,U135-$B$5-1&gt;=1),MAX(0,1-SUMPRODUCT(POISSON(L_J,($B$12*U135)/2,FALSE()),BETADIST(($B$5*FINV($B$8,$B$5,(U135-$B$5-1))/($B$5*FINV($B$8,$B$5,(U135-$B$5-1))+(U135-$B$5-1))),$B$5/2+L_J,(U135-$B$5-1)/2))),0)</f>
        <v>0.836399395933663</v>
      </c>
    </row>
    <row r="136" customFormat="false" ht="15" hidden="false" customHeight="false" outlineLevel="0" collapsed="false">
      <c r="U136" s="0" t="n">
        <v>132</v>
      </c>
      <c r="V136" s="0" t="n">
        <f aca="false">IF(AND(N($B$12)&gt;0,U136-$B$5-1&gt;=1),MAX(0,1-SUMPRODUCT(POISSON(L_J,($B$12*U136)/2,FALSE()),BETADIST(($B$5*FINV($B$8,$B$5,(U136-$B$5-1))/($B$5*FINV($B$8,$B$5,(U136-$B$5-1))+(U136-$B$5-1))),$B$5/2+L_J,(U136-$B$5-1)/2))),0)</f>
        <v>0.839755651027721</v>
      </c>
    </row>
    <row r="137" customFormat="false" ht="15" hidden="false" customHeight="false" outlineLevel="0" collapsed="false">
      <c r="U137" s="0" t="n">
        <v>133</v>
      </c>
      <c r="V137" s="0" t="n">
        <f aca="false">IF(AND(N($B$12)&gt;0,U137-$B$5-1&gt;=1),MAX(0,1-SUMPRODUCT(POISSON(L_J,($B$12*U137)/2,FALSE()),BETADIST(($B$5*FINV($B$8,$B$5,(U137-$B$5-1))/($B$5*FINV($B$8,$B$5,(U137-$B$5-1))+(U137-$B$5-1))),$B$5/2+L_J,(U137-$B$5-1)/2))),0)</f>
        <v>0.84305505965206</v>
      </c>
    </row>
    <row r="138" customFormat="false" ht="15" hidden="false" customHeight="false" outlineLevel="0" collapsed="false">
      <c r="U138" s="0" t="n">
        <v>134</v>
      </c>
      <c r="V138" s="0" t="n">
        <f aca="false">IF(AND(N($B$12)&gt;0,U138-$B$5-1&gt;=1),MAX(0,1-SUMPRODUCT(POISSON(L_J,($B$12*U138)/2,FALSE()),BETADIST(($B$5*FINV($B$8,$B$5,(U138-$B$5-1))/($B$5*FINV($B$8,$B$5,(U138-$B$5-1))+(U138-$B$5-1))),$B$5/2+L_J,(U138-$B$5-1)/2))),0)</f>
        <v>0.846298217946089</v>
      </c>
    </row>
    <row r="139" customFormat="false" ht="15" hidden="false" customHeight="false" outlineLevel="0" collapsed="false">
      <c r="U139" s="0" t="n">
        <v>135</v>
      </c>
      <c r="V139" s="0" t="n">
        <f aca="false">IF(AND(N($B$12)&gt;0,U139-$B$5-1&gt;=1),MAX(0,1-SUMPRODUCT(POISSON(L_J,($B$12*U139)/2,FALSE()),BETADIST(($B$5*FINV($B$8,$B$5,(U139-$B$5-1))/($B$5*FINV($B$8,$B$5,(U139-$B$5-1))+(U139-$B$5-1))),$B$5/2+L_J,(U139-$B$5-1)/2))),0)</f>
        <v>0.849485727879938</v>
      </c>
    </row>
    <row r="140" customFormat="false" ht="15" hidden="false" customHeight="false" outlineLevel="0" collapsed="false">
      <c r="U140" s="0" t="n">
        <v>136</v>
      </c>
      <c r="V140" s="0" t="n">
        <f aca="false">IF(AND(N($B$12)&gt;0,U140-$B$5-1&gt;=1),MAX(0,1-SUMPRODUCT(POISSON(L_J,($B$12*U140)/2,FALSE()),BETADIST(($B$5*FINV($B$8,$B$5,(U140-$B$5-1))/($B$5*FINV($B$8,$B$5,(U140-$B$5-1))+(U140-$B$5-1))),$B$5/2+L_J,(U140-$B$5-1)/2))),0)</f>
        <v>0.852618196724556</v>
      </c>
    </row>
    <row r="141" customFormat="false" ht="15" hidden="false" customHeight="false" outlineLevel="0" collapsed="false">
      <c r="U141" s="0" t="n">
        <v>137</v>
      </c>
      <c r="V141" s="0" t="n">
        <f aca="false">IF(AND(N($B$12)&gt;0,U141-$B$5-1&gt;=1),MAX(0,1-SUMPRODUCT(POISSON(L_J,($B$12*U141)/2,FALSE()),BETADIST(($B$5*FINV($B$8,$B$5,(U141-$B$5-1))/($B$5*FINV($B$8,$B$5,(U141-$B$5-1))+(U141-$B$5-1))),$B$5/2+L_J,(U141-$B$5-1)/2))),0)</f>
        <v>0.85569623653723</v>
      </c>
    </row>
    <row r="142" customFormat="false" ht="15" hidden="false" customHeight="false" outlineLevel="0" collapsed="false">
      <c r="U142" s="0" t="n">
        <v>138</v>
      </c>
      <c r="V142" s="0" t="n">
        <f aca="false">IF(AND(N($B$12)&gt;0,U142-$B$5-1&gt;=1),MAX(0,1-SUMPRODUCT(POISSON(L_J,($B$12*U142)/2,FALSE()),BETADIST(($B$5*FINV($B$8,$B$5,(U142-$B$5-1))/($B$5*FINV($B$8,$B$5,(U142-$B$5-1))+(U142-$B$5-1))),$B$5/2+L_J,(U142-$B$5-1)/2))),0)</f>
        <v>0.858720463662342</v>
      </c>
    </row>
    <row r="143" customFormat="false" ht="15" hidden="false" customHeight="false" outlineLevel="0" collapsed="false">
      <c r="U143" s="0" t="n">
        <v>139</v>
      </c>
      <c r="V143" s="0" t="n">
        <f aca="false">IF(AND(N($B$12)&gt;0,U143-$B$5-1&gt;=1),MAX(0,1-SUMPRODUCT(POISSON(L_J,($B$12*U143)/2,FALSE()),BETADIST(($B$5*FINV($B$8,$B$5,(U143-$B$5-1))/($B$5*FINV($B$8,$B$5,(U143-$B$5-1))+(U143-$B$5-1))),$B$5/2+L_J,(U143-$B$5-1)/2))),0)</f>
        <v>0.861691498247198</v>
      </c>
    </row>
    <row r="144" customFormat="false" ht="15" hidden="false" customHeight="false" outlineLevel="0" collapsed="false">
      <c r="U144" s="0" t="n">
        <v>140</v>
      </c>
      <c r="V144" s="0" t="n">
        <f aca="false">IF(AND(N($B$12)&gt;0,U144-$B$5-1&gt;=1),MAX(0,1-SUMPRODUCT(POISSON(L_J,($B$12*U144)/2,FALSE()),BETADIST(($B$5*FINV($B$8,$B$5,(U144-$B$5-1))/($B$5*FINV($B$8,$B$5,(U144-$B$5-1))+(U144-$B$5-1))),$B$5/2+L_J,(U144-$B$5-1)/2))),0)</f>
        <v>0.864609963772723</v>
      </c>
    </row>
    <row r="145" customFormat="false" ht="15" hidden="false" customHeight="false" outlineLevel="0" collapsed="false">
      <c r="U145" s="0" t="n">
        <v>141</v>
      </c>
      <c r="V145" s="0" t="n">
        <f aca="false">IF(AND(N($B$12)&gt;0,U145-$B$5-1&gt;=1),MAX(0,1-SUMPRODUCT(POISSON(L_J,($B$12*U145)/2,FALSE()),BETADIST(($B$5*FINV($B$8,$B$5,(U145-$B$5-1))/($B$5*FINV($B$8,$B$5,(U145-$B$5-1))+(U145-$B$5-1))),$B$5/2+L_J,(U145-$B$5-1)/2))),0)</f>
        <v>0.867476486598872</v>
      </c>
    </row>
    <row r="146" customFormat="false" ht="15" hidden="false" customHeight="false" outlineLevel="0" collapsed="false">
      <c r="U146" s="0" t="n">
        <v>142</v>
      </c>
      <c r="V146" s="0" t="n">
        <f aca="false">IF(AND(N($B$12)&gt;0,U146-$B$5-1&gt;=1),MAX(0,1-SUMPRODUCT(POISSON(L_J,($B$12*U146)/2,FALSE()),BETADIST(($B$5*FINV($B$8,$B$5,(U146-$B$5-1))/($B$5*FINV($B$8,$B$5,(U146-$B$5-1))+(U146-$B$5-1))),$B$5/2+L_J,(U146-$B$5-1)/2))),0)</f>
        <v>0.870291695524514</v>
      </c>
    </row>
    <row r="147" customFormat="false" ht="15" hidden="false" customHeight="false" outlineLevel="0" collapsed="false">
      <c r="U147" s="0" t="n">
        <v>143</v>
      </c>
      <c r="V147" s="0" t="n">
        <f aca="false">IF(AND(N($B$12)&gt;0,U147-$B$5-1&gt;=1),MAX(0,1-SUMPRODUCT(POISSON(L_J,($B$12*U147)/2,FALSE()),BETADIST(($B$5*FINV($B$8,$B$5,(U147-$B$5-1))/($B$5*FINV($B$8,$B$5,(U147-$B$5-1))+(U147-$B$5-1))),$B$5/2+L_J,(U147-$B$5-1)/2))),0)</f>
        <v>0.873056221361619</v>
      </c>
    </row>
    <row r="148" customFormat="false" ht="15" hidden="false" customHeight="false" outlineLevel="0" collapsed="false">
      <c r="U148" s="0" t="n">
        <v>144</v>
      </c>
      <c r="V148" s="0" t="n">
        <f aca="false">IF(AND(N($B$12)&gt;0,U148-$B$5-1&gt;=1),MAX(0,1-SUMPRODUCT(POISSON(L_J,($B$12*U148)/2,FALSE()),BETADIST(($B$5*FINV($B$8,$B$5,(U148-$B$5-1))/($B$5*FINV($B$8,$B$5,(U148-$B$5-1))+(U148-$B$5-1))),$B$5/2+L_J,(U148-$B$5-1)/2))),0)</f>
        <v>0.875770696523527</v>
      </c>
    </row>
    <row r="149" customFormat="false" ht="15" hidden="false" customHeight="false" outlineLevel="0" collapsed="false">
      <c r="U149" s="0" t="n">
        <v>145</v>
      </c>
      <c r="V149" s="0" t="n">
        <f aca="false">IF(AND(N($B$12)&gt;0,U149-$B$5-1&gt;=1),MAX(0,1-SUMPRODUCT(POISSON(L_J,($B$12*U149)/2,FALSE()),BETADIST(($B$5*FINV($B$8,$B$5,(U149-$B$5-1))/($B$5*FINV($B$8,$B$5,(U149-$B$5-1))+(U149-$B$5-1))),$B$5/2+L_J,(U149-$B$5-1)/2))),0)</f>
        <v>0.87843575462708</v>
      </c>
    </row>
    <row r="150" customFormat="false" ht="15" hidden="false" customHeight="false" outlineLevel="0" collapsed="false">
      <c r="U150" s="0" t="n">
        <v>146</v>
      </c>
      <c r="V150" s="0" t="n">
        <f aca="false">IF(AND(N($B$12)&gt;0,U150-$B$5-1&gt;=1),MAX(0,1-SUMPRODUCT(POISSON(L_J,($B$12*U150)/2,FALSE()),BETADIST(($B$5*FINV($B$8,$B$5,(U150-$B$5-1))/($B$5*FINV($B$8,$B$5,(U150-$B$5-1))+(U150-$B$5-1))),$B$5/2+L_J,(U150-$B$5-1)/2))),0)</f>
        <v>0.881052030108414</v>
      </c>
    </row>
    <row r="151" customFormat="false" ht="15" hidden="false" customHeight="false" outlineLevel="0" collapsed="false">
      <c r="U151" s="0" t="n">
        <v>147</v>
      </c>
      <c r="V151" s="0" t="n">
        <f aca="false">IF(AND(N($B$12)&gt;0,U151-$B$5-1&gt;=1),MAX(0,1-SUMPRODUCT(POISSON(L_J,($B$12*U151)/2,FALSE()),BETADIST(($B$5*FINV($B$8,$B$5,(U151-$B$5-1))/($B$5*FINV($B$8,$B$5,(U151-$B$5-1))+(U151-$B$5-1))),$B$5/2+L_J,(U151-$B$5-1)/2))),0)</f>
        <v>0.883620157852171</v>
      </c>
    </row>
    <row r="152" customFormat="false" ht="15" hidden="false" customHeight="false" outlineLevel="0" collapsed="false">
      <c r="U152" s="0" t="n">
        <v>148</v>
      </c>
      <c r="V152" s="0" t="n">
        <f aca="false">IF(AND(N($B$12)&gt;0,U152-$B$5-1&gt;=1),MAX(0,1-SUMPRODUCT(POISSON(L_J,($B$12*U152)/2,FALSE()),BETADIST(($B$5*FINV($B$8,$B$5,(U152-$B$5-1))/($B$5*FINV($B$8,$B$5,(U152-$B$5-1))+(U152-$B$5-1))),$B$5/2+L_J,(U152-$B$5-1)/2))),0)</f>
        <v>0.886140772833914</v>
      </c>
    </row>
    <row r="153" customFormat="false" ht="15" hidden="false" customHeight="false" outlineLevel="0" collapsed="false">
      <c r="U153" s="0" t="n">
        <v>149</v>
      </c>
      <c r="V153" s="0" t="n">
        <f aca="false">IF(AND(N($B$12)&gt;0,U153-$B$5-1&gt;=1),MAX(0,1-SUMPRODUCT(POISSON(L_J,($B$12*U153)/2,FALSE()),BETADIST(($B$5*FINV($B$8,$B$5,(U153-$B$5-1))/($B$5*FINV($B$8,$B$5,(U153-$B$5-1))+(U153-$B$5-1))),$B$5/2+L_J,(U153-$B$5-1)/2))),0)</f>
        <v>0.888614509775524</v>
      </c>
    </row>
    <row r="154" customFormat="false" ht="15" hidden="false" customHeight="false" outlineLevel="0" collapsed="false">
      <c r="U154" s="0" t="n">
        <v>150</v>
      </c>
      <c r="V154" s="0" t="n">
        <f aca="false">IF(AND(N($B$12)&gt;0,U154-$B$5-1&gt;=1),MAX(0,1-SUMPRODUCT(POISSON(L_J,($B$12*U154)/2,FALSE()),BETADIST(($B$5*FINV($B$8,$B$5,(U154-$B$5-1))/($B$5*FINV($B$8,$B$5,(U154-$B$5-1))+(U154-$B$5-1))),$B$5/2+L_J,(U154-$B$5-1)/2))),0)</f>
        <v>0.89104200281333</v>
      </c>
    </row>
    <row r="155" customFormat="false" ht="15" hidden="false" customHeight="false" outlineLevel="0" collapsed="false">
      <c r="U155" s="0" t="n">
        <v>151</v>
      </c>
      <c r="V155" s="0" t="n">
        <f aca="false">IF(AND(N($B$12)&gt;0,U155-$B$5-1&gt;=1),MAX(0,1-SUMPRODUCT(POISSON(L_J,($B$12*U155)/2,FALSE()),BETADIST(($B$5*FINV($B$8,$B$5,(U155-$B$5-1))/($B$5*FINV($B$8,$B$5,(U155-$B$5-1))+(U155-$B$5-1))),$B$5/2+L_J,(U155-$B$5-1)/2))),0)</f>
        <v>0.893423885178746</v>
      </c>
    </row>
    <row r="156" customFormat="false" ht="15" hidden="false" customHeight="false" outlineLevel="0" collapsed="false">
      <c r="U156" s="0" t="n">
        <v>152</v>
      </c>
      <c r="V156" s="0" t="n">
        <f aca="false">IF(AND(N($B$12)&gt;0,U156-$B$5-1&gt;=1),MAX(0,1-SUMPRODUCT(POISSON(L_J,($B$12*U156)/2,FALSE()),BETADIST(($B$5*FINV($B$8,$B$5,(U156-$B$5-1))/($B$5*FINV($B$8,$B$5,(U156-$B$5-1))+(U156-$B$5-1))),$B$5/2+L_J,(U156-$B$5-1)/2))),0)</f>
        <v>0.895760788891183</v>
      </c>
    </row>
    <row r="157" customFormat="false" ht="15" hidden="false" customHeight="false" outlineLevel="0" collapsed="false">
      <c r="U157" s="0" t="n">
        <v>153</v>
      </c>
      <c r="V157" s="0" t="n">
        <f aca="false">IF(AND(N($B$12)&gt;0,U157-$B$5-1&gt;=1),MAX(0,1-SUMPRODUCT(POISSON(L_J,($B$12*U157)/2,FALSE()),BETADIST(($B$5*FINV($B$8,$B$5,(U157-$B$5-1))/($B$5*FINV($B$8,$B$5,(U157-$B$5-1))+(U157-$B$5-1))),$B$5/2+L_J,(U157-$B$5-1)/2))),0)</f>
        <v>0.898053344462995</v>
      </c>
    </row>
    <row r="158" customFormat="false" ht="15" hidden="false" customHeight="false" outlineLevel="0" collapsed="false">
      <c r="U158" s="0" t="n">
        <v>154</v>
      </c>
      <c r="V158" s="0" t="n">
        <f aca="false">IF(AND(N($B$12)&gt;0,U158-$B$5-1&gt;=1),MAX(0,1-SUMPRODUCT(POISSON(L_J,($B$12*U158)/2,FALSE()),BETADIST(($B$5*FINV($B$8,$B$5,(U158-$B$5-1))/($B$5*FINV($B$8,$B$5,(U158-$B$5-1))+(U158-$B$5-1))),$B$5/2+L_J,(U158-$B$5-1)/2))),0)</f>
        <v>0.900302180616216</v>
      </c>
    </row>
    <row r="159" customFormat="false" ht="15" hidden="false" customHeight="false" outlineLevel="0" collapsed="false">
      <c r="U159" s="0" t="n">
        <v>155</v>
      </c>
      <c r="V159" s="0" t="n">
        <f aca="false">IF(AND(N($B$12)&gt;0,U159-$B$5-1&gt;=1),MAX(0,1-SUMPRODUCT(POISSON(L_J,($B$12*U159)/2,FALSE()),BETADIST(($B$5*FINV($B$8,$B$5,(U159-$B$5-1))/($B$5*FINV($B$8,$B$5,(U159-$B$5-1))+(U159-$B$5-1))),$B$5/2+L_J,(U159-$B$5-1)/2))),0)</f>
        <v>0.902507924010849</v>
      </c>
    </row>
    <row r="160" customFormat="false" ht="15" hidden="false" customHeight="false" outlineLevel="0" collapsed="false">
      <c r="U160" s="0" t="n">
        <v>156</v>
      </c>
      <c r="V160" s="0" t="n">
        <f aca="false">IF(AND(N($B$12)&gt;0,U160-$B$5-1&gt;=1),MAX(0,1-SUMPRODUCT(POISSON(L_J,($B$12*U160)/2,FALSE()),BETADIST(($B$5*FINV($B$8,$B$5,(U160-$B$5-1))/($B$5*FINV($B$8,$B$5,(U160-$B$5-1))+(U160-$B$5-1))),$B$5/2+L_J,(U160-$B$5-1)/2))),0)</f>
        <v>0.904671198984475</v>
      </c>
    </row>
    <row r="161" customFormat="false" ht="15" hidden="false" customHeight="false" outlineLevel="0" collapsed="false">
      <c r="U161" s="0" t="n">
        <v>157</v>
      </c>
      <c r="V161" s="0" t="n">
        <f aca="false">IF(AND(N($B$12)&gt;0,U161-$B$5-1&gt;=1),MAX(0,1-SUMPRODUCT(POISSON(L_J,($B$12*U161)/2,FALSE()),BETADIST(($B$5*FINV($B$8,$B$5,(U161-$B$5-1))/($B$5*FINV($B$8,$B$5,(U161-$B$5-1))+(U161-$B$5-1))),$B$5/2+L_J,(U161-$B$5-1)/2))),0)</f>
        <v>0.906792627302928</v>
      </c>
    </row>
    <row r="162" customFormat="false" ht="15" hidden="false" customHeight="false" outlineLevel="0" collapsed="false">
      <c r="U162" s="0" t="n">
        <v>158</v>
      </c>
      <c r="V162" s="0" t="n">
        <f aca="false">IF(AND(N($B$12)&gt;0,U162-$B$5-1&gt;=1),MAX(0,1-SUMPRODUCT(POISSON(L_J,($B$12*U162)/2,FALSE()),BETADIST(($B$5*FINV($B$8,$B$5,(U162-$B$5-1))/($B$5*FINV($B$8,$B$5,(U162-$B$5-1))+(U162-$B$5-1))),$B$5/2+L_J,(U162-$B$5-1)/2))),0)</f>
        <v>0.908872827921802</v>
      </c>
    </row>
    <row r="163" customFormat="false" ht="15" hidden="false" customHeight="false" outlineLevel="0" collapsed="false">
      <c r="U163" s="0" t="n">
        <v>159</v>
      </c>
      <c r="V163" s="0" t="n">
        <f aca="false">IF(AND(N($B$12)&gt;0,U163-$B$5-1&gt;=1),MAX(0,1-SUMPRODUCT(POISSON(L_J,($B$12*U163)/2,FALSE()),BETADIST(($B$5*FINV($B$8,$B$5,(U163-$B$5-1))/($B$5*FINV($B$8,$B$5,(U163-$B$5-1))+(U163-$B$5-1))),$B$5/2+L_J,(U163-$B$5-1)/2))),0)</f>
        <v>0.910912416758549</v>
      </c>
    </row>
    <row r="164" customFormat="false" ht="15" hidden="false" customHeight="false" outlineLevel="0" collapsed="false">
      <c r="U164" s="0" t="n">
        <v>160</v>
      </c>
      <c r="V164" s="0" t="n">
        <f aca="false">IF(AND(N($B$12)&gt;0,U164-$B$5-1&gt;=1),MAX(0,1-SUMPRODUCT(POISSON(L_J,($B$12*U164)/2,FALSE()),BETADIST(($B$5*FINV($B$8,$B$5,(U164-$B$5-1))/($B$5*FINV($B$8,$B$5,(U164-$B$5-1))+(U164-$B$5-1))),$B$5/2+L_J,(U164-$B$5-1)/2))),0)</f>
        <v>0.912912006474929</v>
      </c>
    </row>
    <row r="165" customFormat="false" ht="15" hidden="false" customHeight="false" outlineLevel="0" collapsed="false">
      <c r="U165" s="0" t="n">
        <v>161</v>
      </c>
      <c r="V165" s="0" t="n">
        <f aca="false">IF(AND(N($B$12)&gt;0,U165-$B$5-1&gt;=1),MAX(0,1-SUMPRODUCT(POISSON(L_J,($B$12*U165)/2,FALSE()),BETADIST(($B$5*FINV($B$8,$B$5,(U165-$B$5-1))/($B$5*FINV($B$8,$B$5,(U165-$B$5-1))+(U165-$B$5-1))),$B$5/2+L_J,(U165-$B$5-1)/2))),0)</f>
        <v>0.914872206269566</v>
      </c>
    </row>
    <row r="166" customFormat="false" ht="15" hidden="false" customHeight="false" outlineLevel="0" collapsed="false">
      <c r="U166" s="0" t="n">
        <v>162</v>
      </c>
      <c r="V166" s="0" t="n">
        <f aca="false">IF(AND(N($B$12)&gt;0,U166-$B$5-1&gt;=1),MAX(0,1-SUMPRODUCT(POISSON(L_J,($B$12*U166)/2,FALSE()),BETADIST(($B$5*FINV($B$8,$B$5,(U166-$B$5-1))/($B$5*FINV($B$8,$B$5,(U166-$B$5-1))+(U166-$B$5-1))),$B$5/2+L_J,(U166-$B$5-1)/2))),0)</f>
        <v>0.916793621680367</v>
      </c>
    </row>
    <row r="167" customFormat="false" ht="15" hidden="false" customHeight="false" outlineLevel="0" collapsed="false">
      <c r="U167" s="0" t="n">
        <v>163</v>
      </c>
      <c r="V167" s="0" t="n">
        <f aca="false">IF(AND(N($B$12)&gt;0,U167-$B$5-1&gt;=1),MAX(0,1-SUMPRODUCT(POISSON(L_J,($B$12*U167)/2,FALSE()),BETADIST(($B$5*FINV($B$8,$B$5,(U167-$B$5-1))/($B$5*FINV($B$8,$B$5,(U167-$B$5-1))+(U167-$B$5-1))),$B$5/2+L_J,(U167-$B$5-1)/2))),0)</f>
        <v>0.918676854396596</v>
      </c>
    </row>
    <row r="168" customFormat="false" ht="15" hidden="false" customHeight="false" outlineLevel="0" collapsed="false">
      <c r="U168" s="0" t="n">
        <v>164</v>
      </c>
      <c r="V168" s="0" t="n">
        <f aca="false">IF(AND(N($B$12)&gt;0,U168-$B$5-1&gt;=1),MAX(0,1-SUMPRODUCT(POISSON(L_J,($B$12*U168)/2,FALSE()),BETADIST(($B$5*FINV($B$8,$B$5,(U168-$B$5-1))/($B$5*FINV($B$8,$B$5,(U168-$B$5-1))+(U168-$B$5-1))),$B$5/2+L_J,(U168-$B$5-1)/2))),0)</f>
        <v>0.920522502080319</v>
      </c>
    </row>
    <row r="169" customFormat="false" ht="15" hidden="false" customHeight="false" outlineLevel="0" collapsed="false">
      <c r="U169" s="0" t="n">
        <v>165</v>
      </c>
      <c r="V169" s="0" t="n">
        <f aca="false">IF(AND(N($B$12)&gt;0,U169-$B$5-1&gt;=1),MAX(0,1-SUMPRODUCT(POISSON(L_J,($B$12*U169)/2,FALSE()),BETADIST(($B$5*FINV($B$8,$B$5,(U169-$B$5-1))/($B$5*FINV($B$8,$B$5,(U169-$B$5-1))+(U169-$B$5-1))),$B$5/2+L_J,(U169-$B$5-1)/2))),0)</f>
        <v>0.922331158197028</v>
      </c>
    </row>
    <row r="170" customFormat="false" ht="15" hidden="false" customHeight="false" outlineLevel="0" collapsed="false">
      <c r="U170" s="0" t="n">
        <v>166</v>
      </c>
      <c r="V170" s="0" t="n">
        <f aca="false">IF(AND(N($B$12)&gt;0,U170-$B$5-1&gt;=1),MAX(0,1-SUMPRODUCT(POISSON(L_J,($B$12*U170)/2,FALSE()),BETADIST(($B$5*FINV($B$8,$B$5,(U170-$B$5-1))/($B$5*FINV($B$8,$B$5,(U170-$B$5-1))+(U170-$B$5-1))),$B$5/2+L_J,(U170-$B$5-1)/2))),0)</f>
        <v>0.924103411855181</v>
      </c>
    </row>
    <row r="171" customFormat="false" ht="15" hidden="false" customHeight="false" outlineLevel="0" collapsed="false">
      <c r="U171" s="0" t="n">
        <v>167</v>
      </c>
      <c r="V171" s="0" t="n">
        <f aca="false">IF(AND(N($B$12)&gt;0,U171-$B$5-1&gt;=1),MAX(0,1-SUMPRODUCT(POISSON(L_J,($B$12*U171)/2,FALSE()),BETADIST(($B$5*FINV($B$8,$B$5,(U171-$B$5-1))/($B$5*FINV($B$8,$B$5,(U171-$B$5-1))+(U171-$B$5-1))),$B$5/2+L_J,(U171-$B$5-1)/2))),0)</f>
        <v>0.925839847654454</v>
      </c>
    </row>
    <row r="172" customFormat="false" ht="15" hidden="false" customHeight="false" outlineLevel="0" collapsed="false">
      <c r="U172" s="0" t="n">
        <v>168</v>
      </c>
      <c r="V172" s="0" t="n">
        <f aca="false">IF(AND(N($B$12)&gt;0,U172-$B$5-1&gt;=1),MAX(0,1-SUMPRODUCT(POISSON(L_J,($B$12*U172)/2,FALSE()),BETADIST(($B$5*FINV($B$8,$B$5,(U172-$B$5-1))/($B$5*FINV($B$8,$B$5,(U172-$B$5-1))+(U172-$B$5-1))),$B$5/2+L_J,(U172-$B$5-1)/2))),0)</f>
        <v>0.92754104554244</v>
      </c>
    </row>
    <row r="173" customFormat="false" ht="15" hidden="false" customHeight="false" outlineLevel="0" collapsed="false">
      <c r="U173" s="0" t="n">
        <v>169</v>
      </c>
      <c r="V173" s="0" t="n">
        <f aca="false">IF(AND(N($B$12)&gt;0,U173-$B$5-1&gt;=1),MAX(0,1-SUMPRODUCT(POISSON(L_J,($B$12*U173)/2,FALSE()),BETADIST(($B$5*FINV($B$8,$B$5,(U173-$B$5-1))/($B$5*FINV($B$8,$B$5,(U173-$B$5-1))+(U173-$B$5-1))),$B$5/2+L_J,(U173-$B$5-1)/2))),0)</f>
        <v>0.929207580679606</v>
      </c>
    </row>
    <row r="174" customFormat="false" ht="15" hidden="false" customHeight="false" outlineLevel="0" collapsed="false">
      <c r="U174" s="0" t="n">
        <v>170</v>
      </c>
      <c r="V174" s="0" t="n">
        <f aca="false">IF(AND(N($B$12)&gt;0,U174-$B$5-1&gt;=1),MAX(0,1-SUMPRODUCT(POISSON(L_J,($B$12*U174)/2,FALSE()),BETADIST(($B$5*FINV($B$8,$B$5,(U174-$B$5-1))/($B$5*FINV($B$8,$B$5,(U174-$B$5-1))+(U174-$B$5-1))),$B$5/2+L_J,(U174-$B$5-1)/2))),0)</f>
        <v>0.930840023312258</v>
      </c>
    </row>
    <row r="175" customFormat="false" ht="15" hidden="false" customHeight="false" outlineLevel="0" collapsed="false">
      <c r="U175" s="0" t="n">
        <v>171</v>
      </c>
      <c r="V175" s="0" t="n">
        <f aca="false">IF(AND(N($B$12)&gt;0,U175-$B$5-1&gt;=1),MAX(0,1-SUMPRODUCT(POISSON(L_J,($B$12*U175)/2,FALSE()),BETADIST(($B$5*FINV($B$8,$B$5,(U175-$B$5-1))/($B$5*FINV($B$8,$B$5,(U175-$B$5-1))+(U175-$B$5-1))),$B$5/2+L_J,(U175-$B$5-1)/2))),0)</f>
        <v>0.932438938653302</v>
      </c>
    </row>
    <row r="176" customFormat="false" ht="15" hidden="false" customHeight="false" outlineLevel="0" collapsed="false">
      <c r="U176" s="0" t="n">
        <v>172</v>
      </c>
      <c r="V176" s="0" t="n">
        <f aca="false">IF(AND(N($B$12)&gt;0,U176-$B$5-1&gt;=1),MAX(0,1-SUMPRODUCT(POISSON(L_J,($B$12*U176)/2,FALSE()),BETADIST(($B$5*FINV($B$8,$B$5,(U176-$B$5-1))/($B$5*FINV($B$8,$B$5,(U176-$B$5-1))+(U176-$B$5-1))),$B$5/2+L_J,(U176-$B$5-1)/2))),0)</f>
        <v>0.934004886770568</v>
      </c>
    </row>
    <row r="177" customFormat="false" ht="15" hidden="false" customHeight="false" outlineLevel="0" collapsed="false">
      <c r="U177" s="0" t="n">
        <v>173</v>
      </c>
      <c r="V177" s="0" t="n">
        <f aca="false">IF(AND(N($B$12)&gt;0,U177-$B$5-1&gt;=1),MAX(0,1-SUMPRODUCT(POISSON(L_J,($B$12*U177)/2,FALSE()),BETADIST(($B$5*FINV($B$8,$B$5,(U177-$B$5-1))/($B$5*FINV($B$8,$B$5,(U177-$B$5-1))+(U177-$B$5-1))),$B$5/2+L_J,(U177-$B$5-1)/2))),0)</f>
        <v>0.935538422482508</v>
      </c>
    </row>
    <row r="178" customFormat="false" ht="15" hidden="false" customHeight="false" outlineLevel="0" collapsed="false">
      <c r="U178" s="0" t="n">
        <v>174</v>
      </c>
      <c r="V178" s="0" t="n">
        <f aca="false">IF(AND(N($B$12)&gt;0,U178-$B$5-1&gt;=1),MAX(0,1-SUMPRODUCT(POISSON(L_J,($B$12*U178)/2,FALSE()),BETADIST(($B$5*FINV($B$8,$B$5,(U178-$B$5-1))/($B$5*FINV($B$8,$B$5,(U178-$B$5-1))+(U178-$B$5-1))),$B$5/2+L_J,(U178-$B$5-1)/2))),0)</f>
        <v>0.937040095261019</v>
      </c>
    </row>
    <row r="179" customFormat="false" ht="15" hidden="false" customHeight="false" outlineLevel="0" collapsed="false">
      <c r="U179" s="0" t="n">
        <v>175</v>
      </c>
      <c r="V179" s="0" t="n">
        <f aca="false">IF(AND(N($B$12)&gt;0,U179-$B$5-1&gt;=1),MAX(0,1-SUMPRODUCT(POISSON(L_J,($B$12*U179)/2,FALSE()),BETADIST(($B$5*FINV($B$8,$B$5,(U179-$B$5-1))/($B$5*FINV($B$8,$B$5,(U179-$B$5-1))+(U179-$B$5-1))),$B$5/2+L_J,(U179-$B$5-1)/2))),0)</f>
        <v>0.938510449141205</v>
      </c>
    </row>
    <row r="180" customFormat="false" ht="15" hidden="false" customHeight="false" outlineLevel="0" collapsed="false">
      <c r="U180" s="0" t="n">
        <v>176</v>
      </c>
      <c r="V180" s="0" t="n">
        <f aca="false">IF(AND(N($B$12)&gt;0,U180-$B$5-1&gt;=1),MAX(0,1-SUMPRODUCT(POISSON(L_J,($B$12*U180)/2,FALSE()),BETADIST(($B$5*FINV($B$8,$B$5,(U180-$B$5-1))/($B$5*FINV($B$8,$B$5,(U180-$B$5-1))+(U180-$B$5-1))),$B$5/2+L_J,(U180-$B$5-1)/2))),0)</f>
        <v>0.939950022637859</v>
      </c>
    </row>
    <row r="181" customFormat="false" ht="15" hidden="false" customHeight="false" outlineLevel="0" collapsed="false">
      <c r="U181" s="0" t="n">
        <v>177</v>
      </c>
      <c r="V181" s="0" t="n">
        <f aca="false">IF(AND(N($B$12)&gt;0,U181-$B$5-1&gt;=1),MAX(0,1-SUMPRODUCT(POISSON(L_J,($B$12*U181)/2,FALSE()),BETADIST(($B$5*FINV($B$8,$B$5,(U181-$B$5-1))/($B$5*FINV($B$8,$B$5,(U181-$B$5-1))+(U181-$B$5-1))),$B$5/2+L_J,(U181-$B$5-1)/2))),0)</f>
        <v>0.941359348668459</v>
      </c>
    </row>
    <row r="182" customFormat="false" ht="15" hidden="false" customHeight="false" outlineLevel="0" collapsed="false">
      <c r="U182" s="0" t="n">
        <v>178</v>
      </c>
      <c r="V182" s="0" t="n">
        <f aca="false">IF(AND(N($B$12)&gt;0,U182-$B$5-1&gt;=1),MAX(0,1-SUMPRODUCT(POISSON(L_J,($B$12*U182)/2,FALSE()),BETADIST(($B$5*FINV($B$8,$B$5,(U182-$B$5-1))/($B$5*FINV($B$8,$B$5,(U182-$B$5-1))+(U182-$B$5-1))),$B$5/2+L_J,(U182-$B$5-1)/2))),0)</f>
        <v>0.942738954482478</v>
      </c>
    </row>
    <row r="183" customFormat="false" ht="15" hidden="false" customHeight="false" outlineLevel="0" collapsed="false">
      <c r="U183" s="0" t="n">
        <v>179</v>
      </c>
      <c r="V183" s="0" t="n">
        <f aca="false">IF(AND(N($B$12)&gt;0,U183-$B$5-1&gt;=1),MAX(0,1-SUMPRODUCT(POISSON(L_J,($B$12*U183)/2,FALSE()),BETADIST(($B$5*FINV($B$8,$B$5,(U183-$B$5-1))/($B$5*FINV($B$8,$B$5,(U183-$B$5-1))+(U183-$B$5-1))),$B$5/2+L_J,(U183-$B$5-1)/2))),0)</f>
        <v>0.944089361596813</v>
      </c>
    </row>
    <row r="184" customFormat="false" ht="15" hidden="false" customHeight="false" outlineLevel="0" collapsed="false">
      <c r="U184" s="0" t="n">
        <v>180</v>
      </c>
      <c r="V184" s="0" t="n">
        <f aca="false">IF(AND(N($B$12)&gt;0,U184-$B$5-1&gt;=1),MAX(0,1-SUMPRODUCT(POISSON(L_J,($B$12*U184)/2,FALSE()),BETADIST(($B$5*FINV($B$8,$B$5,(U184-$B$5-1))/($B$5*FINV($B$8,$B$5,(U184-$B$5-1))+(U184-$B$5-1))),$B$5/2+L_J,(U184-$B$5-1)/2))),0)</f>
        <v>0.945411085737119</v>
      </c>
    </row>
    <row r="185" customFormat="false" ht="15" hidden="false" customHeight="false" outlineLevel="0" collapsed="false">
      <c r="U185" s="0" t="n">
        <v>181</v>
      </c>
      <c r="V185" s="0" t="n">
        <f aca="false">IF(AND(N($B$12)&gt;0,U185-$B$5-1&gt;=1),MAX(0,1-SUMPRODUCT(POISSON(L_J,($B$12*U185)/2,FALSE()),BETADIST(($B$5*FINV($B$8,$B$5,(U185-$B$5-1))/($B$5*FINV($B$8,$B$5,(U185-$B$5-1))+(U185-$B$5-1))),$B$5/2+L_J,(U185-$B$5-1)/2))),0)</f>
        <v>0.946704636784885</v>
      </c>
    </row>
    <row r="186" customFormat="false" ht="15" hidden="false" customHeight="false" outlineLevel="0" collapsed="false">
      <c r="U186" s="0" t="n">
        <v>182</v>
      </c>
      <c r="V186" s="0" t="n">
        <f aca="false">IF(AND(N($B$12)&gt;0,U186-$B$5-1&gt;=1),MAX(0,1-SUMPRODUCT(POISSON(L_J,($B$12*U186)/2,FALSE()),BETADIST(($B$5*FINV($B$8,$B$5,(U186-$B$5-1))/($B$5*FINV($B$8,$B$5,(U186-$B$5-1))+(U186-$B$5-1))),$B$5/2+L_J,(U186-$B$5-1)/2))),0)</f>
        <v>0.947970518730033</v>
      </c>
    </row>
    <row r="187" customFormat="false" ht="15" hidden="false" customHeight="false" outlineLevel="0" collapsed="false">
      <c r="U187" s="0" t="n">
        <v>183</v>
      </c>
      <c r="V187" s="0" t="n">
        <f aca="false">IF(AND(N($B$12)&gt;0,U187-$B$5-1&gt;=1),MAX(0,1-SUMPRODUCT(POISSON(L_J,($B$12*U187)/2,FALSE()),BETADIST(($B$5*FINV($B$8,$B$5,(U187-$B$5-1))/($B$5*FINV($B$8,$B$5,(U187-$B$5-1))+(U187-$B$5-1))),$B$5/2+L_J,(U187-$B$5-1)/2))),0)</f>
        <v>0.949209229628868</v>
      </c>
    </row>
    <row r="188" customFormat="false" ht="15" hidden="false" customHeight="false" outlineLevel="0" collapsed="false">
      <c r="U188" s="0" t="n">
        <v>184</v>
      </c>
      <c r="V188" s="0" t="n">
        <f aca="false">IF(AND(N($B$12)&gt;0,U188-$B$5-1&gt;=1),MAX(0,1-SUMPRODUCT(POISSON(L_J,($B$12*U188)/2,FALSE()),BETADIST(($B$5*FINV($B$8,$B$5,(U188-$B$5-1))/($B$5*FINV($B$8,$B$5,(U188-$B$5-1))+(U188-$B$5-1))),$B$5/2+L_J,(U188-$B$5-1)/2))),0)</f>
        <v>0.950421261567207</v>
      </c>
    </row>
    <row r="189" customFormat="false" ht="15" hidden="false" customHeight="false" outlineLevel="0" collapsed="false">
      <c r="U189" s="0" t="n">
        <v>185</v>
      </c>
      <c r="V189" s="0" t="n">
        <f aca="false">IF(AND(N($B$12)&gt;0,U189-$B$5-1&gt;=1),MAX(0,1-SUMPRODUCT(POISSON(L_J,($B$12*U189)/2,FALSE()),BETADIST(($B$5*FINV($B$8,$B$5,(U189-$B$5-1))/($B$5*FINV($B$8,$B$5,(U189-$B$5-1))+(U189-$B$5-1))),$B$5/2+L_J,(U189-$B$5-1)/2))),0)</f>
        <v>0.951607100628473</v>
      </c>
    </row>
    <row r="190" customFormat="false" ht="15" hidden="false" customHeight="false" outlineLevel="0" collapsed="false">
      <c r="U190" s="0" t="n">
        <v>186</v>
      </c>
      <c r="V190" s="0" t="n">
        <f aca="false">IF(AND(N($B$12)&gt;0,U190-$B$5-1&gt;=1),MAX(0,1-SUMPRODUCT(POISSON(L_J,($B$12*U190)/2,FALSE()),BETADIST(($B$5*FINV($B$8,$B$5,(U190-$B$5-1))/($B$5*FINV($B$8,$B$5,(U190-$B$5-1))+(U190-$B$5-1))),$B$5/2+L_J,(U190-$B$5-1)/2))),0)</f>
        <v>0.952767226866617</v>
      </c>
    </row>
    <row r="191" customFormat="false" ht="15" hidden="false" customHeight="false" outlineLevel="0" collapsed="false">
      <c r="U191" s="0" t="n">
        <v>187</v>
      </c>
      <c r="V191" s="0" t="n">
        <f aca="false">IF(AND(N($B$12)&gt;0,U191-$B$5-1&gt;=1),MAX(0,1-SUMPRODUCT(POISSON(L_J,($B$12*U191)/2,FALSE()),BETADIST(($B$5*FINV($B$8,$B$5,(U191-$B$5-1))/($B$5*FINV($B$8,$B$5,(U191-$B$5-1))+(U191-$B$5-1))),$B$5/2+L_J,(U191-$B$5-1)/2))),0)</f>
        <v>0.953902114283672</v>
      </c>
    </row>
    <row r="192" customFormat="false" ht="15" hidden="false" customHeight="false" outlineLevel="0" collapsed="false">
      <c r="U192" s="0" t="n">
        <v>188</v>
      </c>
      <c r="V192" s="0" t="n">
        <f aca="false">IF(AND(N($B$12)&gt;0,U192-$B$5-1&gt;=1),MAX(0,1-SUMPRODUCT(POISSON(L_J,($B$12*U192)/2,FALSE()),BETADIST(($B$5*FINV($B$8,$B$5,(U192-$B$5-1))/($B$5*FINV($B$8,$B$5,(U192-$B$5-1))+(U192-$B$5-1))),$B$5/2+L_J,(U192-$B$5-1)/2))),0)</f>
        <v>0.955012230811781</v>
      </c>
    </row>
    <row r="193" customFormat="false" ht="15" hidden="false" customHeight="false" outlineLevel="0" collapsed="false">
      <c r="U193" s="0" t="n">
        <v>189</v>
      </c>
      <c r="V193" s="0" t="n">
        <f aca="false">IF(AND(N($B$12)&gt;0,U193-$B$5-1&gt;=1),MAX(0,1-SUMPRODUCT(POISSON(L_J,($B$12*U193)/2,FALSE()),BETADIST(($B$5*FINV($B$8,$B$5,(U193-$B$5-1))/($B$5*FINV($B$8,$B$5,(U193-$B$5-1))+(U193-$B$5-1))),$B$5/2+L_J,(U193-$B$5-1)/2))),0)</f>
        <v>0.956098038299522</v>
      </c>
    </row>
    <row r="194" customFormat="false" ht="15" hidden="false" customHeight="false" outlineLevel="0" collapsed="false">
      <c r="U194" s="0" t="n">
        <v>190</v>
      </c>
      <c r="V194" s="0" t="n">
        <f aca="false">IF(AND(N($B$12)&gt;0,U194-$B$5-1&gt;=1),MAX(0,1-SUMPRODUCT(POISSON(L_J,($B$12*U194)/2,FALSE()),BETADIST(($B$5*FINV($B$8,$B$5,(U194-$B$5-1))/($B$5*FINV($B$8,$B$5,(U194-$B$5-1))+(U194-$B$5-1))),$B$5/2+L_J,(U194-$B$5-1)/2))),0)</f>
        <v>0.957159992502376</v>
      </c>
    </row>
    <row r="195" customFormat="false" ht="15" hidden="false" customHeight="false" outlineLevel="0" collapsed="false">
      <c r="U195" s="0" t="n">
        <v>191</v>
      </c>
      <c r="V195" s="0" t="n">
        <f aca="false">IF(AND(N($B$12)&gt;0,U195-$B$5-1&gt;=1),MAX(0,1-SUMPRODUCT(POISSON(L_J,($B$12*U195)/2,FALSE()),BETADIST(($B$5*FINV($B$8,$B$5,(U195-$B$5-1))/($B$5*FINV($B$8,$B$5,(U195-$B$5-1))+(U195-$B$5-1))),$B$5/2+L_J,(U195-$B$5-1)/2))),0)</f>
        <v>0.95819854307718</v>
      </c>
    </row>
    <row r="196" customFormat="false" ht="15" hidden="false" customHeight="false" outlineLevel="0" collapsed="false">
      <c r="U196" s="0" t="n">
        <v>192</v>
      </c>
      <c r="V196" s="0" t="n">
        <f aca="false">IF(AND(N($B$12)&gt;0,U196-$B$5-1&gt;=1),MAX(0,1-SUMPRODUCT(POISSON(L_J,($B$12*U196)/2,FALSE()),BETADIST(($B$5*FINV($B$8,$B$5,(U196-$B$5-1))/($B$5*FINV($B$8,$B$5,(U196-$B$5-1))+(U196-$B$5-1))),$B$5/2+L_J,(U196-$B$5-1)/2))),0)</f>
        <v>0.959214133580409</v>
      </c>
    </row>
    <row r="197" customFormat="false" ht="15" hidden="false" customHeight="false" outlineLevel="0" collapsed="false">
      <c r="U197" s="0" t="n">
        <v>193</v>
      </c>
      <c r="V197" s="0" t="n">
        <f aca="false">IF(AND(N($B$12)&gt;0,U197-$B$5-1&gt;=1),MAX(0,1-SUMPRODUCT(POISSON(L_J,($B$12*U197)/2,FALSE()),BETADIST(($B$5*FINV($B$8,$B$5,(U197-$B$5-1))/($B$5*FINV($B$8,$B$5,(U197-$B$5-1))+(U197-$B$5-1))),$B$5/2+L_J,(U197-$B$5-1)/2))),0)</f>
        <v>0.960207201470125</v>
      </c>
    </row>
    <row r="198" customFormat="false" ht="15" hidden="false" customHeight="false" outlineLevel="0" collapsed="false">
      <c r="U198" s="0" t="n">
        <v>194</v>
      </c>
      <c r="V198" s="0" t="n">
        <f aca="false">IF(AND(N($B$12)&gt;0,U198-$B$5-1&gt;=1),MAX(0,1-SUMPRODUCT(POISSON(L_J,($B$12*U198)/2,FALSE()),BETADIST(($B$5*FINV($B$8,$B$5,(U198-$B$5-1))/($B$5*FINV($B$8,$B$5,(U198-$B$5-1))+(U198-$B$5-1))),$B$5/2+L_J,(U198-$B$5-1)/2))),0)</f>
        <v>0.96117817811146</v>
      </c>
    </row>
    <row r="199" customFormat="false" ht="15" hidden="false" customHeight="false" outlineLevel="0" collapsed="false">
      <c r="U199" s="0" t="n">
        <v>195</v>
      </c>
      <c r="V199" s="0" t="n">
        <f aca="false">IF(AND(N($B$12)&gt;0,U199-$B$5-1&gt;=1),MAX(0,1-SUMPRODUCT(POISSON(L_J,($B$12*U199)/2,FALSE()),BETADIST(($B$5*FINV($B$8,$B$5,(U199-$B$5-1))/($B$5*FINV($B$8,$B$5,(U199-$B$5-1))+(U199-$B$5-1))),$B$5/2+L_J,(U199-$B$5-1)/2))),0)</f>
        <v>0.962127488785482</v>
      </c>
    </row>
    <row r="200" customFormat="false" ht="15" hidden="false" customHeight="false" outlineLevel="0" collapsed="false">
      <c r="U200" s="0" t="n">
        <v>196</v>
      </c>
      <c r="V200" s="0" t="n">
        <f aca="false">IF(AND(N($B$12)&gt;0,U200-$B$5-1&gt;=1),MAX(0,1-SUMPRODUCT(POISSON(L_J,($B$12*U200)/2,FALSE()),BETADIST(($B$5*FINV($B$8,$B$5,(U200-$B$5-1))/($B$5*FINV($B$8,$B$5,(U200-$B$5-1))+(U200-$B$5-1))),$B$5/2+L_J,(U200-$B$5-1)/2))),0)</f>
        <v>0.963055552701294</v>
      </c>
    </row>
    <row r="201" customFormat="false" ht="15" hidden="false" customHeight="false" outlineLevel="0" collapsed="false">
      <c r="U201" s="0" t="n">
        <v>197</v>
      </c>
      <c r="V201" s="0" t="n">
        <f aca="false">IF(AND(N($B$12)&gt;0,U201-$B$5-1&gt;=1),MAX(0,1-SUMPRODUCT(POISSON(L_J,($B$12*U201)/2,FALSE()),BETADIST(($B$5*FINV($B$8,$B$5,(U201-$B$5-1))/($B$5*FINV($B$8,$B$5,(U201-$B$5-1))+(U201-$B$5-1))),$B$5/2+L_J,(U201-$B$5-1)/2))),0)</f>
        <v>0.963962783011242</v>
      </c>
    </row>
    <row r="202" customFormat="false" ht="15" hidden="false" customHeight="false" outlineLevel="0" collapsed="false">
      <c r="U202" s="0" t="n">
        <v>198</v>
      </c>
      <c r="V202" s="0" t="n">
        <f aca="false">IF(AND(N($B$12)&gt;0,U202-$B$5-1&gt;=1),MAX(0,1-SUMPRODUCT(POISSON(L_J,($B$12*U202)/2,FALSE()),BETADIST(($B$5*FINV($B$8,$B$5,(U202-$B$5-1))/($B$5*FINV($B$8,$B$5,(U202-$B$5-1))+(U202-$B$5-1))),$B$5/2+L_J,(U202-$B$5-1)/2))),0)</f>
        <v>0.964849586829083</v>
      </c>
    </row>
    <row r="203" customFormat="false" ht="15" hidden="false" customHeight="false" outlineLevel="0" collapsed="false">
      <c r="U203" s="0" t="n">
        <v>199</v>
      </c>
      <c r="V203" s="0" t="n">
        <f aca="false">IF(AND(N($B$12)&gt;0,U203-$B$5-1&gt;=1),MAX(0,1-SUMPRODUCT(POISSON(L_J,($B$12*U203)/2,FALSE()),BETADIST(($B$5*FINV($B$8,$B$5,(U203-$B$5-1))/($B$5*FINV($B$8,$B$5,(U203-$B$5-1))+(U203-$B$5-1))),$B$5/2+L_J,(U203-$B$5-1)/2))),0)</f>
        <v>0.965716365251</v>
      </c>
    </row>
    <row r="204" customFormat="false" ht="15" hidden="false" customHeight="false" outlineLevel="0" collapsed="false">
      <c r="U204" s="0" t="n">
        <v>200</v>
      </c>
      <c r="V204" s="0" t="n">
        <f aca="false">IF(AND(N($B$12)&gt;0,U204-$B$5-1&gt;=1),MAX(0,1-SUMPRODUCT(POISSON(L_J,($B$12*U204)/2,FALSE()),BETADIST(($B$5*FINV($B$8,$B$5,(U204-$B$5-1))/($B$5*FINV($B$8,$B$5,(U204-$B$5-1))+(U204-$B$5-1))),$B$5/2+L_J,(U204-$B$5-1)/2))),0)</f>
        <v>0.966563513379308</v>
      </c>
    </row>
    <row r="205" customFormat="false" ht="15" hidden="false" customHeight="false" outlineLevel="0" collapsed="false">
      <c r="U205" s="0" t="n">
        <v>201</v>
      </c>
      <c r="V205" s="0" t="n">
        <f aca="false">IF(AND(N($B$12)&gt;0,U205-$B$5-1&gt;=1),MAX(0,1-SUMPRODUCT(POISSON(L_J,($B$12*U205)/2,FALSE()),BETADIST(($B$5*FINV($B$8,$B$5,(U205-$B$5-1))/($B$5*FINV($B$8,$B$5,(U205-$B$5-1))+(U205-$B$5-1))),$B$5/2+L_J,(U205-$B$5-1)/2))),0)</f>
        <v>0.967391420348758</v>
      </c>
    </row>
    <row r="206" customFormat="false" ht="15" hidden="false" customHeight="false" outlineLevel="0" collapsed="false">
      <c r="U206" s="0" t="n">
        <v>202</v>
      </c>
      <c r="V206" s="0" t="n">
        <f aca="false">IF(AND(N($B$12)&gt;0,U206-$B$5-1&gt;=1),MAX(0,1-SUMPRODUCT(POISSON(L_J,($B$12*U206)/2,FALSE()),BETADIST(($B$5*FINV($B$8,$B$5,(U206-$B$5-1))/($B$5*FINV($B$8,$B$5,(U206-$B$5-1))+(U206-$B$5-1))),$B$5/2+L_J,(U206-$B$5-1)/2))),0)</f>
        <v>0.968200469355291</v>
      </c>
    </row>
    <row r="207" customFormat="false" ht="15" hidden="false" customHeight="false" outlineLevel="0" collapsed="false">
      <c r="U207" s="0" t="n">
        <v>203</v>
      </c>
      <c r="V207" s="0" t="n">
        <f aca="false">IF(AND(N($B$12)&gt;0,U207-$B$5-1&gt;=1),MAX(0,1-SUMPRODUCT(POISSON(L_J,($B$12*U207)/2,FALSE()),BETADIST(($B$5*FINV($B$8,$B$5,(U207-$B$5-1))/($B$5*FINV($B$8,$B$5,(U207-$B$5-1))+(U207-$B$5-1))),$B$5/2+L_J,(U207-$B$5-1)/2))),0)</f>
        <v>0.96899103768714</v>
      </c>
    </row>
    <row r="208" customFormat="false" ht="15" hidden="false" customHeight="false" outlineLevel="0" collapsed="false">
      <c r="U208" s="0" t="n">
        <v>204</v>
      </c>
      <c r="V208" s="0" t="n">
        <f aca="false">IF(AND(N($B$12)&gt;0,U208-$B$5-1&gt;=1),MAX(0,1-SUMPRODUCT(POISSON(L_J,($B$12*U208)/2,FALSE()),BETADIST(($B$5*FINV($B$8,$B$5,(U208-$B$5-1))/($B$5*FINV($B$8,$B$5,(U208-$B$5-1))+(U208-$B$5-1))),$B$5/2+L_J,(U208-$B$5-1)/2))),0)</f>
        <v>0.969763496758154</v>
      </c>
    </row>
    <row r="209" customFormat="false" ht="15" hidden="false" customHeight="false" outlineLevel="0" collapsed="false">
      <c r="U209" s="0" t="n">
        <v>205</v>
      </c>
      <c r="V209" s="0" t="n">
        <f aca="false">IF(AND(N($B$12)&gt;0,U209-$B$5-1&gt;=1),MAX(0,1-SUMPRODUCT(POISSON(L_J,($B$12*U209)/2,FALSE()),BETADIST(($B$5*FINV($B$8,$B$5,(U209-$B$5-1))/($B$5*FINV($B$8,$B$5,(U209-$B$5-1))+(U209-$B$5-1))),$B$5/2+L_J,(U209-$B$5-1)/2))),0)</f>
        <v>0.970518212143239</v>
      </c>
    </row>
    <row r="210" customFormat="false" ht="15" hidden="false" customHeight="false" outlineLevel="0" collapsed="false">
      <c r="U210" s="0" t="n">
        <v>206</v>
      </c>
      <c r="V210" s="0" t="n">
        <f aca="false">IF(AND(N($B$12)&gt;0,U210-$B$5-1&gt;=1),MAX(0,1-SUMPRODUCT(POISSON(L_J,($B$12*U210)/2,FALSE()),BETADIST(($B$5*FINV($B$8,$B$5,(U210-$B$5-1))/($B$5*FINV($B$8,$B$5,(U210-$B$5-1))+(U210-$B$5-1))),$B$5/2+L_J,(U210-$B$5-1)/2))),0)</f>
        <v>0.971255543615806</v>
      </c>
    </row>
    <row r="211" customFormat="false" ht="15" hidden="false" customHeight="false" outlineLevel="0" collapsed="false">
      <c r="U211" s="0" t="n">
        <v>207</v>
      </c>
      <c r="V211" s="0" t="n">
        <f aca="false">IF(AND(N($B$12)&gt;0,U211-$B$5-1&gt;=1),MAX(0,1-SUMPRODUCT(POISSON(L_J,($B$12*U211)/2,FALSE()),BETADIST(($B$5*FINV($B$8,$B$5,(U211-$B$5-1))/($B$5*FINV($B$8,$B$5,(U211-$B$5-1))+(U211-$B$5-1))),$B$5/2+L_J,(U211-$B$5-1)/2))),0)</f>
        <v>0.971975845187115</v>
      </c>
    </row>
    <row r="212" customFormat="false" ht="15" hidden="false" customHeight="false" outlineLevel="0" collapsed="false">
      <c r="U212" s="0" t="n">
        <v>208</v>
      </c>
      <c r="V212" s="0" t="n">
        <f aca="false">IF(AND(N($B$12)&gt;0,U212-$B$5-1&gt;=1),MAX(0,1-SUMPRODUCT(POISSON(L_J,($B$12*U212)/2,FALSE()),BETADIST(($B$5*FINV($B$8,$B$5,(U212-$B$5-1))/($B$5*FINV($B$8,$B$5,(U212-$B$5-1))+(U212-$B$5-1))),$B$5/2+L_J,(U212-$B$5-1)/2))),0)</f>
        <v>0.972679465147412</v>
      </c>
    </row>
    <row r="213" customFormat="false" ht="15" hidden="false" customHeight="false" outlineLevel="0" collapsed="false">
      <c r="U213" s="0" t="n">
        <v>209</v>
      </c>
      <c r="V213" s="0" t="n">
        <f aca="false">IF(AND(N($B$12)&gt;0,U213-$B$5-1&gt;=1),MAX(0,1-SUMPRODUCT(POISSON(L_J,($B$12*U213)/2,FALSE()),BETADIST(($B$5*FINV($B$8,$B$5,(U213-$B$5-1))/($B$5*FINV($B$8,$B$5,(U213-$B$5-1))+(U213-$B$5-1))),$B$5/2+L_J,(U213-$B$5-1)/2))),0)</f>
        <v>0.973366746108774</v>
      </c>
    </row>
    <row r="214" customFormat="false" ht="15" hidden="false" customHeight="false" outlineLevel="0" collapsed="false">
      <c r="U214" s="0" t="n">
        <v>210</v>
      </c>
      <c r="V214" s="0" t="n">
        <f aca="false">IF(AND(N($B$12)&gt;0,U214-$B$5-1&gt;=1),MAX(0,1-SUMPRODUCT(POISSON(L_J,($B$12*U214)/2,FALSE()),BETADIST(($B$5*FINV($B$8,$B$5,(U214-$B$5-1))/($B$5*FINV($B$8,$B$5,(U214-$B$5-1))+(U214-$B$5-1))),$B$5/2+L_J,(U214-$B$5-1)/2))),0)</f>
        <v>0.974038025049538</v>
      </c>
    </row>
    <row r="215" customFormat="false" ht="15" hidden="false" customHeight="false" outlineLevel="0" collapsed="false">
      <c r="U215" s="0" t="n">
        <v>211</v>
      </c>
      <c r="V215" s="0" t="n">
        <f aca="false">IF(AND(N($B$12)&gt;0,U215-$B$5-1&gt;=1),MAX(0,1-SUMPRODUCT(POISSON(L_J,($B$12*U215)/2,FALSE()),BETADIST(($B$5*FINV($B$8,$B$5,(U215-$B$5-1))/($B$5*FINV($B$8,$B$5,(U215-$B$5-1))+(U215-$B$5-1))),$B$5/2+L_J,(U215-$B$5-1)/2))),0)</f>
        <v>0.974693633360246</v>
      </c>
    </row>
    <row r="216" customFormat="false" ht="15" hidden="false" customHeight="false" outlineLevel="0" collapsed="false">
      <c r="U216" s="0" t="n">
        <v>212</v>
      </c>
      <c r="V216" s="0" t="n">
        <f aca="false">IF(AND(N($B$12)&gt;0,U216-$B$5-1&gt;=1),MAX(0,1-SUMPRODUCT(POISSON(L_J,($B$12*U216)/2,FALSE()),BETADIST(($B$5*FINV($B$8,$B$5,(U216-$B$5-1))/($B$5*FINV($B$8,$B$5,(U216-$B$5-1))+(U216-$B$5-1))),$B$5/2+L_J,(U216-$B$5-1)/2))),0)</f>
        <v>0.975333896890996</v>
      </c>
    </row>
    <row r="217" customFormat="false" ht="15" hidden="false" customHeight="false" outlineLevel="0" collapsed="false">
      <c r="U217" s="0" t="n">
        <v>213</v>
      </c>
      <c r="V217" s="0" t="n">
        <f aca="false">IF(AND(N($B$12)&gt;0,U217-$B$5-1&gt;=1),MAX(0,1-SUMPRODUCT(POISSON(L_J,($B$12*U217)/2,FALSE()),BETADIST(($B$5*FINV($B$8,$B$5,(U217-$B$5-1))/($B$5*FINV($B$8,$B$5,(U217-$B$5-1))+(U217-$B$5-1))),$B$5/2+L_J,(U217-$B$5-1)/2))),0)</f>
        <v>0.975959136000123</v>
      </c>
    </row>
    <row r="218" customFormat="false" ht="15" hidden="false" customHeight="false" outlineLevel="0" collapsed="false">
      <c r="U218" s="0" t="n">
        <v>214</v>
      </c>
      <c r="V218" s="0" t="n">
        <f aca="false">IF(AND(N($B$12)&gt;0,U218-$B$5-1&gt;=1),MAX(0,1-SUMPRODUCT(POISSON(L_J,($B$12*U218)/2,FALSE()),BETADIST(($B$5*FINV($B$8,$B$5,(U218-$B$5-1))/($B$5*FINV($B$8,$B$5,(U218-$B$5-1))+(U218-$B$5-1))),$B$5/2+L_J,(U218-$B$5-1)/2))),0)</f>
        <v>0.976569665604111</v>
      </c>
    </row>
    <row r="219" customFormat="false" ht="15" hidden="false" customHeight="false" outlineLevel="0" collapsed="false">
      <c r="U219" s="0" t="n">
        <v>215</v>
      </c>
      <c r="V219" s="0" t="n">
        <f aca="false">IF(AND(N($B$12)&gt;0,U219-$B$5-1&gt;=1),MAX(0,1-SUMPRODUCT(POISSON(L_J,($B$12*U219)/2,FALSE()),BETADIST(($B$5*FINV($B$8,$B$5,(U219-$B$5-1))/($B$5*FINV($B$8,$B$5,(U219-$B$5-1))+(U219-$B$5-1))),$B$5/2+L_J,(U219-$B$5-1)/2))),0)</f>
        <v>0.977165795228671</v>
      </c>
    </row>
    <row r="220" customFormat="false" ht="15" hidden="false" customHeight="false" outlineLevel="0" collapsed="false">
      <c r="U220" s="0" t="n">
        <v>216</v>
      </c>
      <c r="V220" s="0" t="n">
        <f aca="false">IF(AND(N($B$12)&gt;0,U220-$B$5-1&gt;=1),MAX(0,1-SUMPRODUCT(POISSON(L_J,($B$12*U220)/2,FALSE()),BETADIST(($B$5*FINV($B$8,$B$5,(U220-$B$5-1))/($B$5*FINV($B$8,$B$5,(U220-$B$5-1))+(U220-$B$5-1))),$B$5/2+L_J,(U220-$B$5-1)/2))),0)</f>
        <v>0.977747829060885</v>
      </c>
    </row>
    <row r="221" customFormat="false" ht="15" hidden="false" customHeight="false" outlineLevel="0" collapsed="false">
      <c r="U221" s="0" t="n">
        <v>217</v>
      </c>
      <c r="V221" s="0" t="n">
        <f aca="false">IF(AND(N($B$12)&gt;0,U221-$B$5-1&gt;=1),MAX(0,1-SUMPRODUCT(POISSON(L_J,($B$12*U221)/2,FALSE()),BETADIST(($B$5*FINV($B$8,$B$5,(U221-$B$5-1))/($B$5*FINV($B$8,$B$5,(U221-$B$5-1))+(U221-$B$5-1))),$B$5/2+L_J,(U221-$B$5-1)/2))),0)</f>
        <v>0.978316066002347</v>
      </c>
    </row>
    <row r="222" customFormat="false" ht="15" hidden="false" customHeight="false" outlineLevel="0" collapsed="false">
      <c r="U222" s="0" t="n">
        <v>218</v>
      </c>
      <c r="V222" s="0" t="n">
        <f aca="false">IF(AND(N($B$12)&gt;0,U222-$B$5-1&gt;=1),MAX(0,1-SUMPRODUCT(POISSON(L_J,($B$12*U222)/2,FALSE()),BETADIST(($B$5*FINV($B$8,$B$5,(U222-$B$5-1))/($B$5*FINV($B$8,$B$5,(U222-$B$5-1))+(U222-$B$5-1))),$B$5/2+L_J,(U222-$B$5-1)/2))),0)</f>
        <v>0.978870799723234</v>
      </c>
    </row>
    <row r="223" customFormat="false" ht="15" hidden="false" customHeight="false" outlineLevel="0" collapsed="false">
      <c r="U223" s="0" t="n">
        <v>219</v>
      </c>
      <c r="V223" s="0" t="n">
        <f aca="false">IF(AND(N($B$12)&gt;0,U223-$B$5-1&gt;=1),MAX(0,1-SUMPRODUCT(POISSON(L_J,($B$12*U223)/2,FALSE()),BETADIST(($B$5*FINV($B$8,$B$5,(U223-$B$5-1))/($B$5*FINV($B$8,$B$5,(U223-$B$5-1))+(U223-$B$5-1))),$B$5/2+L_J,(U223-$B$5-1)/2))),0)</f>
        <v>0.979412318717216</v>
      </c>
    </row>
    <row r="224" customFormat="false" ht="15" hidden="false" customHeight="false" outlineLevel="0" collapsed="false">
      <c r="U224" s="0" t="n">
        <v>220</v>
      </c>
      <c r="V224" s="0" t="n">
        <f aca="false">IF(AND(N($B$12)&gt;0,U224-$B$5-1&gt;=1),MAX(0,1-SUMPRODUCT(POISSON(L_J,($B$12*U224)/2,FALSE()),BETADIST(($B$5*FINV($B$8,$B$5,(U224-$B$5-1))/($B$5*FINV($B$8,$B$5,(U224-$B$5-1))+(U224-$B$5-1))),$B$5/2+L_J,(U224-$B$5-1)/2))),0)</f>
        <v>0.979940906357148</v>
      </c>
    </row>
    <row r="225" customFormat="false" ht="15" hidden="false" customHeight="false" outlineLevel="0" collapsed="false">
      <c r="U225" s="0" t="n">
        <v>221</v>
      </c>
      <c r="V225" s="0" t="n">
        <f aca="false">IF(AND(N($B$12)&gt;0,U225-$B$5-1&gt;=1),MAX(0,1-SUMPRODUCT(POISSON(L_J,($B$12*U225)/2,FALSE()),BETADIST(($B$5*FINV($B$8,$B$5,(U225-$B$5-1))/($B$5*FINV($B$8,$B$5,(U225-$B$5-1))+(U225-$B$5-1))),$B$5/2+L_J,(U225-$B$5-1)/2))),0)</f>
        <v>0.980456840951474</v>
      </c>
    </row>
    <row r="226" customFormat="false" ht="15" hidden="false" customHeight="false" outlineLevel="0" collapsed="false">
      <c r="U226" s="0" t="n">
        <v>222</v>
      </c>
      <c r="V226" s="0" t="n">
        <f aca="false">IF(AND(N($B$12)&gt;0,U226-$B$5-1&gt;=1),MAX(0,1-SUMPRODUCT(POISSON(L_J,($B$12*U226)/2,FALSE()),BETADIST(($B$5*FINV($B$8,$B$5,(U226-$B$5-1))/($B$5*FINV($B$8,$B$5,(U226-$B$5-1))+(U226-$B$5-1))),$B$5/2+L_J,(U226-$B$5-1)/2))),0)</f>
        <v>0.980960395801269</v>
      </c>
    </row>
    <row r="227" customFormat="false" ht="15" hidden="false" customHeight="false" outlineLevel="0" collapsed="false">
      <c r="U227" s="0" t="n">
        <v>223</v>
      </c>
      <c r="V227" s="0" t="n">
        <f aca="false">IF(AND(N($B$12)&gt;0,U227-$B$5-1&gt;=1),MAX(0,1-SUMPRODUCT(POISSON(L_J,($B$12*U227)/2,FALSE()),BETADIST(($B$5*FINV($B$8,$B$5,(U227-$B$5-1))/($B$5*FINV($B$8,$B$5,(U227-$B$5-1))+(U227-$B$5-1))),$B$5/2+L_J,(U227-$B$5-1)/2))),0)</f>
        <v>0.981451839257875</v>
      </c>
    </row>
    <row r="228" customFormat="false" ht="15" hidden="false" customHeight="false" outlineLevel="0" collapsed="false">
      <c r="U228" s="0" t="n">
        <v>224</v>
      </c>
      <c r="V228" s="0" t="n">
        <f aca="false">IF(AND(N($B$12)&gt;0,U228-$B$5-1&gt;=1),MAX(0,1-SUMPRODUCT(POISSON(L_J,($B$12*U228)/2,FALSE()),BETADIST(($B$5*FINV($B$8,$B$5,(U228-$B$5-1))/($B$5*FINV($B$8,$B$5,(U228-$B$5-1))+(U228-$B$5-1))),$B$5/2+L_J,(U228-$B$5-1)/2))),0)</f>
        <v>0.981931434781039</v>
      </c>
    </row>
    <row r="229" customFormat="false" ht="15" hidden="false" customHeight="false" outlineLevel="0" collapsed="false">
      <c r="U229" s="0" t="n">
        <v>225</v>
      </c>
      <c r="V229" s="0" t="n">
        <f aca="false">IF(AND(N($B$12)&gt;0,U229-$B$5-1&gt;=1),MAX(0,1-SUMPRODUCT(POISSON(L_J,($B$12*U229)/2,FALSE()),BETADIST(($B$5*FINV($B$8,$B$5,(U229-$B$5-1))/($B$5*FINV($B$8,$B$5,(U229-$B$5-1))+(U229-$B$5-1))),$B$5/2+L_J,(U229-$B$5-1)/2))),0)</f>
        <v>0.982399440997526</v>
      </c>
    </row>
    <row r="230" customFormat="false" ht="15" hidden="false" customHeight="false" outlineLevel="0" collapsed="false">
      <c r="U230" s="0" t="n">
        <v>226</v>
      </c>
      <c r="V230" s="0" t="n">
        <f aca="false">IF(AND(N($B$12)&gt;0,U230-$B$5-1&gt;=1),MAX(0,1-SUMPRODUCT(POISSON(L_J,($B$12*U230)/2,FALSE()),BETADIST(($B$5*FINV($B$8,$B$5,(U230-$B$5-1))/($B$5*FINV($B$8,$B$5,(U230-$B$5-1))+(U230-$B$5-1))),$B$5/2+L_J,(U230-$B$5-1)/2))),0)</f>
        <v>0.982856111760134</v>
      </c>
    </row>
    <row r="231" customFormat="false" ht="15" hidden="false" customHeight="false" outlineLevel="0" collapsed="false">
      <c r="U231" s="0" t="n">
        <v>227</v>
      </c>
      <c r="V231" s="0" t="n">
        <f aca="false">IF(AND(N($B$12)&gt;0,U231-$B$5-1&gt;=1),MAX(0,1-SUMPRODUCT(POISSON(L_J,($B$12*U231)/2,FALSE()),BETADIST(($B$5*FINV($B$8,$B$5,(U231-$B$5-1))/($B$5*FINV($B$8,$B$5,(U231-$B$5-1))+(U231-$B$5-1))),$B$5/2+L_J,(U231-$B$5-1)/2))),0)</f>
        <v>0.983301696207052</v>
      </c>
    </row>
    <row r="232" customFormat="false" ht="15" hidden="false" customHeight="false" outlineLevel="0" collapsed="false">
      <c r="U232" s="0" t="n">
        <v>228</v>
      </c>
      <c r="V232" s="0" t="n">
        <f aca="false">IF(AND(N($B$12)&gt;0,U232-$B$5-1&gt;=1),MAX(0,1-SUMPRODUCT(POISSON(L_J,($B$12*U232)/2,FALSE()),BETADIST(($B$5*FINV($B$8,$B$5,(U232-$B$5-1))/($B$5*FINV($B$8,$B$5,(U232-$B$5-1))+(U232-$B$5-1))),$B$5/2+L_J,(U232-$B$5-1)/2))),0)</f>
        <v>0.983736438821522</v>
      </c>
    </row>
    <row r="233" customFormat="false" ht="15" hidden="false" customHeight="false" outlineLevel="0" collapsed="false">
      <c r="U233" s="0" t="n">
        <v>229</v>
      </c>
      <c r="V233" s="0" t="n">
        <f aca="false">IF(AND(N($B$12)&gt;0,U233-$B$5-1&gt;=1),MAX(0,1-SUMPRODUCT(POISSON(L_J,($B$12*U233)/2,FALSE()),BETADIST(($B$5*FINV($B$8,$B$5,(U233-$B$5-1))/($B$5*FINV($B$8,$B$5,(U233-$B$5-1))+(U233-$B$5-1))),$B$5/2+L_J,(U233-$B$5-1)/2))),0)</f>
        <v>0.984160579491747</v>
      </c>
    </row>
    <row r="234" customFormat="false" ht="15" hidden="false" customHeight="false" outlineLevel="0" collapsed="false">
      <c r="U234" s="0" t="n">
        <v>230</v>
      </c>
      <c r="V234" s="0" t="n">
        <f aca="false">IF(AND(N($B$12)&gt;0,U234-$B$5-1&gt;=1),MAX(0,1-SUMPRODUCT(POISSON(L_J,($B$12*U234)/2,FALSE()),BETADIST(($B$5*FINV($B$8,$B$5,(U234-$B$5-1))/($B$5*FINV($B$8,$B$5,(U234-$B$5-1))+(U234-$B$5-1))),$B$5/2+L_J,(U234-$B$5-1)/2))),0)</f>
        <v>0.984574353570993</v>
      </c>
    </row>
    <row r="235" customFormat="false" ht="15" hidden="false" customHeight="false" outlineLevel="0" collapsed="false">
      <c r="U235" s="0" t="n">
        <v>231</v>
      </c>
      <c r="V235" s="0" t="n">
        <f aca="false">IF(AND(N($B$12)&gt;0,U235-$B$5-1&gt;=1),MAX(0,1-SUMPRODUCT(POISSON(L_J,($B$12*U235)/2,FALSE()),BETADIST(($B$5*FINV($B$8,$B$5,(U235-$B$5-1))/($B$5*FINV($B$8,$B$5,(U235-$B$5-1))+(U235-$B$5-1))),$B$5/2+L_J,(U235-$B$5-1)/2))),0)</f>
        <v>0.984977991937846</v>
      </c>
    </row>
    <row r="236" customFormat="false" ht="15" hidden="false" customHeight="false" outlineLevel="0" collapsed="false">
      <c r="U236" s="0" t="n">
        <v>232</v>
      </c>
      <c r="V236" s="0" t="n">
        <f aca="false">IF(AND(N($B$12)&gt;0,U236-$B$5-1&gt;=1),MAX(0,1-SUMPRODUCT(POISSON(L_J,($B$12*U236)/2,FALSE()),BETADIST(($B$5*FINV($B$8,$B$5,(U236-$B$5-1))/($B$5*FINV($B$8,$B$5,(U236-$B$5-1))+(U236-$B$5-1))),$B$5/2+L_J,(U236-$B$5-1)/2))),0)</f>
        <v>0.985371721056575</v>
      </c>
    </row>
    <row r="237" customFormat="false" ht="15" hidden="false" customHeight="false" outlineLevel="0" collapsed="false">
      <c r="U237" s="0" t="n">
        <v>233</v>
      </c>
      <c r="V237" s="0" t="n">
        <f aca="false">IF(AND(N($B$12)&gt;0,U237-$B$5-1&gt;=1),MAX(0,1-SUMPRODUCT(POISSON(L_J,($B$12*U237)/2,FALSE()),BETADIST(($B$5*FINV($B$8,$B$5,(U237-$B$5-1))/($B$5*FINV($B$8,$B$5,(U237-$B$5-1))+(U237-$B$5-1))),$B$5/2+L_J,(U237-$B$5-1)/2))),0)</f>
        <v>0.985755763037562</v>
      </c>
    </row>
    <row r="238" customFormat="false" ht="15" hidden="false" customHeight="false" outlineLevel="0" collapsed="false">
      <c r="U238" s="0" t="n">
        <v>234</v>
      </c>
      <c r="V238" s="0" t="n">
        <f aca="false">IF(AND(N($B$12)&gt;0,U238-$B$5-1&gt;=1),MAX(0,1-SUMPRODUCT(POISSON(L_J,($B$12*U238)/2,FALSE()),BETADIST(($B$5*FINV($B$8,$B$5,(U238-$B$5-1))/($B$5*FINV($B$8,$B$5,(U238-$B$5-1))+(U238-$B$5-1))),$B$5/2+L_J,(U238-$B$5-1)/2))),0)</f>
        <v>0.986130335697744</v>
      </c>
    </row>
    <row r="239" customFormat="false" ht="15" hidden="false" customHeight="false" outlineLevel="0" collapsed="false">
      <c r="U239" s="0" t="n">
        <v>235</v>
      </c>
      <c r="V239" s="0" t="n">
        <f aca="false">IF(AND(N($B$12)&gt;0,U239-$B$5-1&gt;=1),MAX(0,1-SUMPRODUCT(POISSON(L_J,($B$12*U239)/2,FALSE()),BETADIST(($B$5*FINV($B$8,$B$5,(U239-$B$5-1))/($B$5*FINV($B$8,$B$5,(U239-$B$5-1))+(U239-$B$5-1))),$B$5/2+L_J,(U239-$B$5-1)/2))),0)</f>
        <v>0.986495652621052</v>
      </c>
    </row>
    <row r="240" customFormat="false" ht="15" hidden="false" customHeight="false" outlineLevel="0" collapsed="false">
      <c r="U240" s="0" t="n">
        <v>236</v>
      </c>
      <c r="V240" s="0" t="n">
        <f aca="false">IF(AND(N($B$12)&gt;0,U240-$B$5-1&gt;=1),MAX(0,1-SUMPRODUCT(POISSON(L_J,($B$12*U240)/2,FALSE()),BETADIST(($B$5*FINV($B$8,$B$5,(U240-$B$5-1))/($B$5*FINV($B$8,$B$5,(U240-$B$5-1))+(U240-$B$5-1))),$B$5/2+L_J,(U240-$B$5-1)/2))),0)</f>
        <v>0.986851923218789</v>
      </c>
    </row>
    <row r="241" customFormat="false" ht="15" hidden="false" customHeight="false" outlineLevel="0" collapsed="false">
      <c r="U241" s="0" t="n">
        <v>237</v>
      </c>
      <c r="V241" s="0" t="n">
        <f aca="false">IF(AND(N($B$12)&gt;0,U241-$B$5-1&gt;=1),MAX(0,1-SUMPRODUCT(POISSON(L_J,($B$12*U241)/2,FALSE()),BETADIST(($B$5*FINV($B$8,$B$5,(U241-$B$5-1))/($B$5*FINV($B$8,$B$5,(U241-$B$5-1))+(U241-$B$5-1))),$B$5/2+L_J,(U241-$B$5-1)/2))),0)</f>
        <v>0.987199352789914</v>
      </c>
    </row>
    <row r="242" customFormat="false" ht="15" hidden="false" customHeight="false" outlineLevel="0" collapsed="false">
      <c r="U242" s="0" t="n">
        <v>238</v>
      </c>
      <c r="V242" s="0" t="n">
        <f aca="false">IF(AND(N($B$12)&gt;0,U242-$B$5-1&gt;=1),MAX(0,1-SUMPRODUCT(POISSON(L_J,($B$12*U242)/2,FALSE()),BETADIST(($B$5*FINV($B$8,$B$5,(U242-$B$5-1))/($B$5*FINV($B$8,$B$5,(U242-$B$5-1))+(U242-$B$5-1))),$B$5/2+L_J,(U242-$B$5-1)/2))),0)</f>
        <v>0.987538142581207</v>
      </c>
    </row>
    <row r="243" customFormat="false" ht="15" hidden="false" customHeight="false" outlineLevel="0" collapsed="false">
      <c r="U243" s="0" t="n">
        <v>239</v>
      </c>
      <c r="V243" s="0" t="n">
        <f aca="false">IF(AND(N($B$12)&gt;0,U243-$B$5-1&gt;=1),MAX(0,1-SUMPRODUCT(POISSON(L_J,($B$12*U243)/2,FALSE()),BETADIST(($B$5*FINV($B$8,$B$5,(U243-$B$5-1))/($B$5*FINV($B$8,$B$5,(U243-$B$5-1))+(U243-$B$5-1))),$B$5/2+L_J,(U243-$B$5-1)/2))),0)</f>
        <v>0.987868489847277</v>
      </c>
    </row>
    <row r="244" customFormat="false" ht="15" hidden="false" customHeight="false" outlineLevel="0" collapsed="false">
      <c r="U244" s="0" t="n">
        <v>240</v>
      </c>
      <c r="V244" s="0" t="n">
        <f aca="false">IF(AND(N($B$12)&gt;0,U244-$B$5-1&gt;=1),MAX(0,1-SUMPRODUCT(POISSON(L_J,($B$12*U244)/2,FALSE()),BETADIST(($B$5*FINV($B$8,$B$5,(U244-$B$5-1))/($B$5*FINV($B$8,$B$5,(U244-$B$5-1))+(U244-$B$5-1))),$B$5/2+L_J,(U244-$B$5-1)/2))),0)</f>
        <v>0.988190587910372</v>
      </c>
    </row>
    <row r="245" customFormat="false" ht="15" hidden="false" customHeight="false" outlineLevel="0" collapsed="false">
      <c r="U245" s="0" t="n">
        <v>241</v>
      </c>
      <c r="V245" s="0" t="n">
        <f aca="false">IF(AND(N($B$12)&gt;0,U245-$B$5-1&gt;=1),MAX(0,1-SUMPRODUCT(POISSON(L_J,($B$12*U245)/2,FALSE()),BETADIST(($B$5*FINV($B$8,$B$5,(U245-$B$5-1))/($B$5*FINV($B$8,$B$5,(U245-$B$5-1))+(U245-$B$5-1))),$B$5/2+L_J,(U245-$B$5-1)/2))),0)</f>
        <v>0.988504626219983</v>
      </c>
    </row>
    <row r="246" customFormat="false" ht="15" hidden="false" customHeight="false" outlineLevel="0" collapsed="false">
      <c r="U246" s="0" t="n">
        <v>242</v>
      </c>
      <c r="V246" s="0" t="n">
        <f aca="false">IF(AND(N($B$12)&gt;0,U246-$B$5-1&gt;=1),MAX(0,1-SUMPRODUCT(POISSON(L_J,($B$12*U246)/2,FALSE()),BETADIST(($B$5*FINV($B$8,$B$5,(U246-$B$5-1))/($B$5*FINV($B$8,$B$5,(U246-$B$5-1))+(U246-$B$5-1))),$B$5/2+L_J,(U246-$B$5-1)/2))),0)</f>
        <v>0.988810790412188</v>
      </c>
    </row>
    <row r="247" customFormat="false" ht="15" hidden="false" customHeight="false" outlineLevel="0" collapsed="false">
      <c r="U247" s="0" t="n">
        <v>243</v>
      </c>
      <c r="V247" s="0" t="n">
        <f aca="false">IF(AND(N($B$12)&gt;0,U247-$B$5-1&gt;=1),MAX(0,1-SUMPRODUCT(POISSON(L_J,($B$12*U247)/2,FALSE()),BETADIST(($B$5*FINV($B$8,$B$5,(U247-$B$5-1))/($B$5*FINV($B$8,$B$5,(U247-$B$5-1))+(U247-$B$5-1))),$B$5/2+L_J,(U247-$B$5-1)/2))),0)</f>
        <v>0.989109262368729</v>
      </c>
    </row>
    <row r="248" customFormat="false" ht="15" hidden="false" customHeight="false" outlineLevel="0" collapsed="false">
      <c r="U248" s="0" t="n">
        <v>244</v>
      </c>
      <c r="V248" s="0" t="n">
        <f aca="false">IF(AND(N($B$12)&gt;0,U248-$B$5-1&gt;=1),MAX(0,1-SUMPRODUCT(POISSON(L_J,($B$12*U248)/2,FALSE()),BETADIST(($B$5*FINV($B$8,$B$5,(U248-$B$5-1))/($B$5*FINV($B$8,$B$5,(U248-$B$5-1))+(U248-$B$5-1))),$B$5/2+L_J,(U248-$B$5-1)/2))),0)</f>
        <v>0.989400220275787</v>
      </c>
    </row>
    <row r="249" customFormat="false" ht="15" hidden="false" customHeight="false" outlineLevel="0" collapsed="false">
      <c r="U249" s="0" t="n">
        <v>245</v>
      </c>
      <c r="V249" s="0" t="n">
        <f aca="false">IF(AND(N($B$12)&gt;0,U249-$B$5-1&gt;=1),MAX(0,1-SUMPRODUCT(POISSON(L_J,($B$12*U249)/2,FALSE()),BETADIST(($B$5*FINV($B$8,$B$5,(U249-$B$5-1))/($B$5*FINV($B$8,$B$5,(U249-$B$5-1))+(U249-$B$5-1))),$B$5/2+L_J,(U249-$B$5-1)/2))),0)</f>
        <v>0.989683838682432</v>
      </c>
    </row>
    <row r="250" customFormat="false" ht="15" hidden="false" customHeight="false" outlineLevel="0" collapsed="false">
      <c r="U250" s="0" t="n">
        <v>246</v>
      </c>
      <c r="V250" s="0" t="n">
        <f aca="false">IF(AND(N($B$12)&gt;0,U250-$B$5-1&gt;=1),MAX(0,1-SUMPRODUCT(POISSON(L_J,($B$12*U250)/2,FALSE()),BETADIST(($B$5*FINV($B$8,$B$5,(U250-$B$5-1))/($B$5*FINV($B$8,$B$5,(U250-$B$5-1))+(U250-$B$5-1))),$B$5/2+L_J,(U250-$B$5-1)/2))),0)</f>
        <v>0.989960288558726</v>
      </c>
    </row>
    <row r="251" customFormat="false" ht="15" hidden="false" customHeight="false" outlineLevel="0" collapsed="false">
      <c r="U251" s="0" t="n">
        <v>247</v>
      </c>
      <c r="V251" s="0" t="n">
        <f aca="false">IF(AND(N($B$12)&gt;0,U251-$B$5-1&gt;=1),MAX(0,1-SUMPRODUCT(POISSON(L_J,($B$12*U251)/2,FALSE()),BETADIST(($B$5*FINV($B$8,$B$5,(U251-$B$5-1))/($B$5*FINV($B$8,$B$5,(U251-$B$5-1))+(U251-$B$5-1))),$B$5/2+L_J,(U251-$B$5-1)/2))),0)</f>
        <v>0.990229737353454</v>
      </c>
    </row>
    <row r="252" customFormat="false" ht="15" hidden="false" customHeight="false" outlineLevel="0" collapsed="false">
      <c r="U252" s="0" t="n">
        <v>248</v>
      </c>
      <c r="V252" s="0" t="n">
        <f aca="false">IF(AND(N($B$12)&gt;0,U252-$B$5-1&gt;=1),MAX(0,1-SUMPRODUCT(POISSON(L_J,($B$12*U252)/2,FALSE()),BETADIST(($B$5*FINV($B$8,$B$5,(U252-$B$5-1))/($B$5*FINV($B$8,$B$5,(U252-$B$5-1))+(U252-$B$5-1))),$B$5/2+L_J,(U252-$B$5-1)/2))),0)</f>
        <v>0.990492349051467</v>
      </c>
    </row>
    <row r="253" customFormat="false" ht="15" hidden="false" customHeight="false" outlineLevel="0" collapsed="false">
      <c r="U253" s="0" t="n">
        <v>249</v>
      </c>
      <c r="V253" s="0" t="n">
        <f aca="false">IF(AND(N($B$12)&gt;0,U253-$B$5-1&gt;=1),MAX(0,1-SUMPRODUCT(POISSON(L_J,($B$12*U253)/2,FALSE()),BETADIST(($B$5*FINV($B$8,$B$5,(U253-$B$5-1))/($B$5*FINV($B$8,$B$5,(U253-$B$5-1))+(U253-$B$5-1))),$B$5/2+L_J,(U253-$B$5-1)/2))),0)</f>
        <v>0.990748284230616</v>
      </c>
    </row>
    <row r="254" customFormat="false" ht="15" hidden="false" customHeight="false" outlineLevel="0" collapsed="false">
      <c r="U254" s="0" t="n">
        <v>250</v>
      </c>
      <c r="V254" s="0" t="n">
        <f aca="false">IF(AND(N($B$12)&gt;0,U254-$B$5-1&gt;=1),MAX(0,1-SUMPRODUCT(POISSON(L_J,($B$12*U254)/2,FALSE()),BETADIST(($B$5*FINV($B$8,$B$5,(U254-$B$5-1))/($B$5*FINV($B$8,$B$5,(U254-$B$5-1))+(U254-$B$5-1))),$B$5/2+L_J,(U254-$B$5-1)/2))),0)</f>
        <v>0.990997700118255</v>
      </c>
    </row>
    <row r="255" customFormat="false" ht="15" hidden="false" customHeight="false" outlineLevel="0" collapsed="false">
      <c r="U255" s="0" t="n">
        <v>251</v>
      </c>
      <c r="V255" s="0" t="n">
        <f aca="false">IF(AND(N($B$12)&gt;0,U255-$B$5-1&gt;=1),MAX(0,1-SUMPRODUCT(POISSON(L_J,($B$12*U255)/2,FALSE()),BETADIST(($B$5*FINV($B$8,$B$5,(U255-$B$5-1))/($B$5*FINV($B$8,$B$5,(U255-$B$5-1))+(U255-$B$5-1))),$B$5/2+L_J,(U255-$B$5-1)/2))),0)</f>
        <v>0.991240750647302</v>
      </c>
    </row>
    <row r="256" customFormat="false" ht="15" hidden="false" customHeight="false" outlineLevel="0" collapsed="false">
      <c r="U256" s="0" t="n">
        <v>252</v>
      </c>
      <c r="V256" s="0" t="n">
        <f aca="false">IF(AND(N($B$12)&gt;0,U256-$B$5-1&gt;=1),MAX(0,1-SUMPRODUCT(POISSON(L_J,($B$12*U256)/2,FALSE()),BETADIST(($B$5*FINV($B$8,$B$5,(U256-$B$5-1))/($B$5*FINV($B$8,$B$5,(U256-$B$5-1))+(U256-$B$5-1))),$B$5/2+L_J,(U256-$B$5-1)/2))),0)</f>
        <v>0.991477586511833</v>
      </c>
    </row>
    <row r="257" customFormat="false" ht="15" hidden="false" customHeight="false" outlineLevel="0" collapsed="false">
      <c r="U257" s="0" t="n">
        <v>253</v>
      </c>
      <c r="V257" s="0" t="n">
        <f aca="false">IF(AND(N($B$12)&gt;0,U257-$B$5-1&gt;=1),MAX(0,1-SUMPRODUCT(POISSON(L_J,($B$12*U257)/2,FALSE()),BETADIST(($B$5*FINV($B$8,$B$5,(U257-$B$5-1))/($B$5*FINV($B$8,$B$5,(U257-$B$5-1))+(U257-$B$5-1))),$B$5/2+L_J,(U257-$B$5-1)/2))),0)</f>
        <v>0.991708355222204</v>
      </c>
    </row>
    <row r="258" customFormat="false" ht="15" hidden="false" customHeight="false" outlineLevel="0" collapsed="false">
      <c r="U258" s="0" t="n">
        <v>254</v>
      </c>
      <c r="V258" s="0" t="n">
        <f aca="false">IF(AND(N($B$12)&gt;0,U258-$B$5-1&gt;=1),MAX(0,1-SUMPRODUCT(POISSON(L_J,($B$12*U258)/2,FALSE()),BETADIST(($B$5*FINV($B$8,$B$5,(U258-$B$5-1))/($B$5*FINV($B$8,$B$5,(U258-$B$5-1))+(U258-$B$5-1))),$B$5/2+L_J,(U258-$B$5-1)/2))),0)</f>
        <v>0.991933201159683</v>
      </c>
    </row>
    <row r="259" customFormat="false" ht="15" hidden="false" customHeight="false" outlineLevel="0" collapsed="false">
      <c r="U259" s="0" t="n">
        <v>255</v>
      </c>
      <c r="V259" s="0" t="n">
        <f aca="false">IF(AND(N($B$12)&gt;0,U259-$B$5-1&gt;=1),MAX(0,1-SUMPRODUCT(POISSON(L_J,($B$12*U259)/2,FALSE()),BETADIST(($B$5*FINV($B$8,$B$5,(U259-$B$5-1))/($B$5*FINV($B$8,$B$5,(U259-$B$5-1))+(U259-$B$5-1))),$B$5/2+L_J,(U259-$B$5-1)/2))),0)</f>
        <v>0.992152265630569</v>
      </c>
    </row>
    <row r="260" customFormat="false" ht="15" hidden="false" customHeight="false" outlineLevel="0" collapsed="false">
      <c r="U260" s="0" t="n">
        <v>256</v>
      </c>
      <c r="V260" s="0" t="n">
        <f aca="false">IF(AND(N($B$12)&gt;0,U260-$B$5-1&gt;=1),MAX(0,1-SUMPRODUCT(POISSON(L_J,($B$12*U260)/2,FALSE()),BETADIST(($B$5*FINV($B$8,$B$5,(U260-$B$5-1))/($B$5*FINV($B$8,$B$5,(U260-$B$5-1))+(U260-$B$5-1))),$B$5/2+L_J,(U260-$B$5-1)/2))),0)</f>
        <v>0.992365686919805</v>
      </c>
    </row>
    <row r="261" customFormat="false" ht="15" hidden="false" customHeight="false" outlineLevel="0" collapsed="false">
      <c r="U261" s="0" t="n">
        <v>257</v>
      </c>
      <c r="V261" s="0" t="n">
        <f aca="false">IF(AND(N($B$12)&gt;0,U261-$B$5-1&gt;=1),MAX(0,1-SUMPRODUCT(POISSON(L_J,($B$12*U261)/2,FALSE()),BETADIST(($B$5*FINV($B$8,$B$5,(U261-$B$5-1))/($B$5*FINV($B$8,$B$5,(U261-$B$5-1))+(U261-$B$5-1))),$B$5/2+L_J,(U261-$B$5-1)/2))),0)</f>
        <v>0.992573600344054</v>
      </c>
    </row>
    <row r="262" customFormat="false" ht="15" hidden="false" customHeight="false" outlineLevel="0" collapsed="false">
      <c r="U262" s="0" t="n">
        <v>258</v>
      </c>
      <c r="V262" s="0" t="n">
        <f aca="false">IF(AND(N($B$12)&gt;0,U262-$B$5-1&gt;=1),MAX(0,1-SUMPRODUCT(POISSON(L_J,($B$12*U262)/2,FALSE()),BETADIST(($B$5*FINV($B$8,$B$5,(U262-$B$5-1))/($B$5*FINV($B$8,$B$5,(U262-$B$5-1))+(U262-$B$5-1))),$B$5/2+L_J,(U262-$B$5-1)/2))),0)</f>
        <v>0.992776138304243</v>
      </c>
    </row>
    <row r="263" customFormat="false" ht="15" hidden="false" customHeight="false" outlineLevel="0" collapsed="false">
      <c r="U263" s="0" t="n">
        <v>259</v>
      </c>
      <c r="V263" s="0" t="n">
        <f aca="false">IF(AND(N($B$12)&gt;0,U263-$B$5-1&gt;=1),MAX(0,1-SUMPRODUCT(POISSON(L_J,($B$12*U263)/2,FALSE()),BETADIST(($B$5*FINV($B$8,$B$5,(U263-$B$5-1))/($B$5*FINV($B$8,$B$5,(U263-$B$5-1))+(U263-$B$5-1))),$B$5/2+L_J,(U263-$B$5-1)/2))),0)</f>
        <v>0.992973430337552</v>
      </c>
    </row>
    <row r="264" customFormat="false" ht="15" hidden="false" customHeight="false" outlineLevel="0" collapsed="false">
      <c r="U264" s="0" t="n">
        <v>260</v>
      </c>
      <c r="V264" s="0" t="n">
        <f aca="false">IF(AND(N($B$12)&gt;0,U264-$B$5-1&gt;=1),MAX(0,1-SUMPRODUCT(POISSON(L_J,($B$12*U264)/2,FALSE()),BETADIST(($B$5*FINV($B$8,$B$5,(U264-$B$5-1))/($B$5*FINV($B$8,$B$5,(U264-$B$5-1))+(U264-$B$5-1))),$B$5/2+L_J,(U264-$B$5-1)/2))),0)</f>
        <v>0.993165603168852</v>
      </c>
    </row>
    <row r="265" customFormat="false" ht="15" hidden="false" customHeight="false" outlineLevel="0" collapsed="false">
      <c r="U265" s="0" t="n">
        <v>261</v>
      </c>
      <c r="V265" s="0" t="n">
        <f aca="false">IF(AND(N($B$12)&gt;0,U265-$B$5-1&gt;=1),MAX(0,1-SUMPRODUCT(POISSON(L_J,($B$12*U265)/2,FALSE()),BETADIST(($B$5*FINV($B$8,$B$5,(U265-$B$5-1))/($B$5*FINV($B$8,$B$5,(U265-$B$5-1))+(U265-$B$5-1))),$B$5/2+L_J,(U265-$B$5-1)/2))),0)</f>
        <v>0.99335278076157</v>
      </c>
    </row>
    <row r="266" customFormat="false" ht="15" hidden="false" customHeight="false" outlineLevel="0" collapsed="false">
      <c r="U266" s="0" t="n">
        <v>262</v>
      </c>
      <c r="V266" s="0" t="n">
        <f aca="false">IF(AND(N($B$12)&gt;0,U266-$B$5-1&gt;=1),MAX(0,1-SUMPRODUCT(POISSON(L_J,($B$12*U266)/2,FALSE()),BETADIST(($B$5*FINV($B$8,$B$5,(U266-$B$5-1))/($B$5*FINV($B$8,$B$5,(U266-$B$5-1))+(U266-$B$5-1))),$B$5/2+L_J,(U266-$B$5-1)/2))),0)</f>
        <v>0.993535084367987</v>
      </c>
    </row>
    <row r="267" customFormat="false" ht="15" hidden="false" customHeight="false" outlineLevel="0" collapsed="false">
      <c r="U267" s="0" t="n">
        <v>263</v>
      </c>
      <c r="V267" s="0" t="n">
        <f aca="false">IF(AND(N($B$12)&gt;0,U267-$B$5-1&gt;=1),MAX(0,1-SUMPRODUCT(POISSON(L_J,($B$12*U267)/2,FALSE()),BETADIST(($B$5*FINV($B$8,$B$5,(U267-$B$5-1))/($B$5*FINV($B$8,$B$5,(U267-$B$5-1))+(U267-$B$5-1))),$B$5/2+L_J,(U267-$B$5-1)/2))),0)</f>
        <v>0.993712632578955</v>
      </c>
    </row>
    <row r="268" customFormat="false" ht="15" hidden="false" customHeight="false" outlineLevel="0" collapsed="false">
      <c r="U268" s="0" t="n">
        <v>264</v>
      </c>
      <c r="V268" s="0" t="n">
        <f aca="false">IF(AND(N($B$12)&gt;0,U268-$B$5-1&gt;=1),MAX(0,1-SUMPRODUCT(POISSON(L_J,($B$12*U268)/2,FALSE()),BETADIST(($B$5*FINV($B$8,$B$5,(U268-$B$5-1))/($B$5*FINV($B$8,$B$5,(U268-$B$5-1))+(U268-$B$5-1))),$B$5/2+L_J,(U268-$B$5-1)/2))),0)</f>
        <v>0.993885541373021</v>
      </c>
    </row>
    <row r="269" customFormat="false" ht="15" hidden="false" customHeight="false" outlineLevel="0" collapsed="false">
      <c r="U269" s="0" t="n">
        <v>265</v>
      </c>
      <c r="V269" s="0" t="n">
        <f aca="false">IF(AND(N($B$12)&gt;0,U269-$B$5-1&gt;=1),MAX(0,1-SUMPRODUCT(POISSON(L_J,($B$12*U269)/2,FALSE()),BETADIST(($B$5*FINV($B$8,$B$5,(U269-$B$5-1))/($B$5*FINV($B$8,$B$5,(U269-$B$5-1))+(U269-$B$5-1))),$B$5/2+L_J,(U269-$B$5-1)/2))),0)</f>
        <v>0.994053924164971</v>
      </c>
    </row>
    <row r="270" customFormat="false" ht="15" hidden="false" customHeight="false" outlineLevel="0" collapsed="false">
      <c r="U270" s="0" t="n">
        <v>266</v>
      </c>
      <c r="V270" s="0" t="n">
        <f aca="false">IF(AND(N($B$12)&gt;0,U270-$B$5-1&gt;=1),MAX(0,1-SUMPRODUCT(POISSON(L_J,($B$12*U270)/2,FALSE()),BETADIST(($B$5*FINV($B$8,$B$5,(U270-$B$5-1))/($B$5*FINV($B$8,$B$5,(U270-$B$5-1))+(U270-$B$5-1))),$B$5/2+L_J,(U270-$B$5-1)/2))),0)</f>
        <v>0.994217891853769</v>
      </c>
    </row>
    <row r="271" customFormat="false" ht="15" hidden="false" customHeight="false" outlineLevel="0" collapsed="false">
      <c r="U271" s="0" t="n">
        <v>267</v>
      </c>
      <c r="V271" s="0" t="n">
        <f aca="false">IF(AND(N($B$12)&gt;0,U271-$B$5-1&gt;=1),MAX(0,1-SUMPRODUCT(POISSON(L_J,($B$12*U271)/2,FALSE()),BETADIST(($B$5*FINV($B$8,$B$5,(U271-$B$5-1))/($B$5*FINV($B$8,$B$5,(U271-$B$5-1))+(U271-$B$5-1))),$B$5/2+L_J,(U271-$B$5-1)/2))),0)</f>
        <v>0.994377552869899</v>
      </c>
    </row>
    <row r="272" customFormat="false" ht="15" hidden="false" customHeight="false" outlineLevel="0" collapsed="false">
      <c r="U272" s="0" t="n">
        <v>268</v>
      </c>
      <c r="V272" s="0" t="n">
        <f aca="false">IF(AND(N($B$12)&gt;0,U272-$B$5-1&gt;=1),MAX(0,1-SUMPRODUCT(POISSON(L_J,($B$12*U272)/2,FALSE()),BETADIST(($B$5*FINV($B$8,$B$5,(U272-$B$5-1))/($B$5*FINV($B$8,$B$5,(U272-$B$5-1))+(U272-$B$5-1))),$B$5/2+L_J,(U272-$B$5-1)/2))),0)</f>
        <v>0.994533013222101</v>
      </c>
    </row>
    <row r="273" customFormat="false" ht="15" hidden="false" customHeight="false" outlineLevel="0" collapsed="false">
      <c r="U273" s="0" t="n">
        <v>269</v>
      </c>
      <c r="V273" s="0" t="n">
        <f aca="false">IF(AND(N($B$12)&gt;0,U273-$B$5-1&gt;=1),MAX(0,1-SUMPRODUCT(POISSON(L_J,($B$12*U273)/2,FALSE()),BETADIST(($B$5*FINV($B$8,$B$5,(U273-$B$5-1))/($B$5*FINV($B$8,$B$5,(U273-$B$5-1))+(U273-$B$5-1))),$B$5/2+L_J,(U273-$B$5-1)/2))),0)</f>
        <v>0.994684376543507</v>
      </c>
    </row>
    <row r="274" customFormat="false" ht="15" hidden="false" customHeight="false" outlineLevel="0" collapsed="false">
      <c r="U274" s="0" t="n">
        <v>270</v>
      </c>
      <c r="V274" s="0" t="n">
        <f aca="false">IF(AND(N($B$12)&gt;0,U274-$B$5-1&gt;=1),MAX(0,1-SUMPRODUCT(POISSON(L_J,($B$12*U274)/2,FALSE()),BETADIST(($B$5*FINV($B$8,$B$5,(U274-$B$5-1))/($B$5*FINV($B$8,$B$5,(U274-$B$5-1))+(U274-$B$5-1))),$B$5/2+L_J,(U274-$B$5-1)/2))),0)</f>
        <v>0.994831744137156</v>
      </c>
    </row>
    <row r="275" customFormat="false" ht="15" hidden="false" customHeight="false" outlineLevel="0" collapsed="false">
      <c r="U275" s="0" t="n">
        <v>271</v>
      </c>
      <c r="V275" s="0" t="n">
        <f aca="false">IF(AND(N($B$12)&gt;0,U275-$B$5-1&gt;=1),MAX(0,1-SUMPRODUCT(POISSON(L_J,($B$12*U275)/2,FALSE()),BETADIST(($B$5*FINV($B$8,$B$5,(U275-$B$5-1))/($B$5*FINV($B$8,$B$5,(U275-$B$5-1))+(U275-$B$5-1))),$B$5/2+L_J,(U275-$B$5-1)/2))),0)</f>
        <v>0.99497521502091</v>
      </c>
    </row>
    <row r="276" customFormat="false" ht="15" hidden="false" customHeight="false" outlineLevel="0" collapsed="false">
      <c r="U276" s="0" t="n">
        <v>272</v>
      </c>
      <c r="V276" s="0" t="n">
        <f aca="false">IF(AND(N($B$12)&gt;0,U276-$B$5-1&gt;=1),MAX(0,1-SUMPRODUCT(POISSON(L_J,($B$12*U276)/2,FALSE()),BETADIST(($B$5*FINV($B$8,$B$5,(U276-$B$5-1))/($B$5*FINV($B$8,$B$5,(U276-$B$5-1))+(U276-$B$5-1))),$B$5/2+L_J,(U276-$B$5-1)/2))),0)</f>
        <v>0.995114885971748</v>
      </c>
    </row>
    <row r="277" customFormat="false" ht="15" hidden="false" customHeight="false" outlineLevel="0" collapsed="false">
      <c r="U277" s="0" t="n">
        <v>273</v>
      </c>
      <c r="V277" s="0" t="n">
        <f aca="false">IF(AND(N($B$12)&gt;0,U277-$B$5-1&gt;=1),MAX(0,1-SUMPRODUCT(POISSON(L_J,($B$12*U277)/2,FALSE()),BETADIST(($B$5*FINV($B$8,$B$5,(U277-$B$5-1))/($B$5*FINV($B$8,$B$5,(U277-$B$5-1))+(U277-$B$5-1))),$B$5/2+L_J,(U277-$B$5-1)/2))),0)</f>
        <v>0.995250851569452</v>
      </c>
    </row>
    <row r="278" customFormat="false" ht="15" hidden="false" customHeight="false" outlineLevel="0" collapsed="false">
      <c r="U278" s="0" t="n">
        <v>274</v>
      </c>
      <c r="V278" s="0" t="n">
        <f aca="false">IF(AND(N($B$12)&gt;0,U278-$B$5-1&gt;=1),MAX(0,1-SUMPRODUCT(POISSON(L_J,($B$12*U278)/2,FALSE()),BETADIST(($B$5*FINV($B$8,$B$5,(U278-$B$5-1))/($B$5*FINV($B$8,$B$5,(U278-$B$5-1))+(U278-$B$5-1))),$B$5/2+L_J,(U278-$B$5-1)/2))),0)</f>
        <v>0.995383204239678</v>
      </c>
    </row>
    <row r="279" customFormat="false" ht="15" hidden="false" customHeight="false" outlineLevel="0" collapsed="false">
      <c r="U279" s="0" t="n">
        <v>275</v>
      </c>
      <c r="V279" s="0" t="n">
        <f aca="false">IF(AND(N($B$12)&gt;0,U279-$B$5-1&gt;=1),MAX(0,1-SUMPRODUCT(POISSON(L_J,($B$12*U279)/2,FALSE()),BETADIST(($B$5*FINV($B$8,$B$5,(U279-$B$5-1))/($B$5*FINV($B$8,$B$5,(U279-$B$5-1))+(U279-$B$5-1))),$B$5/2+L_J,(U279-$B$5-1)/2))),0)</f>
        <v>0.995512034296409</v>
      </c>
    </row>
    <row r="280" customFormat="false" ht="15" hidden="false" customHeight="false" outlineLevel="0" collapsed="false">
      <c r="U280" s="0" t="n">
        <v>276</v>
      </c>
      <c r="V280" s="0" t="n">
        <f aca="false">IF(AND(N($B$12)&gt;0,U280-$B$5-1&gt;=1),MAX(0,1-SUMPRODUCT(POISSON(L_J,($B$12*U280)/2,FALSE()),BETADIST(($B$5*FINV($B$8,$B$5,(U280-$B$5-1))/($B$5*FINV($B$8,$B$5,(U280-$B$5-1))+(U280-$B$5-1))),$B$5/2+L_J,(U280-$B$5-1)/2))),0)</f>
        <v>0.995637429983802</v>
      </c>
    </row>
    <row r="281" customFormat="false" ht="15" hidden="false" customHeight="false" outlineLevel="0" collapsed="false">
      <c r="U281" s="0" t="n">
        <v>277</v>
      </c>
      <c r="V281" s="0" t="n">
        <f aca="false">IF(AND(N($B$12)&gt;0,U281-$B$5-1&gt;=1),MAX(0,1-SUMPRODUCT(POISSON(L_J,($B$12*U281)/2,FALSE()),BETADIST(($B$5*FINV($B$8,$B$5,(U281-$B$5-1))/($B$5*FINV($B$8,$B$5,(U281-$B$5-1))+(U281-$B$5-1))),$B$5/2+L_J,(U281-$B$5-1)/2))),0)</f>
        <v>0.995759477517413</v>
      </c>
    </row>
    <row r="282" customFormat="false" ht="15" hidden="false" customHeight="false" outlineLevel="0" collapsed="false">
      <c r="U282" s="0" t="n">
        <v>278</v>
      </c>
      <c r="V282" s="0" t="n">
        <f aca="false">IF(AND(N($B$12)&gt;0,U282-$B$5-1&gt;=1),MAX(0,1-SUMPRODUCT(POISSON(L_J,($B$12*U282)/2,FALSE()),BETADIST(($B$5*FINV($B$8,$B$5,(U282-$B$5-1))/($B$5*FINV($B$8,$B$5,(U282-$B$5-1))+(U282-$B$5-1))),$B$5/2+L_J,(U282-$B$5-1)/2))),0)</f>
        <v>0.995878261124815</v>
      </c>
    </row>
    <row r="283" customFormat="false" ht="15" hidden="false" customHeight="false" outlineLevel="0" collapsed="false">
      <c r="U283" s="0" t="n">
        <v>279</v>
      </c>
      <c r="V283" s="0" t="n">
        <f aca="false">IF(AND(N($B$12)&gt;0,U283-$B$5-1&gt;=1),MAX(0,1-SUMPRODUCT(POISSON(L_J,($B$12*U283)/2,FALSE()),BETADIST(($B$5*FINV($B$8,$B$5,(U283-$B$5-1))/($B$5*FINV($B$8,$B$5,(U283-$B$5-1))+(U283-$B$5-1))),$B$5/2+L_J,(U283-$B$5-1)/2))),0)</f>
        <v>0.995993863085607</v>
      </c>
    </row>
    <row r="284" customFormat="false" ht="15" hidden="false" customHeight="false" outlineLevel="0" collapsed="false">
      <c r="U284" s="0" t="n">
        <v>280</v>
      </c>
      <c r="V284" s="0" t="n">
        <f aca="false">IF(AND(N($B$12)&gt;0,U284-$B$5-1&gt;=1),MAX(0,1-SUMPRODUCT(POISSON(L_J,($B$12*U284)/2,FALSE()),BETADIST(($B$5*FINV($B$8,$B$5,(U284-$B$5-1))/($B$5*FINV($B$8,$B$5,(U284-$B$5-1))+(U284-$B$5-1))),$B$5/2+L_J,(U284-$B$5-1)/2))),0)</f>
        <v>0.996106363770815</v>
      </c>
    </row>
    <row r="285" customFormat="false" ht="15" hidden="false" customHeight="false" outlineLevel="0" collapsed="false">
      <c r="U285" s="0" t="n">
        <v>281</v>
      </c>
      <c r="V285" s="0" t="n">
        <f aca="false">IF(AND(N($B$12)&gt;0,U285-$B$5-1&gt;=1),MAX(0,1-SUMPRODUCT(POISSON(L_J,($B$12*U285)/2,FALSE()),BETADIST(($B$5*FINV($B$8,$B$5,(U285-$B$5-1))/($B$5*FINV($B$8,$B$5,(U285-$B$5-1))+(U285-$B$5-1))),$B$5/2+L_J,(U285-$B$5-1)/2))),0)</f>
        <v>0.996215841681676</v>
      </c>
    </row>
    <row r="286" customFormat="false" ht="15" hidden="false" customHeight="false" outlineLevel="0" collapsed="false">
      <c r="U286" s="0" t="n">
        <v>282</v>
      </c>
      <c r="V286" s="0" t="n">
        <f aca="false">IF(AND(N($B$12)&gt;0,U286-$B$5-1&gt;=1),MAX(0,1-SUMPRODUCT(POISSON(L_J,($B$12*U286)/2,FALSE()),BETADIST(($B$5*FINV($B$8,$B$5,(U286-$B$5-1))/($B$5*FINV($B$8,$B$5,(U286-$B$5-1))+(U286-$B$5-1))),$B$5/2+L_J,(U286-$B$5-1)/2))),0)</f>
        <v>0.996322373487836</v>
      </c>
    </row>
    <row r="287" customFormat="false" ht="15" hidden="false" customHeight="false" outlineLevel="0" collapsed="false">
      <c r="U287" s="0" t="n">
        <v>283</v>
      </c>
      <c r="V287" s="0" t="n">
        <f aca="false">IF(AND(N($B$12)&gt;0,U287-$B$5-1&gt;=1),MAX(0,1-SUMPRODUCT(POISSON(L_J,($B$12*U287)/2,FALSE()),BETADIST(($B$5*FINV($B$8,$B$5,(U287-$B$5-1))/($B$5*FINV($B$8,$B$5,(U287-$B$5-1))+(U287-$B$5-1))),$B$5/2+L_J,(U287-$B$5-1)/2))),0)</f>
        <v>0.99642603406493</v>
      </c>
    </row>
    <row r="288" customFormat="false" ht="15" hidden="false" customHeight="false" outlineLevel="0" collapsed="false">
      <c r="U288" s="0" t="n">
        <v>284</v>
      </c>
      <c r="V288" s="0" t="n">
        <f aca="false">IF(AND(N($B$12)&gt;0,U288-$B$5-1&gt;=1),MAX(0,1-SUMPRODUCT(POISSON(L_J,($B$12*U288)/2,FALSE()),BETADIST(($B$5*FINV($B$8,$B$5,(U288-$B$5-1))/($B$5*FINV($B$8,$B$5,(U288-$B$5-1))+(U288-$B$5-1))),$B$5/2+L_J,(U288-$B$5-1)/2))),0)</f>
        <v>0.996526896531576</v>
      </c>
    </row>
    <row r="289" customFormat="false" ht="15" hidden="false" customHeight="false" outlineLevel="0" collapsed="false">
      <c r="U289" s="0" t="n">
        <v>285</v>
      </c>
      <c r="V289" s="0" t="n">
        <f aca="false">IF(AND(N($B$12)&gt;0,U289-$B$5-1&gt;=1),MAX(0,1-SUMPRODUCT(POISSON(L_J,($B$12*U289)/2,FALSE()),BETADIST(($B$5*FINV($B$8,$B$5,(U289-$B$5-1))/($B$5*FINV($B$8,$B$5,(U289-$B$5-1))+(U289-$B$5-1))),$B$5/2+L_J,(U289-$B$5-1)/2))),0)</f>
        <v>0.996625032285766</v>
      </c>
    </row>
    <row r="290" customFormat="false" ht="15" hidden="false" customHeight="false" outlineLevel="0" collapsed="false">
      <c r="U290" s="0" t="n">
        <v>286</v>
      </c>
      <c r="V290" s="0" t="n">
        <f aca="false">IF(AND(N($B$12)&gt;0,U290-$B$5-1&gt;=1),MAX(0,1-SUMPRODUCT(POISSON(L_J,($B$12*U290)/2,FALSE()),BETADIST(($B$5*FINV($B$8,$B$5,(U290-$B$5-1))/($B$5*FINV($B$8,$B$5,(U290-$B$5-1))+(U290-$B$5-1))),$B$5/2+L_J,(U290-$B$5-1)/2))),0)</f>
        <v>0.996720511040674</v>
      </c>
    </row>
    <row r="291" customFormat="false" ht="15" hidden="false" customHeight="false" outlineLevel="0" collapsed="false">
      <c r="U291" s="0" t="n">
        <v>287</v>
      </c>
      <c r="V291" s="0" t="n">
        <f aca="false">IF(AND(N($B$12)&gt;0,U291-$B$5-1&gt;=1),MAX(0,1-SUMPRODUCT(POISSON(L_J,($B$12*U291)/2,FALSE()),BETADIST(($B$5*FINV($B$8,$B$5,(U291-$B$5-1))/($B$5*FINV($B$8,$B$5,(U291-$B$5-1))+(U291-$B$5-1))),$B$5/2+L_J,(U291-$B$5-1)/2))),0)</f>
        <v>0.996813400859867</v>
      </c>
    </row>
    <row r="292" customFormat="false" ht="15" hidden="false" customHeight="false" outlineLevel="0" collapsed="false">
      <c r="U292" s="0" t="n">
        <v>288</v>
      </c>
      <c r="V292" s="0" t="n">
        <f aca="false">IF(AND(N($B$12)&gt;0,U292-$B$5-1&gt;=1),MAX(0,1-SUMPRODUCT(POISSON(L_J,($B$12*U292)/2,FALSE()),BETADIST(($B$5*FINV($B$8,$B$5,(U292-$B$5-1))/($B$5*FINV($B$8,$B$5,(U292-$B$5-1))+(U292-$B$5-1))),$B$5/2+L_J,(U292-$B$5-1)/2))),0)</f>
        <v>0.996903768191941</v>
      </c>
    </row>
    <row r="293" customFormat="false" ht="15" hidden="false" customHeight="false" outlineLevel="0" collapsed="false">
      <c r="U293" s="0" t="n">
        <v>289</v>
      </c>
      <c r="V293" s="0" t="n">
        <f aca="false">IF(AND(N($B$12)&gt;0,U293-$B$5-1&gt;=1),MAX(0,1-SUMPRODUCT(POISSON(L_J,($B$12*U293)/2,FALSE()),BETADIST(($B$5*FINV($B$8,$B$5,(U293-$B$5-1))/($B$5*FINV($B$8,$B$5,(U293-$B$5-1))+(U293-$B$5-1))),$B$5/2+L_J,(U293-$B$5-1)/2))),0)</f>
        <v>0.996991677904574</v>
      </c>
    </row>
    <row r="294" customFormat="false" ht="15" hidden="false" customHeight="false" outlineLevel="0" collapsed="false">
      <c r="U294" s="0" t="n">
        <v>290</v>
      </c>
      <c r="V294" s="0" t="n">
        <f aca="false">IF(AND(N($B$12)&gt;0,U294-$B$5-1&gt;=1),MAX(0,1-SUMPRODUCT(POISSON(L_J,($B$12*U294)/2,FALSE()),BETADIST(($B$5*FINV($B$8,$B$5,(U294-$B$5-1))/($B$5*FINV($B$8,$B$5,(U294-$B$5-1))+(U294-$B$5-1))),$B$5/2+L_J,(U294-$B$5-1)/2))),0)</f>
        <v>0.997077193318006</v>
      </c>
    </row>
    <row r="295" customFormat="false" ht="15" hidden="false" customHeight="false" outlineLevel="0" collapsed="false">
      <c r="U295" s="0" t="n">
        <v>291</v>
      </c>
      <c r="V295" s="0" t="n">
        <f aca="false">IF(AND(N($B$12)&gt;0,U295-$B$5-1&gt;=1),MAX(0,1-SUMPRODUCT(POISSON(L_J,($B$12*U295)/2,FALSE()),BETADIST(($B$5*FINV($B$8,$B$5,(U295-$B$5-1))/($B$5*FINV($B$8,$B$5,(U295-$B$5-1))+(U295-$B$5-1))),$B$5/2+L_J,(U295-$B$5-1)/2))),0)</f>
        <v>0.997160376237946</v>
      </c>
    </row>
    <row r="296" customFormat="false" ht="15" hidden="false" customHeight="false" outlineLevel="0" collapsed="false">
      <c r="U296" s="0" t="n">
        <v>292</v>
      </c>
      <c r="V296" s="0" t="n">
        <f aca="false">IF(AND(N($B$12)&gt;0,U296-$B$5-1&gt;=1),MAX(0,1-SUMPRODUCT(POISSON(L_J,($B$12*U296)/2,FALSE()),BETADIST(($B$5*FINV($B$8,$B$5,(U296-$B$5-1))/($B$5*FINV($B$8,$B$5,(U296-$B$5-1))+(U296-$B$5-1))),$B$5/2+L_J,(U296-$B$5-1)/2))),0)</f>
        <v>0.997241286987918</v>
      </c>
    </row>
    <row r="297" customFormat="false" ht="15" hidden="false" customHeight="false" outlineLevel="0" collapsed="false">
      <c r="U297" s="0" t="n">
        <v>293</v>
      </c>
      <c r="V297" s="0" t="n">
        <f aca="false">IF(AND(N($B$12)&gt;0,U297-$B$5-1&gt;=1),MAX(0,1-SUMPRODUCT(POISSON(L_J,($B$12*U297)/2,FALSE()),BETADIST(($B$5*FINV($B$8,$B$5,(U297-$B$5-1))/($B$5*FINV($B$8,$B$5,(U297-$B$5-1))+(U297-$B$5-1))),$B$5/2+L_J,(U297-$B$5-1)/2))),0)</f>
        <v>0.997319984441042</v>
      </c>
    </row>
    <row r="298" customFormat="false" ht="15" hidden="false" customHeight="false" outlineLevel="0" collapsed="false">
      <c r="U298" s="0" t="n">
        <v>294</v>
      </c>
      <c r="V298" s="0" t="n">
        <f aca="false">IF(AND(N($B$12)&gt;0,U298-$B$5-1&gt;=1),MAX(0,1-SUMPRODUCT(POISSON(L_J,($B$12*U298)/2,FALSE()),BETADIST(($B$5*FINV($B$8,$B$5,(U298-$B$5-1))/($B$5*FINV($B$8,$B$5,(U298-$B$5-1))+(U298-$B$5-1))),$B$5/2+L_J,(U298-$B$5-1)/2))),0)</f>
        <v>0.997396526051267</v>
      </c>
    </row>
    <row r="299" customFormat="false" ht="15" hidden="false" customHeight="false" outlineLevel="0" collapsed="false">
      <c r="U299" s="0" t="n">
        <v>295</v>
      </c>
      <c r="V299" s="0" t="n">
        <f aca="false">IF(AND(N($B$12)&gt;0,U299-$B$5-1&gt;=1),MAX(0,1-SUMPRODUCT(POISSON(L_J,($B$12*U299)/2,FALSE()),BETADIST(($B$5*FINV($B$8,$B$5,(U299-$B$5-1))/($B$5*FINV($B$8,$B$5,(U299-$B$5-1))+(U299-$B$5-1))),$B$5/2+L_J,(U299-$B$5-1)/2))),0)</f>
        <v>0.997470967884046</v>
      </c>
    </row>
    <row r="300" customFormat="false" ht="15" hidden="false" customHeight="false" outlineLevel="0" collapsed="false">
      <c r="U300" s="0" t="n">
        <v>296</v>
      </c>
      <c r="V300" s="0" t="n">
        <f aca="false">IF(AND(N($B$12)&gt;0,U300-$B$5-1&gt;=1),MAX(0,1-SUMPRODUCT(POISSON(L_J,($B$12*U300)/2,FALSE()),BETADIST(($B$5*FINV($B$8,$B$5,(U300-$B$5-1))/($B$5*FINV($B$8,$B$5,(U300-$B$5-1))+(U300-$B$5-1))),$B$5/2+L_J,(U300-$B$5-1)/2))),0)</f>
        <v>0.997543364646469</v>
      </c>
    </row>
    <row r="301" customFormat="false" ht="15" hidden="false" customHeight="false" outlineLevel="0" collapsed="false">
      <c r="U301" s="0" t="n">
        <v>297</v>
      </c>
      <c r="V301" s="0" t="n">
        <f aca="false">IF(AND(N($B$12)&gt;0,U301-$B$5-1&gt;=1),MAX(0,1-SUMPRODUCT(POISSON(L_J,($B$12*U301)/2,FALSE()),BETADIST(($B$5*FINV($B$8,$B$5,(U301-$B$5-1))/($B$5*FINV($B$8,$B$5,(U301-$B$5-1))+(U301-$B$5-1))),$B$5/2+L_J,(U301-$B$5-1)/2))),0)</f>
        <v>0.997613769716863</v>
      </c>
    </row>
    <row r="302" customFormat="false" ht="15" hidden="false" customHeight="false" outlineLevel="0" collapsed="false">
      <c r="U302" s="0" t="n">
        <v>298</v>
      </c>
      <c r="V302" s="0" t="n">
        <f aca="false">IF(AND(N($B$12)&gt;0,U302-$B$5-1&gt;=1),MAX(0,1-SUMPRODUCT(POISSON(L_J,($B$12*U302)/2,FALSE()),BETADIST(($B$5*FINV($B$8,$B$5,(U302-$B$5-1))/($B$5*FINV($B$8,$B$5,(U302-$B$5-1))+(U302-$B$5-1))),$B$5/2+L_J,(U302-$B$5-1)/2))),0)</f>
        <v>0.997682235173849</v>
      </c>
    </row>
    <row r="303" customFormat="false" ht="15" hidden="false" customHeight="false" outlineLevel="0" collapsed="false">
      <c r="U303" s="0" t="n">
        <v>299</v>
      </c>
      <c r="V303" s="0" t="n">
        <f aca="false">IF(AND(N($B$12)&gt;0,U303-$B$5-1&gt;=1),MAX(0,1-SUMPRODUCT(POISSON(L_J,($B$12*U303)/2,FALSE()),BETADIST(($B$5*FINV($B$8,$B$5,(U303-$B$5-1))/($B$5*FINV($B$8,$B$5,(U303-$B$5-1))+(U303-$B$5-1))),$B$5/2+L_J,(U303-$B$5-1)/2))),0)</f>
        <v>0.997748811824878</v>
      </c>
    </row>
    <row r="304" customFormat="false" ht="15" hidden="false" customHeight="false" outlineLevel="0" collapsed="false">
      <c r="U304" s="0" t="n">
        <v>300</v>
      </c>
      <c r="V304" s="0" t="n">
        <f aca="false">IF(AND(N($B$12)&gt;0,U304-$B$5-1&gt;=1),MAX(0,1-SUMPRODUCT(POISSON(L_J,($B$12*U304)/2,FALSE()),BETADIST(($B$5*FINV($B$8,$B$5,(U304-$B$5-1))/($B$5*FINV($B$8,$B$5,(U304-$B$5-1))+(U304-$B$5-1))),$B$5/2+L_J,(U304-$B$5-1)/2))),0)</f>
        <v>0.997813549234245</v>
      </c>
    </row>
    <row r="305" customFormat="false" ht="15" hidden="false" customHeight="false" outlineLevel="0" collapsed="false">
      <c r="U305" s="0" t="n">
        <v>301</v>
      </c>
      <c r="V305" s="0" t="n">
        <f aca="false">IF(AND(N($B$12)&gt;0,U305-$B$5-1&gt;=1),MAX(0,1-SUMPRODUCT(POISSON(L_J,($B$12*U305)/2,FALSE()),BETADIST(($B$5*FINV($B$8,$B$5,(U305-$B$5-1))/($B$5*FINV($B$8,$B$5,(U305-$B$5-1))+(U305-$B$5-1))),$B$5/2+L_J,(U305-$B$5-1)/2))),0)</f>
        <v>0.99787649575058</v>
      </c>
    </row>
    <row r="306" customFormat="false" ht="15" hidden="false" customHeight="false" outlineLevel="0" collapsed="false">
      <c r="U306" s="0" t="n">
        <v>302</v>
      </c>
      <c r="V306" s="0" t="n">
        <f aca="false">IF(AND(N($B$12)&gt;0,U306-$B$5-1&gt;=1),MAX(0,1-SUMPRODUCT(POISSON(L_J,($B$12*U306)/2,FALSE()),BETADIST(($B$5*FINV($B$8,$B$5,(U306-$B$5-1))/($B$5*FINV($B$8,$B$5,(U306-$B$5-1))+(U306-$B$5-1))),$B$5/2+L_J,(U306-$B$5-1)/2))),0)</f>
        <v>0.997937698533838</v>
      </c>
    </row>
    <row r="307" customFormat="false" ht="15" hidden="false" customHeight="false" outlineLevel="0" collapsed="false">
      <c r="U307" s="0" t="n">
        <v>303</v>
      </c>
      <c r="V307" s="0" t="n">
        <f aca="false">IF(AND(N($B$12)&gt;0,U307-$B$5-1&gt;=1),MAX(0,1-SUMPRODUCT(POISSON(L_J,($B$12*U307)/2,FALSE()),BETADIST(($B$5*FINV($B$8,$B$5,(U307-$B$5-1))/($B$5*FINV($B$8,$B$5,(U307-$B$5-1))+(U307-$B$5-1))),$B$5/2+L_J,(U307-$B$5-1)/2))),0)</f>
        <v>0.997997203581784</v>
      </c>
    </row>
    <row r="308" customFormat="false" ht="15" hidden="false" customHeight="false" outlineLevel="0" collapsed="false">
      <c r="U308" s="0" t="n">
        <v>304</v>
      </c>
      <c r="V308" s="0" t="n">
        <f aca="false">IF(AND(N($B$12)&gt;0,U308-$B$5-1&gt;=1),MAX(0,1-SUMPRODUCT(POISSON(L_J,($B$12*U308)/2,FALSE()),BETADIST(($B$5*FINV($B$8,$B$5,(U308-$B$5-1))/($B$5*FINV($B$8,$B$5,(U308-$B$5-1))+(U308-$B$5-1))),$B$5/2+L_J,(U308-$B$5-1)/2))),0)</f>
        <v>0.998055055755968</v>
      </c>
    </row>
    <row r="309" customFormat="false" ht="15" hidden="false" customHeight="false" outlineLevel="0" collapsed="false">
      <c r="U309" s="0" t="n">
        <v>305</v>
      </c>
      <c r="V309" s="0" t="n">
        <f aca="false">IF(AND(N($B$12)&gt;0,U309-$B$5-1&gt;=1),MAX(0,1-SUMPRODUCT(POISSON(L_J,($B$12*U309)/2,FALSE()),BETADIST(($B$5*FINV($B$8,$B$5,(U309-$B$5-1))/($B$5*FINV($B$8,$B$5,(U309-$B$5-1))+(U309-$B$5-1))),$B$5/2+L_J,(U309-$B$5-1)/2))),0)</f>
        <v>0.998111298807227</v>
      </c>
    </row>
    <row r="310" customFormat="false" ht="15" hidden="false" customHeight="false" outlineLevel="0" collapsed="false">
      <c r="U310" s="0" t="n">
        <v>306</v>
      </c>
      <c r="V310" s="0" t="n">
        <f aca="false">IF(AND(N($B$12)&gt;0,U310-$B$5-1&gt;=1),MAX(0,1-SUMPRODUCT(POISSON(L_J,($B$12*U310)/2,FALSE()),BETADIST(($B$5*FINV($B$8,$B$5,(U310-$B$5-1))/($B$5*FINV($B$8,$B$5,(U310-$B$5-1))+(U310-$B$5-1))),$B$5/2+L_J,(U310-$B$5-1)/2))),0)</f>
        <v>0.998165975400689</v>
      </c>
    </row>
    <row r="311" customFormat="false" ht="15" hidden="false" customHeight="false" outlineLevel="0" collapsed="false">
      <c r="U311" s="0" t="n">
        <v>307</v>
      </c>
      <c r="V311" s="0" t="n">
        <f aca="false">IF(AND(N($B$12)&gt;0,U311-$B$5-1&gt;=1),MAX(0,1-SUMPRODUCT(POISSON(L_J,($B$12*U311)/2,FALSE()),BETADIST(($B$5*FINV($B$8,$B$5,(U311-$B$5-1))/($B$5*FINV($B$8,$B$5,(U311-$B$5-1))+(U311-$B$5-1))),$B$5/2+L_J,(U311-$B$5-1)/2))),0)</f>
        <v>0.998219127140298</v>
      </c>
    </row>
    <row r="312" customFormat="false" ht="15" hidden="false" customHeight="false" outlineLevel="0" collapsed="false">
      <c r="U312" s="0" t="n">
        <v>308</v>
      </c>
      <c r="V312" s="0" t="n">
        <f aca="false">IF(AND(N($B$12)&gt;0,U312-$B$5-1&gt;=1),MAX(0,1-SUMPRODUCT(POISSON(L_J,($B$12*U312)/2,FALSE()),BETADIST(($B$5*FINV($B$8,$B$5,(U312-$B$5-1))/($B$5*FINV($B$8,$B$5,(U312-$B$5-1))+(U312-$B$5-1))),$B$5/2+L_J,(U312-$B$5-1)/2))),0)</f>
        <v>0.998270794592873</v>
      </c>
    </row>
    <row r="313" customFormat="false" ht="15" hidden="false" customHeight="false" outlineLevel="0" collapsed="false">
      <c r="U313" s="0" t="n">
        <v>309</v>
      </c>
      <c r="V313" s="0" t="n">
        <f aca="false">IF(AND(N($B$12)&gt;0,U313-$B$5-1&gt;=1),MAX(0,1-SUMPRODUCT(POISSON(L_J,($B$12*U313)/2,FALSE()),BETADIST(($B$5*FINV($B$8,$B$5,(U313-$B$5-1))/($B$5*FINV($B$8,$B$5,(U313-$B$5-1))+(U313-$B$5-1))),$B$5/2+L_J,(U313-$B$5-1)/2))),0)</f>
        <v>0.998321017311693</v>
      </c>
    </row>
    <row r="314" customFormat="false" ht="15" hidden="false" customHeight="false" outlineLevel="0" collapsed="false">
      <c r="U314" s="0" t="n">
        <v>310</v>
      </c>
      <c r="V314" s="0" t="n">
        <f aca="false">IF(AND(N($B$12)&gt;0,U314-$B$5-1&gt;=1),MAX(0,1-SUMPRODUCT(POISSON(L_J,($B$12*U314)/2,FALSE()),BETADIST(($B$5*FINV($B$8,$B$5,(U314-$B$5-1))/($B$5*FINV($B$8,$B$5,(U314-$B$5-1))+(U314-$B$5-1))),$B$5/2+L_J,(U314-$B$5-1)/2))),0)</f>
        <v>0.998369833859626</v>
      </c>
    </row>
    <row r="315" customFormat="false" ht="15" hidden="false" customHeight="false" outlineLevel="0" collapsed="false">
      <c r="U315" s="0" t="n">
        <v>311</v>
      </c>
      <c r="V315" s="0" t="n">
        <f aca="false">IF(AND(N($B$12)&gt;0,U315-$B$5-1&gt;=1),MAX(0,1-SUMPRODUCT(POISSON(L_J,($B$12*U315)/2,FALSE()),BETADIST(($B$5*FINV($B$8,$B$5,(U315-$B$5-1))/($B$5*FINV($B$8,$B$5,(U315-$B$5-1))+(U315-$B$5-1))),$B$5/2+L_J,(U315-$B$5-1)/2))),0)</f>
        <v>0.998417281831805</v>
      </c>
    </row>
    <row r="316" customFormat="false" ht="15" hidden="false" customHeight="false" outlineLevel="0" collapsed="false">
      <c r="U316" s="0" t="n">
        <v>312</v>
      </c>
      <c r="V316" s="0" t="n">
        <f aca="false">IF(AND(N($B$12)&gt;0,U316-$B$5-1&gt;=1),MAX(0,1-SUMPRODUCT(POISSON(L_J,($B$12*U316)/2,FALSE()),BETADIST(($B$5*FINV($B$8,$B$5,(U316-$B$5-1))/($B$5*FINV($B$8,$B$5,(U316-$B$5-1))+(U316-$B$5-1))),$B$5/2+L_J,(U316-$B$5-1)/2))),0)</f>
        <v>0.998463397877851</v>
      </c>
    </row>
    <row r="317" customFormat="false" ht="15" hidden="false" customHeight="false" outlineLevel="0" collapsed="false">
      <c r="U317" s="0" t="n">
        <v>313</v>
      </c>
      <c r="V317" s="0" t="n">
        <f aca="false">IF(AND(N($B$12)&gt;0,U317-$B$5-1&gt;=1),MAX(0,1-SUMPRODUCT(POISSON(L_J,($B$12*U317)/2,FALSE()),BETADIST(($B$5*FINV($B$8,$B$5,(U317-$B$5-1))/($B$5*FINV($B$8,$B$5,(U317-$B$5-1))+(U317-$B$5-1))),$B$5/2+L_J,(U317-$B$5-1)/2))),0)</f>
        <v>0.99850821772366</v>
      </c>
    </row>
    <row r="318" customFormat="false" ht="15" hidden="false" customHeight="false" outlineLevel="0" collapsed="false">
      <c r="U318" s="0" t="n">
        <v>314</v>
      </c>
      <c r="V318" s="0" t="n">
        <f aca="false">IF(AND(N($B$12)&gt;0,U318-$B$5-1&gt;=1),MAX(0,1-SUMPRODUCT(POISSON(L_J,($B$12*U318)/2,FALSE()),BETADIST(($B$5*FINV($B$8,$B$5,(U318-$B$5-1))/($B$5*FINV($B$8,$B$5,(U318-$B$5-1))+(U318-$B$5-1))),$B$5/2+L_J,(U318-$B$5-1)/2))),0)</f>
        <v>0.99855177619275</v>
      </c>
    </row>
    <row r="319" customFormat="false" ht="15" hidden="false" customHeight="false" outlineLevel="0" collapsed="false">
      <c r="U319" s="0" t="n">
        <v>315</v>
      </c>
      <c r="V319" s="0" t="n">
        <f aca="false">IF(AND(N($B$12)&gt;0,U319-$B$5-1&gt;=1),MAX(0,1-SUMPRODUCT(POISSON(L_J,($B$12*U319)/2,FALSE()),BETADIST(($B$5*FINV($B$8,$B$5,(U319-$B$5-1))/($B$5*FINV($B$8,$B$5,(U319-$B$5-1))+(U319-$B$5-1))),$B$5/2+L_J,(U319-$B$5-1)/2))),0)</f>
        <v>0.998594107227188</v>
      </c>
    </row>
    <row r="320" customFormat="false" ht="15" hidden="false" customHeight="false" outlineLevel="0" collapsed="false">
      <c r="U320" s="0" t="n">
        <v>316</v>
      </c>
      <c r="V320" s="0" t="n">
        <f aca="false">IF(AND(N($B$12)&gt;0,U320-$B$5-1&gt;=1),MAX(0,1-SUMPRODUCT(POISSON(L_J,($B$12*U320)/2,FALSE()),BETADIST(($B$5*FINV($B$8,$B$5,(U320-$B$5-1))/($B$5*FINV($B$8,$B$5,(U320-$B$5-1))+(U320-$B$5-1))),$B$5/2+L_J,(U320-$B$5-1)/2))),0)</f>
        <v>0.998635243908085</v>
      </c>
    </row>
    <row r="321" customFormat="false" ht="15" hidden="false" customHeight="false" outlineLevel="0" collapsed="false">
      <c r="U321" s="0" t="n">
        <v>317</v>
      </c>
      <c r="V321" s="0" t="n">
        <f aca="false">IF(AND(N($B$12)&gt;0,U321-$B$5-1&gt;=1),MAX(0,1-SUMPRODUCT(POISSON(L_J,($B$12*U321)/2,FALSE()),BETADIST(($B$5*FINV($B$8,$B$5,(U321-$B$5-1))/($B$5*FINV($B$8,$B$5,(U321-$B$5-1))+(U321-$B$5-1))),$B$5/2+L_J,(U321-$B$5-1)/2))),0)</f>
        <v>0.998675218475682</v>
      </c>
    </row>
    <row r="322" customFormat="false" ht="15" hidden="false" customHeight="false" outlineLevel="0" collapsed="false">
      <c r="U322" s="0" t="n">
        <v>318</v>
      </c>
      <c r="V322" s="0" t="n">
        <f aca="false">IF(AND(N($B$12)&gt;0,U322-$B$5-1&gt;=1),MAX(0,1-SUMPRODUCT(POISSON(L_J,($B$12*U322)/2,FALSE()),BETADIST(($B$5*FINV($B$8,$B$5,(U322-$B$5-1))/($B$5*FINV($B$8,$B$5,(U322-$B$5-1))+(U322-$B$5-1))),$B$5/2+L_J,(U322-$B$5-1)/2))),0)</f>
        <v>0.99871406234902</v>
      </c>
    </row>
    <row r="323" customFormat="false" ht="15" hidden="false" customHeight="false" outlineLevel="0" collapsed="false">
      <c r="U323" s="0" t="n">
        <v>319</v>
      </c>
      <c r="V323" s="0" t="n">
        <f aca="false">IF(AND(N($B$12)&gt;0,U323-$B$5-1&gt;=1),MAX(0,1-SUMPRODUCT(POISSON(L_J,($B$12*U323)/2,FALSE()),BETADIST(($B$5*FINV($B$8,$B$5,(U323-$B$5-1))/($B$5*FINV($B$8,$B$5,(U323-$B$5-1))+(U323-$B$5-1))),$B$5/2+L_J,(U323-$B$5-1)/2))),0)</f>
        <v>0.998751806145217</v>
      </c>
    </row>
    <row r="324" customFormat="false" ht="15" hidden="false" customHeight="false" outlineLevel="0" collapsed="false">
      <c r="U324" s="0" t="n">
        <v>320</v>
      </c>
      <c r="V324" s="0" t="n">
        <f aca="false">IF(AND(N($B$12)&gt;0,U324-$B$5-1&gt;=1),MAX(0,1-SUMPRODUCT(POISSON(L_J,($B$12*U324)/2,FALSE()),BETADIST(($B$5*FINV($B$8,$B$5,(U324-$B$5-1))/($B$5*FINV($B$8,$B$5,(U324-$B$5-1))+(U324-$B$5-1))),$B$5/2+L_J,(U324-$B$5-1)/2))),0)</f>
        <v>0.998788479698338</v>
      </c>
    </row>
    <row r="325" customFormat="false" ht="15" hidden="false" customHeight="false" outlineLevel="0" collapsed="false">
      <c r="U325" s="0" t="n">
        <v>321</v>
      </c>
      <c r="V325" s="0" t="n">
        <f aca="false">IF(AND(N($B$12)&gt;0,U325-$B$5-1&gt;=1),MAX(0,1-SUMPRODUCT(POISSON(L_J,($B$12*U325)/2,FALSE()),BETADIST(($B$5*FINV($B$8,$B$5,(U325-$B$5-1))/($B$5*FINV($B$8,$B$5,(U325-$B$5-1))+(U325-$B$5-1))),$B$5/2+L_J,(U325-$B$5-1)/2))),0)</f>
        <v>0.998824112077882</v>
      </c>
    </row>
    <row r="326" customFormat="false" ht="15" hidden="false" customHeight="false" outlineLevel="0" collapsed="false">
      <c r="U326" s="0" t="n">
        <v>322</v>
      </c>
      <c r="V326" s="0" t="n">
        <f aca="false">IF(AND(N($B$12)&gt;0,U326-$B$5-1&gt;=1),MAX(0,1-SUMPRODUCT(POISSON(L_J,($B$12*U326)/2,FALSE()),BETADIST(($B$5*FINV($B$8,$B$5,(U326-$B$5-1))/($B$5*FINV($B$8,$B$5,(U326-$B$5-1))+(U326-$B$5-1))),$B$5/2+L_J,(U326-$B$5-1)/2))),0)</f>
        <v>0.998858731606875</v>
      </c>
    </row>
    <row r="327" customFormat="false" ht="15" hidden="false" customHeight="false" outlineLevel="0" collapsed="false">
      <c r="U327" s="0" t="n">
        <v>323</v>
      </c>
      <c r="V327" s="0" t="n">
        <f aca="false">IF(AND(N($B$12)&gt;0,U327-$B$5-1&gt;=1),MAX(0,1-SUMPRODUCT(POISSON(L_J,($B$12*U327)/2,FALSE()),BETADIST(($B$5*FINV($B$8,$B$5,(U327-$B$5-1))/($B$5*FINV($B$8,$B$5,(U327-$B$5-1))+(U327-$B$5-1))),$B$5/2+L_J,(U327-$B$5-1)/2))),0)</f>
        <v>0.998892365879597</v>
      </c>
    </row>
    <row r="328" customFormat="false" ht="15" hidden="false" customHeight="false" outlineLevel="0" collapsed="false">
      <c r="U328" s="0" t="n">
        <v>324</v>
      </c>
      <c r="V328" s="0" t="n">
        <f aca="false">IF(AND(N($B$12)&gt;0,U328-$B$5-1&gt;=1),MAX(0,1-SUMPRODUCT(POISSON(L_J,($B$12*U328)/2,FALSE()),BETADIST(($B$5*FINV($B$8,$B$5,(U328-$B$5-1))/($B$5*FINV($B$8,$B$5,(U328-$B$5-1))+(U328-$B$5-1))),$B$5/2+L_J,(U328-$B$5-1)/2))),0)</f>
        <v>0.99892504177893</v>
      </c>
    </row>
    <row r="329" customFormat="false" ht="15" hidden="false" customHeight="false" outlineLevel="0" collapsed="false">
      <c r="U329" s="0" t="n">
        <v>325</v>
      </c>
      <c r="V329" s="0" t="n">
        <f aca="false">IF(AND(N($B$12)&gt;0,U329-$B$5-1&gt;=1),MAX(0,1-SUMPRODUCT(POISSON(L_J,($B$12*U329)/2,FALSE()),BETADIST(($B$5*FINV($B$8,$B$5,(U329-$B$5-1))/($B$5*FINV($B$8,$B$5,(U329-$B$5-1))+(U329-$B$5-1))),$B$5/2+L_J,(U329-$B$5-1)/2))),0)</f>
        <v>0.998956785493339</v>
      </c>
    </row>
    <row r="330" customFormat="false" ht="15" hidden="false" customHeight="false" outlineLevel="0" collapsed="false">
      <c r="U330" s="0" t="n">
        <v>326</v>
      </c>
      <c r="V330" s="0" t="n">
        <f aca="false">IF(AND(N($B$12)&gt;0,U330-$B$5-1&gt;=1),MAX(0,1-SUMPRODUCT(POISSON(L_J,($B$12*U330)/2,FALSE()),BETADIST(($B$5*FINV($B$8,$B$5,(U330-$B$5-1))/($B$5*FINV($B$8,$B$5,(U330-$B$5-1))+(U330-$B$5-1))),$B$5/2+L_J,(U330-$B$5-1)/2))),0)</f>
        <v>0.998987622533496</v>
      </c>
    </row>
    <row r="331" customFormat="false" ht="15" hidden="false" customHeight="false" outlineLevel="0" collapsed="false">
      <c r="U331" s="0" t="n">
        <v>327</v>
      </c>
      <c r="V331" s="0" t="n">
        <f aca="false">IF(AND(N($B$12)&gt;0,U331-$B$5-1&gt;=1),MAX(0,1-SUMPRODUCT(POISSON(L_J,($B$12*U331)/2,FALSE()),BETADIST(($B$5*FINV($B$8,$B$5,(U331-$B$5-1))/($B$5*FINV($B$8,$B$5,(U331-$B$5-1))+(U331-$B$5-1))),$B$5/2+L_J,(U331-$B$5-1)/2))),0)</f>
        <v>0.999017577748553</v>
      </c>
    </row>
    <row r="332" customFormat="false" ht="15" hidden="false" customHeight="false" outlineLevel="0" collapsed="false">
      <c r="U332" s="0" t="n">
        <v>328</v>
      </c>
      <c r="V332" s="0" t="n">
        <f aca="false">IF(AND(N($B$12)&gt;0,U332-$B$5-1&gt;=1),MAX(0,1-SUMPRODUCT(POISSON(L_J,($B$12*U332)/2,FALSE()),BETADIST(($B$5*FINV($B$8,$B$5,(U332-$B$5-1))/($B$5*FINV($B$8,$B$5,(U332-$B$5-1))+(U332-$B$5-1))),$B$5/2+L_J,(U332-$B$5-1)/2))),0)</f>
        <v>0.999046675342058</v>
      </c>
    </row>
    <row r="333" customFormat="false" ht="15" hidden="false" customHeight="false" outlineLevel="0" collapsed="false">
      <c r="U333" s="0" t="n">
        <v>329</v>
      </c>
      <c r="V333" s="0" t="n">
        <f aca="false">IF(AND(N($B$12)&gt;0,U333-$B$5-1&gt;=1),MAX(0,1-SUMPRODUCT(POISSON(L_J,($B$12*U333)/2,FALSE()),BETADIST(($B$5*FINV($B$8,$B$5,(U333-$B$5-1))/($B$5*FINV($B$8,$B$5,(U333-$B$5-1))+(U333-$B$5-1))),$B$5/2+L_J,(U333-$B$5-1)/2))),0)</f>
        <v>0.999074938887544</v>
      </c>
    </row>
    <row r="334" customFormat="false" ht="15" hidden="false" customHeight="false" outlineLevel="0" collapsed="false">
      <c r="U334" s="0" t="n">
        <v>330</v>
      </c>
      <c r="V334" s="0" t="n">
        <f aca="false">IF(AND(N($B$12)&gt;0,U334-$B$5-1&gt;=1),MAX(0,1-SUMPRODUCT(POISSON(L_J,($B$12*U334)/2,FALSE()),BETADIST(($B$5*FINV($B$8,$B$5,(U334-$B$5-1))/($B$5*FINV($B$8,$B$5,(U334-$B$5-1))+(U334-$B$5-1))),$B$5/2+L_J,(U334-$B$5-1)/2))),0)</f>
        <v>0.999102391343763</v>
      </c>
    </row>
    <row r="335" customFormat="false" ht="15" hidden="false" customHeight="false" outlineLevel="0" collapsed="false">
      <c r="U335" s="0" t="n">
        <v>331</v>
      </c>
      <c r="V335" s="0" t="n">
        <f aca="false">IF(AND(N($B$12)&gt;0,U335-$B$5-1&gt;=1),MAX(0,1-SUMPRODUCT(POISSON(L_J,($B$12*U335)/2,FALSE()),BETADIST(($B$5*FINV($B$8,$B$5,(U335-$B$5-1))/($B$5*FINV($B$8,$B$5,(U335-$B$5-1))+(U335-$B$5-1))),$B$5/2+L_J,(U335-$B$5-1)/2))),0)</f>
        <v>0.999129055069612</v>
      </c>
    </row>
    <row r="336" customFormat="false" ht="15" hidden="false" customHeight="false" outlineLevel="0" collapsed="false">
      <c r="U336" s="0" t="n">
        <v>332</v>
      </c>
      <c r="V336" s="0" t="n">
        <f aca="false">IF(AND(N($B$12)&gt;0,U336-$B$5-1&gt;=1),MAX(0,1-SUMPRODUCT(POISSON(L_J,($B$12*U336)/2,FALSE()),BETADIST(($B$5*FINV($B$8,$B$5,(U336-$B$5-1))/($B$5*FINV($B$8,$B$5,(U336-$B$5-1))+(U336-$B$5-1))),$B$5/2+L_J,(U336-$B$5-1)/2))),0)</f>
        <v>0.999154951838713</v>
      </c>
    </row>
    <row r="337" customFormat="false" ht="15" hidden="false" customHeight="false" outlineLevel="0" collapsed="false">
      <c r="U337" s="0" t="n">
        <v>333</v>
      </c>
      <c r="V337" s="0" t="n">
        <f aca="false">IF(AND(N($B$12)&gt;0,U337-$B$5-1&gt;=1),MAX(0,1-SUMPRODUCT(POISSON(L_J,($B$12*U337)/2,FALSE()),BETADIST(($B$5*FINV($B$8,$B$5,(U337-$B$5-1))/($B$5*FINV($B$8,$B$5,(U337-$B$5-1))+(U337-$B$5-1))),$B$5/2+L_J,(U337-$B$5-1)/2))),0)</f>
        <v>0.999180102853694</v>
      </c>
    </row>
    <row r="338" customFormat="false" ht="15" hidden="false" customHeight="false" outlineLevel="0" collapsed="false">
      <c r="U338" s="0" t="n">
        <v>334</v>
      </c>
      <c r="V338" s="0" t="n">
        <f aca="false">IF(AND(N($B$12)&gt;0,U338-$B$5-1&gt;=1),MAX(0,1-SUMPRODUCT(POISSON(L_J,($B$12*U338)/2,FALSE()),BETADIST(($B$5*FINV($B$8,$B$5,(U338-$B$5-1))/($B$5*FINV($B$8,$B$5,(U338-$B$5-1))+(U338-$B$5-1))),$B$5/2+L_J,(U338-$B$5-1)/2))),0)</f>
        <v>0.999204528760143</v>
      </c>
    </row>
    <row r="339" customFormat="false" ht="15" hidden="false" customHeight="false" outlineLevel="0" collapsed="false">
      <c r="U339" s="0" t="n">
        <v>335</v>
      </c>
      <c r="V339" s="0" t="n">
        <f aca="false">IF(AND(N($B$12)&gt;0,U339-$B$5-1&gt;=1),MAX(0,1-SUMPRODUCT(POISSON(L_J,($B$12*U339)/2,FALSE()),BETADIST(($B$5*FINV($B$8,$B$5,(U339-$B$5-1))/($B$5*FINV($B$8,$B$5,(U339-$B$5-1))+(U339-$B$5-1))),$B$5/2+L_J,(U339-$B$5-1)/2))),0)</f>
        <v>0.999228249660261</v>
      </c>
    </row>
    <row r="340" customFormat="false" ht="15" hidden="false" customHeight="false" outlineLevel="0" collapsed="false">
      <c r="U340" s="0" t="n">
        <v>336</v>
      </c>
      <c r="V340" s="0" t="n">
        <f aca="false">IF(AND(N($B$12)&gt;0,U340-$B$5-1&gt;=1),MAX(0,1-SUMPRODUCT(POISSON(L_J,($B$12*U340)/2,FALSE()),BETADIST(($B$5*FINV($B$8,$B$5,(U340-$B$5-1))/($B$5*FINV($B$8,$B$5,(U340-$B$5-1))+(U340-$B$5-1))),$B$5/2+L_J,(U340-$B$5-1)/2))),0)</f>
        <v>0.999251285126214</v>
      </c>
    </row>
    <row r="341" customFormat="false" ht="15" hidden="false" customHeight="false" outlineLevel="0" collapsed="false">
      <c r="U341" s="0" t="n">
        <v>337</v>
      </c>
      <c r="V341" s="0" t="n">
        <f aca="false">IF(AND(N($B$12)&gt;0,U341-$B$5-1&gt;=1),MAX(0,1-SUMPRODUCT(POISSON(L_J,($B$12*U341)/2,FALSE()),BETADIST(($B$5*FINV($B$8,$B$5,(U341-$B$5-1))/($B$5*FINV($B$8,$B$5,(U341-$B$5-1))+(U341-$B$5-1))),$B$5/2+L_J,(U341-$B$5-1)/2))),0)</f>
        <v>0.99927365421319</v>
      </c>
    </row>
    <row r="342" customFormat="false" ht="15" hidden="false" customHeight="false" outlineLevel="0" collapsed="false">
      <c r="U342" s="0" t="n">
        <v>338</v>
      </c>
      <c r="V342" s="0" t="n">
        <f aca="false">IF(AND(N($B$12)&gt;0,U342-$B$5-1&gt;=1),MAX(0,1-SUMPRODUCT(POISSON(L_J,($B$12*U342)/2,FALSE()),BETADIST(($B$5*FINV($B$8,$B$5,(U342-$B$5-1))/($B$5*FINV($B$8,$B$5,(U342-$B$5-1))+(U342-$B$5-1))),$B$5/2+L_J,(U342-$B$5-1)/2))),0)</f>
        <v>0.99929537547216</v>
      </c>
    </row>
    <row r="343" customFormat="false" ht="15" hidden="false" customHeight="false" outlineLevel="0" collapsed="false">
      <c r="U343" s="0" t="n">
        <v>339</v>
      </c>
      <c r="V343" s="0" t="n">
        <f aca="false">IF(AND(N($B$12)&gt;0,U343-$B$5-1&gt;=1),MAX(0,1-SUMPRODUCT(POISSON(L_J,($B$12*U343)/2,FALSE()),BETADIST(($B$5*FINV($B$8,$B$5,(U343-$B$5-1))/($B$5*FINV($B$8,$B$5,(U343-$B$5-1))+(U343-$B$5-1))),$B$5/2+L_J,(U343-$B$5-1)/2))),0)</f>
        <v>0.999316466962358</v>
      </c>
    </row>
    <row r="344" customFormat="false" ht="15" hidden="false" customHeight="false" outlineLevel="0" collapsed="false">
      <c r="U344" s="0" t="n">
        <v>340</v>
      </c>
      <c r="V344" s="0" t="n">
        <f aca="false">IF(AND(N($B$12)&gt;0,U344-$B$5-1&gt;=1),MAX(0,1-SUMPRODUCT(POISSON(L_J,($B$12*U344)/2,FALSE()),BETADIST(($B$5*FINV($B$8,$B$5,(U344-$B$5-1))/($B$5*FINV($B$8,$B$5,(U344-$B$5-1))+(U344-$B$5-1))),$B$5/2+L_J,(U344-$B$5-1)/2))),0)</f>
        <v>0.999336946263484</v>
      </c>
    </row>
    <row r="345" customFormat="false" ht="15" hidden="false" customHeight="false" outlineLevel="0" collapsed="false">
      <c r="U345" s="0" t="n">
        <v>341</v>
      </c>
      <c r="V345" s="0" t="n">
        <f aca="false">IF(AND(N($B$12)&gt;0,U345-$B$5-1&gt;=1),MAX(0,1-SUMPRODUCT(POISSON(L_J,($B$12*U345)/2,FALSE()),BETADIST(($B$5*FINV($B$8,$B$5,(U345-$B$5-1))/($B$5*FINV($B$8,$B$5,(U345-$B$5-1))+(U345-$B$5-1))),$B$5/2+L_J,(U345-$B$5-1)/2))),0)</f>
        <v>0.999356830487626</v>
      </c>
    </row>
    <row r="346" customFormat="false" ht="15" hidden="false" customHeight="false" outlineLevel="0" collapsed="false">
      <c r="U346" s="0" t="n">
        <v>342</v>
      </c>
      <c r="V346" s="0" t="n">
        <f aca="false">IF(AND(N($B$12)&gt;0,U346-$B$5-1&gt;=1),MAX(0,1-SUMPRODUCT(POISSON(L_J,($B$12*U346)/2,FALSE()),BETADIST(($B$5*FINV($B$8,$B$5,(U346-$B$5-1))/($B$5*FINV($B$8,$B$5,(U346-$B$5-1))+(U346-$B$5-1))),$B$5/2+L_J,(U346-$B$5-1)/2))),0)</f>
        <v>0.999376136290915</v>
      </c>
    </row>
    <row r="347" customFormat="false" ht="15" hidden="false" customHeight="false" outlineLevel="0" collapsed="false">
      <c r="U347" s="0" t="n">
        <v>343</v>
      </c>
      <c r="V347" s="0" t="n">
        <f aca="false">IF(AND(N($B$12)&gt;0,U347-$B$5-1&gt;=1),MAX(0,1-SUMPRODUCT(POISSON(L_J,($B$12*U347)/2,FALSE()),BETADIST(($B$5*FINV($B$8,$B$5,(U347-$B$5-1))/($B$5*FINV($B$8,$B$5,(U347-$B$5-1))+(U347-$B$5-1))),$B$5/2+L_J,(U347-$B$5-1)/2))),0)</f>
        <v>0.999394879884923</v>
      </c>
    </row>
    <row r="348" customFormat="false" ht="15" hidden="false" customHeight="false" outlineLevel="0" collapsed="false">
      <c r="U348" s="0" t="n">
        <v>344</v>
      </c>
      <c r="V348" s="0" t="n">
        <f aca="false">IF(AND(N($B$12)&gt;0,U348-$B$5-1&gt;=1),MAX(0,1-SUMPRODUCT(POISSON(L_J,($B$12*U348)/2,FALSE()),BETADIST(($B$5*FINV($B$8,$B$5,(U348-$B$5-1))/($B$5*FINV($B$8,$B$5,(U348-$B$5-1))+(U348-$B$5-1))),$B$5/2+L_J,(U348-$B$5-1)/2))),0)</f>
        <v>0.999413077047787</v>
      </c>
    </row>
    <row r="349" customFormat="false" ht="15" hidden="false" customHeight="false" outlineLevel="0" collapsed="false">
      <c r="U349" s="0" t="n">
        <v>345</v>
      </c>
      <c r="V349" s="0" t="n">
        <f aca="false">IF(AND(N($B$12)&gt;0,U349-$B$5-1&gt;=1),MAX(0,1-SUMPRODUCT(POISSON(L_J,($B$12*U349)/2,FALSE()),BETADIST(($B$5*FINV($B$8,$B$5,(U349-$B$5-1))/($B$5*FINV($B$8,$B$5,(U349-$B$5-1))+(U349-$B$5-1))),$B$5/2+L_J,(U349-$B$5-1)/2))),0)</f>
        <v>0.999430743135098</v>
      </c>
    </row>
    <row r="350" customFormat="false" ht="15" hidden="false" customHeight="false" outlineLevel="0" collapsed="false">
      <c r="U350" s="0" t="n">
        <v>346</v>
      </c>
      <c r="V350" s="0" t="n">
        <f aca="false">IF(AND(N($B$12)&gt;0,U350-$B$5-1&gt;=1),MAX(0,1-SUMPRODUCT(POISSON(L_J,($B$12*U350)/2,FALSE()),BETADIST(($B$5*FINV($B$8,$B$5,(U350-$B$5-1))/($B$5*FINV($B$8,$B$5,(U350-$B$5-1))+(U350-$B$5-1))),$B$5/2+L_J,(U350-$B$5-1)/2))),0)</f>
        <v>0.999447893090521</v>
      </c>
    </row>
    <row r="351" customFormat="false" ht="15" hidden="false" customHeight="false" outlineLevel="0" collapsed="false">
      <c r="U351" s="0" t="n">
        <v>347</v>
      </c>
      <c r="V351" s="0" t="n">
        <f aca="false">IF(AND(N($B$12)&gt;0,U351-$B$5-1&gt;=1),MAX(0,1-SUMPRODUCT(POISSON(L_J,($B$12*U351)/2,FALSE()),BETADIST(($B$5*FINV($B$8,$B$5,(U351-$B$5-1))/($B$5*FINV($B$8,$B$5,(U351-$B$5-1))+(U351-$B$5-1))),$B$5/2+L_J,(U351-$B$5-1)/2))),0)</f>
        <v>0.999464541456187</v>
      </c>
    </row>
    <row r="352" customFormat="false" ht="15" hidden="false" customHeight="false" outlineLevel="0" collapsed="false">
      <c r="U352" s="0" t="n">
        <v>348</v>
      </c>
      <c r="V352" s="0" t="n">
        <f aca="false">IF(AND(N($B$12)&gt;0,U352-$B$5-1&gt;=1),MAX(0,1-SUMPRODUCT(POISSON(L_J,($B$12*U352)/2,FALSE()),BETADIST(($B$5*FINV($B$8,$B$5,(U352-$B$5-1))/($B$5*FINV($B$8,$B$5,(U352-$B$5-1))+(U352-$B$5-1))),$B$5/2+L_J,(U352-$B$5-1)/2))),0)</f>
        <v>0.999480702382839</v>
      </c>
    </row>
    <row r="353" customFormat="false" ht="15" hidden="false" customHeight="false" outlineLevel="0" collapsed="false">
      <c r="U353" s="0" t="n">
        <v>349</v>
      </c>
      <c r="V353" s="0" t="n">
        <f aca="false">IF(AND(N($B$12)&gt;0,U353-$B$5-1&gt;=1),MAX(0,1-SUMPRODUCT(POISSON(L_J,($B$12*U353)/2,FALSE()),BETADIST(($B$5*FINV($B$8,$B$5,(U353-$B$5-1))/($B$5*FINV($B$8,$B$5,(U353-$B$5-1))+(U353-$B$5-1))),$B$5/2+L_J,(U353-$B$5-1)/2))),0)</f>
        <v>0.99949638963974</v>
      </c>
    </row>
    <row r="354" customFormat="false" ht="15" hidden="false" customHeight="false" outlineLevel="0" collapsed="false">
      <c r="U354" s="0" t="n">
        <v>350</v>
      </c>
      <c r="V354" s="0" t="n">
        <f aca="false">IF(AND(N($B$12)&gt;0,U354-$B$5-1&gt;=1),MAX(0,1-SUMPRODUCT(POISSON(L_J,($B$12*U354)/2,FALSE()),BETADIST(($B$5*FINV($B$8,$B$5,(U354-$B$5-1))/($B$5*FINV($B$8,$B$5,(U354-$B$5-1))+(U354-$B$5-1))),$B$5/2+L_J,(U354-$B$5-1)/2))),0)</f>
        <v>0.999511616624357</v>
      </c>
    </row>
    <row r="355" customFormat="false" ht="15" hidden="false" customHeight="false" outlineLevel="0" collapsed="false">
      <c r="U355" s="0" t="n">
        <v>351</v>
      </c>
      <c r="V355" s="0" t="n">
        <f aca="false">IF(AND(N($B$12)&gt;0,U355-$B$5-1&gt;=1),MAX(0,1-SUMPRODUCT(POISSON(L_J,($B$12*U355)/2,FALSE()),BETADIST(($B$5*FINV($B$8,$B$5,(U355-$B$5-1))/($B$5*FINV($B$8,$B$5,(U355-$B$5-1))+(U355-$B$5-1))),$B$5/2+L_J,(U355-$B$5-1)/2))),0)</f>
        <v>0.999526396371819</v>
      </c>
    </row>
    <row r="356" customFormat="false" ht="15" hidden="false" customHeight="false" outlineLevel="0" collapsed="false">
      <c r="U356" s="0" t="n">
        <v>352</v>
      </c>
      <c r="V356" s="0" t="n">
        <f aca="false">IF(AND(N($B$12)&gt;0,U356-$B$5-1&gt;=1),MAX(0,1-SUMPRODUCT(POISSON(L_J,($B$12*U356)/2,FALSE()),BETADIST(($B$5*FINV($B$8,$B$5,(U356-$B$5-1))/($B$5*FINV($B$8,$B$5,(U356-$B$5-1))+(U356-$B$5-1))),$B$5/2+L_J,(U356-$B$5-1)/2))),0)</f>
        <v>0.999540741564151</v>
      </c>
    </row>
    <row r="357" customFormat="false" ht="15" hidden="false" customHeight="false" outlineLevel="0" collapsed="false">
      <c r="U357" s="0" t="n">
        <v>353</v>
      </c>
      <c r="V357" s="0" t="n">
        <f aca="false">IF(AND(N($B$12)&gt;0,U357-$B$5-1&gt;=1),MAX(0,1-SUMPRODUCT(POISSON(L_J,($B$12*U357)/2,FALSE()),BETADIST(($B$5*FINV($B$8,$B$5,(U357-$B$5-1))/($B$5*FINV($B$8,$B$5,(U357-$B$5-1))+(U357-$B$5-1))),$B$5/2+L_J,(U357-$B$5-1)/2))),0)</f>
        <v>0.999554664539291</v>
      </c>
    </row>
    <row r="358" customFormat="false" ht="15" hidden="false" customHeight="false" outlineLevel="0" collapsed="false">
      <c r="U358" s="0" t="n">
        <v>354</v>
      </c>
      <c r="V358" s="0" t="n">
        <f aca="false">IF(AND(N($B$12)&gt;0,U358-$B$5-1&gt;=1),MAX(0,1-SUMPRODUCT(POISSON(L_J,($B$12*U358)/2,FALSE()),BETADIST(($B$5*FINV($B$8,$B$5,(U358-$B$5-1))/($B$5*FINV($B$8,$B$5,(U358-$B$5-1))+(U358-$B$5-1))),$B$5/2+L_J,(U358-$B$5-1)/2))),0)</f>
        <v>0.999568177299903</v>
      </c>
    </row>
    <row r="359" customFormat="false" ht="15" hidden="false" customHeight="false" outlineLevel="0" collapsed="false">
      <c r="U359" s="0" t="n">
        <v>355</v>
      </c>
      <c r="V359" s="0" t="n">
        <f aca="false">IF(AND(N($B$12)&gt;0,U359-$B$5-1&gt;=1),MAX(0,1-SUMPRODUCT(POISSON(L_J,($B$12*U359)/2,FALSE()),BETADIST(($B$5*FINV($B$8,$B$5,(U359-$B$5-1))/($B$5*FINV($B$8,$B$5,(U359-$B$5-1))+(U359-$B$5-1))),$B$5/2+L_J,(U359-$B$5-1)/2))),0)</f>
        <v>0.999581291521971</v>
      </c>
    </row>
    <row r="360" customFormat="false" ht="15" hidden="false" customHeight="false" outlineLevel="0" collapsed="false">
      <c r="U360" s="0" t="n">
        <v>356</v>
      </c>
      <c r="V360" s="0" t="n">
        <f aca="false">IF(AND(N($B$12)&gt;0,U360-$B$5-1&gt;=1),MAX(0,1-SUMPRODUCT(POISSON(L_J,($B$12*U360)/2,FALSE()),BETADIST(($B$5*FINV($B$8,$B$5,(U360-$B$5-1))/($B$5*FINV($B$8,$B$5,(U360-$B$5-1))+(U360-$B$5-1))),$B$5/2+L_J,(U360-$B$5-1)/2))),0)</f>
        <v>0.999594018563202</v>
      </c>
    </row>
    <row r="361" customFormat="false" ht="15" hidden="false" customHeight="false" outlineLevel="0" collapsed="false">
      <c r="U361" s="0" t="n">
        <v>357</v>
      </c>
      <c r="V361" s="0" t="n">
        <f aca="false">IF(AND(N($B$12)&gt;0,U361-$B$5-1&gt;=1),MAX(0,1-SUMPRODUCT(POISSON(L_J,($B$12*U361)/2,FALSE()),BETADIST(($B$5*FINV($B$8,$B$5,(U361-$B$5-1))/($B$5*FINV($B$8,$B$5,(U361-$B$5-1))+(U361-$B$5-1))),$B$5/2+L_J,(U361-$B$5-1)/2))),0)</f>
        <v>0.999606369471218</v>
      </c>
    </row>
    <row r="362" customFormat="false" ht="15" hidden="false" customHeight="false" outlineLevel="0" collapsed="false">
      <c r="U362" s="0" t="n">
        <v>358</v>
      </c>
      <c r="V362" s="0" t="n">
        <f aca="false">IF(AND(N($B$12)&gt;0,U362-$B$5-1&gt;=1),MAX(0,1-SUMPRODUCT(POISSON(L_J,($B$12*U362)/2,FALSE()),BETADIST(($B$5*FINV($B$8,$B$5,(U362-$B$5-1))/($B$5*FINV($B$8,$B$5,(U362-$B$5-1))+(U362-$B$5-1))),$B$5/2+L_J,(U362-$B$5-1)/2))),0)</f>
        <v>0.999618354991561</v>
      </c>
    </row>
    <row r="363" customFormat="false" ht="15" hidden="false" customHeight="false" outlineLevel="0" collapsed="false">
      <c r="U363" s="0" t="n">
        <v>359</v>
      </c>
      <c r="V363" s="0" t="n">
        <f aca="false">IF(AND(N($B$12)&gt;0,U363-$B$5-1&gt;=1),MAX(0,1-SUMPRODUCT(POISSON(L_J,($B$12*U363)/2,FALSE()),BETADIST(($B$5*FINV($B$8,$B$5,(U363-$B$5-1))/($B$5*FINV($B$8,$B$5,(U363-$B$5-1))+(U363-$B$5-1))),$B$5/2+L_J,(U363-$B$5-1)/2))),0)</f>
        <v>0.999629985575506</v>
      </c>
    </row>
    <row r="364" customFormat="false" ht="15" hidden="false" customHeight="false" outlineLevel="0" collapsed="false">
      <c r="U364" s="0" t="n">
        <v>360</v>
      </c>
      <c r="V364" s="0" t="n">
        <f aca="false">IF(AND(N($B$12)&gt;0,U364-$B$5-1&gt;=1),MAX(0,1-SUMPRODUCT(POISSON(L_J,($B$12*U364)/2,FALSE()),BETADIST(($B$5*FINV($B$8,$B$5,(U364-$B$5-1))/($B$5*FINV($B$8,$B$5,(U364-$B$5-1))+(U364-$B$5-1))),$B$5/2+L_J,(U364-$B$5-1)/2))),0)</f>
        <v>0.999641271387686</v>
      </c>
    </row>
    <row r="365" customFormat="false" ht="15" hidden="false" customHeight="false" outlineLevel="0" collapsed="false">
      <c r="U365" s="0" t="n">
        <v>361</v>
      </c>
      <c r="V365" s="0" t="n">
        <f aca="false">IF(AND(N($B$12)&gt;0,U365-$B$5-1&gt;=1),MAX(0,1-SUMPRODUCT(POISSON(L_J,($B$12*U365)/2,FALSE()),BETADIST(($B$5*FINV($B$8,$B$5,(U365-$B$5-1))/($B$5*FINV($B$8,$B$5,(U365-$B$5-1))+(U365-$B$5-1))),$B$5/2+L_J,(U365-$B$5-1)/2))),0)</f>
        <v>0.99965222231353</v>
      </c>
    </row>
    <row r="366" customFormat="false" ht="15" hidden="false" customHeight="false" outlineLevel="0" collapsed="false">
      <c r="U366" s="0" t="n">
        <v>362</v>
      </c>
      <c r="V366" s="0" t="n">
        <f aca="false">IF(AND(N($B$12)&gt;0,U366-$B$5-1&gt;=1),MAX(0,1-SUMPRODUCT(POISSON(L_J,($B$12*U366)/2,FALSE()),BETADIST(($B$5*FINV($B$8,$B$5,(U366-$B$5-1))/($B$5*FINV($B$8,$B$5,(U366-$B$5-1))+(U366-$B$5-1))),$B$5/2+L_J,(U366-$B$5-1)/2))),0)</f>
        <v>0.999662847966535</v>
      </c>
    </row>
    <row r="367" customFormat="false" ht="15" hidden="false" customHeight="false" outlineLevel="0" collapsed="false">
      <c r="U367" s="0" t="n">
        <v>363</v>
      </c>
      <c r="V367" s="0" t="n">
        <f aca="false">IF(AND(N($B$12)&gt;0,U367-$B$5-1&gt;=1),MAX(0,1-SUMPRODUCT(POISSON(L_J,($B$12*U367)/2,FALSE()),BETADIST(($B$5*FINV($B$8,$B$5,(U367-$B$5-1))/($B$5*FINV($B$8,$B$5,(U367-$B$5-1))+(U367-$B$5-1))),$B$5/2+L_J,(U367-$B$5-1)/2))),0)</f>
        <v>0.999673157695345</v>
      </c>
    </row>
    <row r="368" customFormat="false" ht="15" hidden="false" customHeight="false" outlineLevel="0" collapsed="false">
      <c r="U368" s="0" t="n">
        <v>364</v>
      </c>
      <c r="V368" s="0" t="n">
        <f aca="false">IF(AND(N($B$12)&gt;0,U368-$B$5-1&gt;=1),MAX(0,1-SUMPRODUCT(POISSON(L_J,($B$12*U368)/2,FALSE()),BETADIST(($B$5*FINV($B$8,$B$5,(U368-$B$5-1))/($B$5*FINV($B$8,$B$5,(U368-$B$5-1))+(U368-$B$5-1))),$B$5/2+L_J,(U368-$B$5-1)/2))),0)</f>
        <v>0.999683160590673</v>
      </c>
    </row>
    <row r="369" customFormat="false" ht="15" hidden="false" customHeight="false" outlineLevel="0" collapsed="false">
      <c r="U369" s="0" t="n">
        <v>365</v>
      </c>
      <c r="V369" s="0" t="n">
        <f aca="false">IF(AND(N($B$12)&gt;0,U369-$B$5-1&gt;=1),MAX(0,1-SUMPRODUCT(POISSON(L_J,($B$12*U369)/2,FALSE()),BETADIST(($B$5*FINV($B$8,$B$5,(U369-$B$5-1))/($B$5*FINV($B$8,$B$5,(U369-$B$5-1))+(U369-$B$5-1))),$B$5/2+L_J,(U369-$B$5-1)/2))),0)</f>
        <v>0.999692865492049</v>
      </c>
    </row>
    <row r="370" customFormat="false" ht="15" hidden="false" customHeight="false" outlineLevel="0" collapsed="false">
      <c r="U370" s="0" t="n">
        <v>366</v>
      </c>
      <c r="V370" s="0" t="n">
        <f aca="false">IF(AND(N($B$12)&gt;0,U370-$B$5-1&gt;=1),MAX(0,1-SUMPRODUCT(POISSON(L_J,($B$12*U370)/2,FALSE()),BETADIST(($B$5*FINV($B$8,$B$5,(U370-$B$5-1))/($B$5*FINV($B$8,$B$5,(U370-$B$5-1))+(U370-$B$5-1))),$B$5/2+L_J,(U370-$B$5-1)/2))),0)</f>
        <v>0.999702280994406</v>
      </c>
    </row>
    <row r="371" customFormat="false" ht="15" hidden="false" customHeight="false" outlineLevel="0" collapsed="false">
      <c r="U371" s="0" t="n">
        <v>367</v>
      </c>
      <c r="V371" s="0" t="n">
        <f aca="false">IF(AND(N($B$12)&gt;0,U371-$B$5-1&gt;=1),MAX(0,1-SUMPRODUCT(POISSON(L_J,($B$12*U371)/2,FALSE()),BETADIST(($B$5*FINV($B$8,$B$5,(U371-$B$5-1))/($B$5*FINV($B$8,$B$5,(U371-$B$5-1))+(U371-$B$5-1))),$B$5/2+L_J,(U371-$B$5-1)/2))),0)</f>
        <v>0.9997114154545</v>
      </c>
    </row>
    <row r="372" customFormat="false" ht="15" hidden="false" customHeight="false" outlineLevel="0" collapsed="false">
      <c r="U372" s="0" t="n">
        <v>368</v>
      </c>
      <c r="V372" s="0" t="n">
        <f aca="false">IF(AND(N($B$12)&gt;0,U372-$B$5-1&gt;=1),MAX(0,1-SUMPRODUCT(POISSON(L_J,($B$12*U372)/2,FALSE()),BETADIST(($B$5*FINV($B$8,$B$5,(U372-$B$5-1))/($B$5*FINV($B$8,$B$5,(U372-$B$5-1))+(U372-$B$5-1))),$B$5/2+L_J,(U372-$B$5-1)/2))),0)</f>
        <v>0.999720276997185</v>
      </c>
    </row>
    <row r="373" customFormat="false" ht="15" hidden="false" customHeight="false" outlineLevel="0" collapsed="false">
      <c r="U373" s="0" t="n">
        <v>369</v>
      </c>
      <c r="V373" s="0" t="n">
        <f aca="false">IF(AND(N($B$12)&gt;0,U373-$B$5-1&gt;=1),MAX(0,1-SUMPRODUCT(POISSON(L_J,($B$12*U373)/2,FALSE()),BETADIST(($B$5*FINV($B$8,$B$5,(U373-$B$5-1))/($B$5*FINV($B$8,$B$5,(U373-$B$5-1))+(U373-$B$5-1))),$B$5/2+L_J,(U373-$B$5-1)/2))),0)</f>
        <v>0.999728873521519</v>
      </c>
    </row>
    <row r="374" customFormat="false" ht="15" hidden="false" customHeight="false" outlineLevel="0" collapsed="false">
      <c r="U374" s="0" t="n">
        <v>370</v>
      </c>
      <c r="V374" s="0" t="n">
        <f aca="false">IF(AND(N($B$12)&gt;0,U374-$B$5-1&gt;=1),MAX(0,1-SUMPRODUCT(POISSON(L_J,($B$12*U374)/2,FALSE()),BETADIST(($B$5*FINV($B$8,$B$5,(U374-$B$5-1))/($B$5*FINV($B$8,$B$5,(U374-$B$5-1))+(U374-$B$5-1))),$B$5/2+L_J,(U374-$B$5-1)/2))),0)</f>
        <v>0.999737212706732</v>
      </c>
    </row>
    <row r="375" customFormat="false" ht="15" hidden="false" customHeight="false" outlineLevel="0" collapsed="false">
      <c r="U375" s="0" t="n">
        <v>371</v>
      </c>
      <c r="V375" s="0" t="n">
        <f aca="false">IF(AND(N($B$12)&gt;0,U375-$B$5-1&gt;=1),MAX(0,1-SUMPRODUCT(POISSON(L_J,($B$12*U375)/2,FALSE()),BETADIST(($B$5*FINV($B$8,$B$5,(U375-$B$5-1))/($B$5*FINV($B$8,$B$5,(U375-$B$5-1))+(U375-$B$5-1))),$B$5/2+L_J,(U375-$B$5-1)/2))),0)</f>
        <v>0.999745302018042</v>
      </c>
    </row>
    <row r="376" customFormat="false" ht="15" hidden="false" customHeight="false" outlineLevel="0" collapsed="false">
      <c r="U376" s="0" t="n">
        <v>372</v>
      </c>
      <c r="V376" s="0" t="n">
        <f aca="false">IF(AND(N($B$12)&gt;0,U376-$B$5-1&gt;=1),MAX(0,1-SUMPRODUCT(POISSON(L_J,($B$12*U376)/2,FALSE()),BETADIST(($B$5*FINV($B$8,$B$5,(U376-$B$5-1))/($B$5*FINV($B$8,$B$5,(U376-$B$5-1))+(U376-$B$5-1))),$B$5/2+L_J,(U376-$B$5-1)/2))),0)</f>
        <v>0.999753148712329</v>
      </c>
    </row>
    <row r="377" customFormat="false" ht="15" hidden="false" customHeight="false" outlineLevel="0" collapsed="false">
      <c r="U377" s="0" t="n">
        <v>373</v>
      </c>
      <c r="V377" s="0" t="n">
        <f aca="false">IF(AND(N($B$12)&gt;0,U377-$B$5-1&gt;=1),MAX(0,1-SUMPRODUCT(POISSON(L_J,($B$12*U377)/2,FALSE()),BETADIST(($B$5*FINV($B$8,$B$5,(U377-$B$5-1))/($B$5*FINV($B$8,$B$5,(U377-$B$5-1))+(U377-$B$5-1))),$B$5/2+L_J,(U377-$B$5-1)/2))),0)</f>
        <v>0.999760759843663</v>
      </c>
    </row>
    <row r="378" customFormat="false" ht="15" hidden="false" customHeight="false" outlineLevel="0" collapsed="false">
      <c r="U378" s="0" t="n">
        <v>374</v>
      </c>
      <c r="V378" s="0" t="n">
        <f aca="false">IF(AND(N($B$12)&gt;0,U378-$B$5-1&gt;=1),MAX(0,1-SUMPRODUCT(POISSON(L_J,($B$12*U378)/2,FALSE()),BETADIST(($B$5*FINV($B$8,$B$5,(U378-$B$5-1))/($B$5*FINV($B$8,$B$5,(U378-$B$5-1))+(U378-$B$5-1))),$B$5/2+L_J,(U378-$B$5-1)/2))),0)</f>
        <v>0.999768142268708</v>
      </c>
    </row>
    <row r="379" customFormat="false" ht="15" hidden="false" customHeight="false" outlineLevel="0" collapsed="false">
      <c r="U379" s="0" t="n">
        <v>375</v>
      </c>
      <c r="V379" s="0" t="n">
        <f aca="false">IF(AND(N($B$12)&gt;0,U379-$B$5-1&gt;=1),MAX(0,1-SUMPRODUCT(POISSON(L_J,($B$12*U379)/2,FALSE()),BETADIST(($B$5*FINV($B$8,$B$5,(U379-$B$5-1))/($B$5*FINV($B$8,$B$5,(U379-$B$5-1))+(U379-$B$5-1))),$B$5/2+L_J,(U379-$B$5-1)/2))),0)</f>
        <v>0.999775302651972</v>
      </c>
    </row>
    <row r="380" customFormat="false" ht="15" hidden="false" customHeight="false" outlineLevel="0" collapsed="false">
      <c r="U380" s="0" t="n">
        <v>376</v>
      </c>
      <c r="V380" s="0" t="n">
        <f aca="false">IF(AND(N($B$12)&gt;0,U380-$B$5-1&gt;=1),MAX(0,1-SUMPRODUCT(POISSON(L_J,($B$12*U380)/2,FALSE()),BETADIST(($B$5*FINV($B$8,$B$5,(U380-$B$5-1))/($B$5*FINV($B$8,$B$5,(U380-$B$5-1))+(U380-$B$5-1))),$B$5/2+L_J,(U380-$B$5-1)/2))),0)</f>
        <v>0.999782247470947</v>
      </c>
    </row>
    <row r="381" customFormat="false" ht="15" hidden="false" customHeight="false" outlineLevel="0" collapsed="false">
      <c r="U381" s="0" t="n">
        <v>377</v>
      </c>
      <c r="V381" s="0" t="n">
        <f aca="false">IF(AND(N($B$12)&gt;0,U381-$B$5-1&gt;=1),MAX(0,1-SUMPRODUCT(POISSON(L_J,($B$12*U381)/2,FALSE()),BETADIST(($B$5*FINV($B$8,$B$5,(U381-$B$5-1))/($B$5*FINV($B$8,$B$5,(U381-$B$5-1))+(U381-$B$5-1))),$B$5/2+L_J,(U381-$B$5-1)/2))),0)</f>
        <v>0.999788983021105</v>
      </c>
    </row>
    <row r="382" customFormat="false" ht="15" hidden="false" customHeight="false" outlineLevel="0" collapsed="false">
      <c r="U382" s="0" t="n">
        <v>378</v>
      </c>
      <c r="V382" s="0" t="n">
        <f aca="false">IF(AND(N($B$12)&gt;0,U382-$B$5-1&gt;=1),MAX(0,1-SUMPRODUCT(POISSON(L_J,($B$12*U382)/2,FALSE()),BETADIST(($B$5*FINV($B$8,$B$5,(U382-$B$5-1))/($B$5*FINV($B$8,$B$5,(U382-$B$5-1))+(U382-$B$5-1))),$B$5/2+L_J,(U382-$B$5-1)/2))),0)</f>
        <v>0.999795515420774</v>
      </c>
    </row>
    <row r="383" customFormat="false" ht="15" hidden="false" customHeight="false" outlineLevel="0" collapsed="false">
      <c r="U383" s="0" t="n">
        <v>379</v>
      </c>
      <c r="V383" s="0" t="n">
        <f aca="false">IF(AND(N($B$12)&gt;0,U383-$B$5-1&gt;=1),MAX(0,1-SUMPRODUCT(POISSON(L_J,($B$12*U383)/2,FALSE()),BETADIST(($B$5*FINV($B$8,$B$5,(U383-$B$5-1))/($B$5*FINV($B$8,$B$5,(U383-$B$5-1))+(U383-$B$5-1))),$B$5/2+L_J,(U383-$B$5-1)/2))),0)</f>
        <v>0.999801850615896</v>
      </c>
    </row>
    <row r="384" customFormat="false" ht="15" hidden="false" customHeight="false" outlineLevel="0" collapsed="false">
      <c r="U384" s="0" t="n">
        <v>380</v>
      </c>
      <c r="V384" s="0" t="n">
        <f aca="false">IF(AND(N($B$12)&gt;0,U384-$B$5-1&gt;=1),MAX(0,1-SUMPRODUCT(POISSON(L_J,($B$12*U384)/2,FALSE()),BETADIST(($B$5*FINV($B$8,$B$5,(U384-$B$5-1))/($B$5*FINV($B$8,$B$5,(U384-$B$5-1))+(U384-$B$5-1))),$B$5/2+L_J,(U384-$B$5-1)/2))),0)</f>
        <v>0.999807994384657</v>
      </c>
    </row>
    <row r="385" customFormat="false" ht="15" hidden="false" customHeight="false" outlineLevel="0" collapsed="false">
      <c r="U385" s="0" t="n">
        <v>381</v>
      </c>
      <c r="V385" s="0" t="n">
        <f aca="false">IF(AND(N($B$12)&gt;0,U385-$B$5-1&gt;=1),MAX(0,1-SUMPRODUCT(POISSON(L_J,($B$12*U385)/2,FALSE()),BETADIST(($B$5*FINV($B$8,$B$5,(U385-$B$5-1))/($B$5*FINV($B$8,$B$5,(U385-$B$5-1))+(U385-$B$5-1))),$B$5/2+L_J,(U385-$B$5-1)/2))),0)</f>
        <v>0.999813952342006</v>
      </c>
    </row>
    <row r="386" customFormat="false" ht="15" hidden="false" customHeight="false" outlineLevel="0" collapsed="false">
      <c r="U386" s="0" t="n">
        <v>382</v>
      </c>
      <c r="V386" s="0" t="n">
        <f aca="false">IF(AND(N($B$12)&gt;0,U386-$B$5-1&gt;=1),MAX(0,1-SUMPRODUCT(POISSON(L_J,($B$12*U386)/2,FALSE()),BETADIST(($B$5*FINV($B$8,$B$5,(U386-$B$5-1))/($B$5*FINV($B$8,$B$5,(U386-$B$5-1))+(U386-$B$5-1))),$B$5/2+L_J,(U386-$B$5-1)/2))),0)</f>
        <v>0.999819729944058</v>
      </c>
    </row>
    <row r="387" customFormat="false" ht="15" hidden="false" customHeight="false" outlineLevel="0" collapsed="false">
      <c r="U387" s="0" t="n">
        <v>383</v>
      </c>
      <c r="V387" s="0" t="n">
        <f aca="false">IF(AND(N($B$12)&gt;0,U387-$B$5-1&gt;=1),MAX(0,1-SUMPRODUCT(POISSON(L_J,($B$12*U387)/2,FALSE()),BETADIST(($B$5*FINV($B$8,$B$5,(U387-$B$5-1))/($B$5*FINV($B$8,$B$5,(U387-$B$5-1))+(U387-$B$5-1))),$B$5/2+L_J,(U387-$B$5-1)/2))),0)</f>
        <v>0.999825332492384</v>
      </c>
    </row>
    <row r="388" customFormat="false" ht="15" hidden="false" customHeight="false" outlineLevel="0" collapsed="false">
      <c r="U388" s="0" t="n">
        <v>384</v>
      </c>
      <c r="V388" s="0" t="n">
        <f aca="false">IF(AND(N($B$12)&gt;0,U388-$B$5-1&gt;=1),MAX(0,1-SUMPRODUCT(POISSON(L_J,($B$12*U388)/2,FALSE()),BETADIST(($B$5*FINV($B$8,$B$5,(U388-$B$5-1))/($B$5*FINV($B$8,$B$5,(U388-$B$5-1))+(U388-$B$5-1))),$B$5/2+L_J,(U388-$B$5-1)/2))),0)</f>
        <v>0.999830765138194</v>
      </c>
    </row>
    <row r="389" customFormat="false" ht="15" hidden="false" customHeight="false" outlineLevel="0" collapsed="false">
      <c r="U389" s="0" t="n">
        <v>385</v>
      </c>
      <c r="V389" s="0" t="n">
        <f aca="false">IF(AND(N($B$12)&gt;0,U389-$B$5-1&gt;=1),MAX(0,1-SUMPRODUCT(POISSON(L_J,($B$12*U389)/2,FALSE()),BETADIST(($B$5*FINV($B$8,$B$5,(U389-$B$5-1))/($B$5*FINV($B$8,$B$5,(U389-$B$5-1))+(U389-$B$5-1))),$B$5/2+L_J,(U389-$B$5-1)/2))),0)</f>
        <v>0.999836032886416</v>
      </c>
    </row>
    <row r="390" customFormat="false" ht="15" hidden="false" customHeight="false" outlineLevel="0" collapsed="false">
      <c r="U390" s="0" t="n">
        <v>386</v>
      </c>
      <c r="V390" s="0" t="n">
        <f aca="false">IF(AND(N($B$12)&gt;0,U390-$B$5-1&gt;=1),MAX(0,1-SUMPRODUCT(POISSON(L_J,($B$12*U390)/2,FALSE()),BETADIST(($B$5*FINV($B$8,$B$5,(U390-$B$5-1))/($B$5*FINV($B$8,$B$5,(U390-$B$5-1))+(U390-$B$5-1))),$B$5/2+L_J,(U390-$B$5-1)/2))),0)</f>
        <v>0.99984114059966</v>
      </c>
    </row>
    <row r="391" customFormat="false" ht="15" hidden="false" customHeight="false" outlineLevel="0" collapsed="false">
      <c r="U391" s="0" t="n">
        <v>387</v>
      </c>
      <c r="V391" s="0" t="n">
        <f aca="false">IF(AND(N($B$12)&gt;0,U391-$B$5-1&gt;=1),MAX(0,1-SUMPRODUCT(POISSON(L_J,($B$12*U391)/2,FALSE()),BETADIST(($B$5*FINV($B$8,$B$5,(U391-$B$5-1))/($B$5*FINV($B$8,$B$5,(U391-$B$5-1))+(U391-$B$5-1))),$B$5/2+L_J,(U391-$B$5-1)/2))),0)</f>
        <v>0.999846093002096</v>
      </c>
    </row>
    <row r="392" customFormat="false" ht="15" hidden="false" customHeight="false" outlineLevel="0" collapsed="false">
      <c r="U392" s="0" t="n">
        <v>388</v>
      </c>
      <c r="V392" s="0" t="n">
        <f aca="false">IF(AND(N($B$12)&gt;0,U392-$B$5-1&gt;=1),MAX(0,1-SUMPRODUCT(POISSON(L_J,($B$12*U392)/2,FALSE()),BETADIST(($B$5*FINV($B$8,$B$5,(U392-$B$5-1))/($B$5*FINV($B$8,$B$5,(U392-$B$5-1))+(U392-$B$5-1))),$B$5/2+L_J,(U392-$B$5-1)/2))),0)</f>
        <v>0.999850894683223</v>
      </c>
    </row>
    <row r="393" customFormat="false" ht="15" hidden="false" customHeight="false" outlineLevel="0" collapsed="false">
      <c r="U393" s="0" t="n">
        <v>389</v>
      </c>
      <c r="V393" s="0" t="n">
        <f aca="false">IF(AND(N($B$12)&gt;0,U393-$B$5-1&gt;=1),MAX(0,1-SUMPRODUCT(POISSON(L_J,($B$12*U393)/2,FALSE()),BETADIST(($B$5*FINV($B$8,$B$5,(U393-$B$5-1))/($B$5*FINV($B$8,$B$5,(U393-$B$5-1))+(U393-$B$5-1))),$B$5/2+L_J,(U393-$B$5-1)/2))),0)</f>
        <v>0.999855550101538</v>
      </c>
    </row>
    <row r="394" customFormat="false" ht="15" hidden="false" customHeight="false" outlineLevel="0" collapsed="false">
      <c r="U394" s="0" t="n">
        <v>390</v>
      </c>
      <c r="V394" s="0" t="n">
        <f aca="false">IF(AND(N($B$12)&gt;0,U394-$B$5-1&gt;=1),MAX(0,1-SUMPRODUCT(POISSON(L_J,($B$12*U394)/2,FALSE()),BETADIST(($B$5*FINV($B$8,$B$5,(U394-$B$5-1))/($B$5*FINV($B$8,$B$5,(U394-$B$5-1))+(U394-$B$5-1))),$B$5/2+L_J,(U394-$B$5-1)/2))),0)</f>
        <v>0.999860063588123</v>
      </c>
    </row>
    <row r="395" customFormat="false" ht="15" hidden="false" customHeight="false" outlineLevel="0" collapsed="false">
      <c r="U395" s="0" t="n">
        <v>391</v>
      </c>
      <c r="V395" s="0" t="n">
        <f aca="false">IF(AND(N($B$12)&gt;0,U395-$B$5-1&gt;=1),MAX(0,1-SUMPRODUCT(POISSON(L_J,($B$12*U395)/2,FALSE()),BETADIST(($B$5*FINV($B$8,$B$5,(U395-$B$5-1))/($B$5*FINV($B$8,$B$5,(U395-$B$5-1))+(U395-$B$5-1))),$B$5/2+L_J,(U395-$B$5-1)/2))),0)</f>
        <v>0.999864439350128</v>
      </c>
    </row>
    <row r="396" customFormat="false" ht="15" hidden="false" customHeight="false" outlineLevel="0" collapsed="false">
      <c r="U396" s="0" t="n">
        <v>392</v>
      </c>
      <c r="V396" s="0" t="n">
        <f aca="false">IF(AND(N($B$12)&gt;0,U396-$B$5-1&gt;=1),MAX(0,1-SUMPRODUCT(POISSON(L_J,($B$12*U396)/2,FALSE()),BETADIST(($B$5*FINV($B$8,$B$5,(U396-$B$5-1))/($B$5*FINV($B$8,$B$5,(U396-$B$5-1))+(U396-$B$5-1))),$B$5/2+L_J,(U396-$B$5-1)/2))),0)</f>
        <v>0.999868681474168</v>
      </c>
    </row>
    <row r="397" customFormat="false" ht="15" hidden="false" customHeight="false" outlineLevel="0" collapsed="false">
      <c r="U397" s="0" t="n">
        <v>393</v>
      </c>
      <c r="V397" s="0" t="n">
        <f aca="false">IF(AND(N($B$12)&gt;0,U397-$B$5-1&gt;=1),MAX(0,1-SUMPRODUCT(POISSON(L_J,($B$12*U397)/2,FALSE()),BETADIST(($B$5*FINV($B$8,$B$5,(U397-$B$5-1))/($B$5*FINV($B$8,$B$5,(U397-$B$5-1))+(U397-$B$5-1))),$B$5/2+L_J,(U397-$B$5-1)/2))),0)</f>
        <v>0.999872793929633</v>
      </c>
    </row>
    <row r="398" customFormat="false" ht="15" hidden="false" customHeight="false" outlineLevel="0" collapsed="false">
      <c r="U398" s="0" t="n">
        <v>394</v>
      </c>
      <c r="V398" s="0" t="n">
        <f aca="false">IF(AND(N($B$12)&gt;0,U398-$B$5-1&gt;=1),MAX(0,1-SUMPRODUCT(POISSON(L_J,($B$12*U398)/2,FALSE()),BETADIST(($B$5*FINV($B$8,$B$5,(U398-$B$5-1))/($B$5*FINV($B$8,$B$5,(U398-$B$5-1))+(U398-$B$5-1))),$B$5/2+L_J,(U398-$B$5-1)/2))),0)</f>
        <v>0.999876780571912</v>
      </c>
    </row>
    <row r="399" customFormat="false" ht="15" hidden="false" customHeight="false" outlineLevel="0" collapsed="false">
      <c r="U399" s="0" t="n">
        <v>395</v>
      </c>
      <c r="V399" s="0" t="n">
        <f aca="false">IF(AND(N($B$12)&gt;0,U399-$B$5-1&gt;=1),MAX(0,1-SUMPRODUCT(POISSON(L_J,($B$12*U399)/2,FALSE()),BETADIST(($B$5*FINV($B$8,$B$5,(U399-$B$5-1))/($B$5*FINV($B$8,$B$5,(U399-$B$5-1))+(U399-$B$5-1))),$B$5/2+L_J,(U399-$B$5-1)/2))),0)</f>
        <v>0.999880645145531</v>
      </c>
    </row>
    <row r="400" customFormat="false" ht="15" hidden="false" customHeight="false" outlineLevel="0" collapsed="false">
      <c r="U400" s="0" t="n">
        <v>396</v>
      </c>
      <c r="V400" s="0" t="n">
        <f aca="false">IF(AND(N($B$12)&gt;0,U400-$B$5-1&gt;=1),MAX(0,1-SUMPRODUCT(POISSON(L_J,($B$12*U400)/2,FALSE()),BETADIST(($B$5*FINV($B$8,$B$5,(U400-$B$5-1))/($B$5*FINV($B$8,$B$5,(U400-$B$5-1))+(U400-$B$5-1))),$B$5/2+L_J,(U400-$B$5-1)/2))),0)</f>
        <v>0.999884391287212</v>
      </c>
    </row>
    <row r="401" customFormat="false" ht="15" hidden="false" customHeight="false" outlineLevel="0" collapsed="false">
      <c r="U401" s="0" t="n">
        <v>397</v>
      </c>
      <c r="V401" s="0" t="n">
        <f aca="false">IF(AND(N($B$12)&gt;0,U401-$B$5-1&gt;=1),MAX(0,1-SUMPRODUCT(POISSON(L_J,($B$12*U401)/2,FALSE()),BETADIST(($B$5*FINV($B$8,$B$5,(U401-$B$5-1))/($B$5*FINV($B$8,$B$5,(U401-$B$5-1))+(U401-$B$5-1))),$B$5/2+L_J,(U401-$B$5-1)/2))),0)</f>
        <v>0.999888022528847</v>
      </c>
    </row>
    <row r="402" customFormat="false" ht="15" hidden="false" customHeight="false" outlineLevel="0" collapsed="false">
      <c r="U402" s="0" t="n">
        <v>398</v>
      </c>
      <c r="V402" s="0" t="n">
        <f aca="false">IF(AND(N($B$12)&gt;0,U402-$B$5-1&gt;=1),MAX(0,1-SUMPRODUCT(POISSON(L_J,($B$12*U402)/2,FALSE()),BETADIST(($B$5*FINV($B$8,$B$5,(U402-$B$5-1))/($B$5*FINV($B$8,$B$5,(U402-$B$5-1))+(U402-$B$5-1))),$B$5/2+L_J,(U402-$B$5-1)/2))),0)</f>
        <v>0.999891542300404</v>
      </c>
    </row>
    <row r="403" customFormat="false" ht="15" hidden="false" customHeight="false" outlineLevel="0" collapsed="false">
      <c r="U403" s="0" t="n">
        <v>399</v>
      </c>
      <c r="V403" s="0" t="n">
        <f aca="false">IF(AND(N($B$12)&gt;0,U403-$B$5-1&gt;=1),MAX(0,1-SUMPRODUCT(POISSON(L_J,($B$12*U403)/2,FALSE()),BETADIST(($B$5*FINV($B$8,$B$5,(U403-$B$5-1))/($B$5*FINV($B$8,$B$5,(U403-$B$5-1))+(U403-$B$5-1))),$B$5/2+L_J,(U403-$B$5-1)/2))),0)</f>
        <v>0.999894953932744</v>
      </c>
    </row>
    <row r="404" customFormat="false" ht="15" hidden="false" customHeight="false" outlineLevel="0" collapsed="false">
      <c r="U404" s="0" t="n">
        <v>400</v>
      </c>
      <c r="V404" s="0" t="n">
        <f aca="false">IF(AND(N($B$12)&gt;0,U404-$B$5-1&gt;=1),MAX(0,1-SUMPRODUCT(POISSON(L_J,($B$12*U404)/2,FALSE()),BETADIST(($B$5*FINV($B$8,$B$5,(U404-$B$5-1))/($B$5*FINV($B$8,$B$5,(U404-$B$5-1))+(U404-$B$5-1))),$B$5/2+L_J,(U404-$B$5-1)/2))),0)</f>
        <v>0.999898260660376</v>
      </c>
    </row>
    <row r="405" customFormat="false" ht="15" hidden="false" customHeight="false" outlineLevel="0" collapsed="false">
      <c r="U405" s="0" t="n">
        <v>401</v>
      </c>
      <c r="V405" s="0" t="n">
        <f aca="false">IF(AND(N($B$12)&gt;0,U405-$B$5-1&gt;=1),MAX(0,1-SUMPRODUCT(POISSON(L_J,($B$12*U405)/2,FALSE()),BETADIST(($B$5*FINV($B$8,$B$5,(U405-$B$5-1))/($B$5*FINV($B$8,$B$5,(U405-$B$5-1))+(U405-$B$5-1))),$B$5/2+L_J,(U405-$B$5-1)/2))),0)</f>
        <v>0.999901465624132</v>
      </c>
    </row>
    <row r="406" customFormat="false" ht="15" hidden="false" customHeight="false" outlineLevel="0" collapsed="false">
      <c r="U406" s="0" t="n">
        <v>402</v>
      </c>
      <c r="V406" s="0" t="n">
        <f aca="false">IF(AND(N($B$12)&gt;0,U406-$B$5-1&gt;=1),MAX(0,1-SUMPRODUCT(POISSON(L_J,($B$12*U406)/2,FALSE()),BETADIST(($B$5*FINV($B$8,$B$5,(U406-$B$5-1))/($B$5*FINV($B$8,$B$5,(U406-$B$5-1))+(U406-$B$5-1))),$B$5/2+L_J,(U406-$B$5-1)/2))),0)</f>
        <v>0.999904571873772</v>
      </c>
    </row>
    <row r="407" customFormat="false" ht="15" hidden="false" customHeight="false" outlineLevel="0" collapsed="false">
      <c r="U407" s="0" t="n">
        <v>403</v>
      </c>
      <c r="V407" s="0" t="n">
        <f aca="false">IF(AND(N($B$12)&gt;0,U407-$B$5-1&gt;=1),MAX(0,1-SUMPRODUCT(POISSON(L_J,($B$12*U407)/2,FALSE()),BETADIST(($B$5*FINV($B$8,$B$5,(U407-$B$5-1))/($B$5*FINV($B$8,$B$5,(U407-$B$5-1))+(U407-$B$5-1))),$B$5/2+L_J,(U407-$B$5-1)/2))),0)</f>
        <v>0.999907582370526</v>
      </c>
    </row>
    <row r="408" customFormat="false" ht="15" hidden="false" customHeight="false" outlineLevel="0" collapsed="false">
      <c r="U408" s="0" t="n">
        <v>404</v>
      </c>
      <c r="V408" s="0" t="n">
        <f aca="false">IF(AND(N($B$12)&gt;0,U408-$B$5-1&gt;=1),MAX(0,1-SUMPRODUCT(POISSON(L_J,($B$12*U408)/2,FALSE()),BETADIST(($B$5*FINV($B$8,$B$5,(U408-$B$5-1))/($B$5*FINV($B$8,$B$5,(U408-$B$5-1))+(U408-$B$5-1))),$B$5/2+L_J,(U408-$B$5-1)/2))),0)</f>
        <v>0.999910499989561</v>
      </c>
    </row>
    <row r="409" customFormat="false" ht="15" hidden="false" customHeight="false" outlineLevel="0" collapsed="false">
      <c r="U409" s="0" t="n">
        <v>405</v>
      </c>
      <c r="V409" s="0" t="n">
        <f aca="false">IF(AND(N($B$12)&gt;0,U409-$B$5-1&gt;=1),MAX(0,1-SUMPRODUCT(POISSON(L_J,($B$12*U409)/2,FALSE()),BETADIST(($B$5*FINV($B$8,$B$5,(U409-$B$5-1))/($B$5*FINV($B$8,$B$5,(U409-$B$5-1))+(U409-$B$5-1))),$B$5/2+L_J,(U409-$B$5-1)/2))),0)</f>
        <v>0.999913327522385</v>
      </c>
    </row>
    <row r="410" customFormat="false" ht="15" hidden="false" customHeight="false" outlineLevel="0" collapsed="false">
      <c r="U410" s="0" t="n">
        <v>406</v>
      </c>
      <c r="V410" s="0" t="n">
        <f aca="false">IF(AND(N($B$12)&gt;0,U410-$B$5-1&gt;=1),MAX(0,1-SUMPRODUCT(POISSON(L_J,($B$12*U410)/2,FALSE()),BETADIST(($B$5*FINV($B$8,$B$5,(U410-$B$5-1))/($B$5*FINV($B$8,$B$5,(U410-$B$5-1))+(U410-$B$5-1))),$B$5/2+L_J,(U410-$B$5-1)/2))),0)</f>
        <v>0.999916067679194</v>
      </c>
    </row>
    <row r="411" customFormat="false" ht="15" hidden="false" customHeight="false" outlineLevel="0" collapsed="false">
      <c r="U411" s="0" t="n">
        <v>407</v>
      </c>
      <c r="V411" s="0" t="n">
        <f aca="false">IF(AND(N($B$12)&gt;0,U411-$B$5-1&gt;=1),MAX(0,1-SUMPRODUCT(POISSON(L_J,($B$12*U411)/2,FALSE()),BETADIST(($B$5*FINV($B$8,$B$5,(U411-$B$5-1))/($B$5*FINV($B$8,$B$5,(U411-$B$5-1))+(U411-$B$5-1))),$B$5/2+L_J,(U411-$B$5-1)/2))),0)</f>
        <v>0.999918723091146</v>
      </c>
    </row>
    <row r="412" customFormat="false" ht="15" hidden="false" customHeight="false" outlineLevel="0" collapsed="false">
      <c r="U412" s="0" t="n">
        <v>408</v>
      </c>
      <c r="V412" s="0" t="n">
        <f aca="false">IF(AND(N($B$12)&gt;0,U412-$B$5-1&gt;=1),MAX(0,1-SUMPRODUCT(POISSON(L_J,($B$12*U412)/2,FALSE()),BETADIST(($B$5*FINV($B$8,$B$5,(U412-$B$5-1))/($B$5*FINV($B$8,$B$5,(U412-$B$5-1))+(U412-$B$5-1))),$B$5/2+L_J,(U412-$B$5-1)/2))),0)</f>
        <v>0.999921296312579</v>
      </c>
    </row>
    <row r="413" customFormat="false" ht="15" hidden="false" customHeight="false" outlineLevel="0" collapsed="false">
      <c r="U413" s="0" t="n">
        <v>409</v>
      </c>
      <c r="V413" s="0" t="n">
        <f aca="false">IF(AND(N($B$12)&gt;0,U413-$B$5-1&gt;=1),MAX(0,1-SUMPRODUCT(POISSON(L_J,($B$12*U413)/2,FALSE()),BETADIST(($B$5*FINV($B$8,$B$5,(U413-$B$5-1))/($B$5*FINV($B$8,$B$5,(U413-$B$5-1))+(U413-$B$5-1))),$B$5/2+L_J,(U413-$B$5-1)/2))),0)</f>
        <v>0.999923789823173</v>
      </c>
    </row>
    <row r="414" customFormat="false" ht="15" hidden="false" customHeight="false" outlineLevel="0" collapsed="false">
      <c r="U414" s="0" t="n">
        <v>410</v>
      </c>
      <c r="V414" s="0" t="n">
        <f aca="false">IF(AND(N($B$12)&gt;0,U414-$B$5-1&gt;=1),MAX(0,1-SUMPRODUCT(POISSON(L_J,($B$12*U414)/2,FALSE()),BETADIST(($B$5*FINV($B$8,$B$5,(U414-$B$5-1))/($B$5*FINV($B$8,$B$5,(U414-$B$5-1))+(U414-$B$5-1))),$B$5/2+L_J,(U414-$B$5-1)/2))),0)</f>
        <v>0.999926206030048</v>
      </c>
    </row>
    <row r="415" customFormat="false" ht="15" hidden="false" customHeight="false" outlineLevel="0" collapsed="false">
      <c r="U415" s="0" t="n">
        <v>411</v>
      </c>
      <c r="V415" s="0" t="n">
        <f aca="false">IF(AND(N($B$12)&gt;0,U415-$B$5-1&gt;=1),MAX(0,1-SUMPRODUCT(POISSON(L_J,($B$12*U415)/2,FALSE()),BETADIST(($B$5*FINV($B$8,$B$5,(U415-$B$5-1))/($B$5*FINV($B$8,$B$5,(U415-$B$5-1))+(U415-$B$5-1))),$B$5/2+L_J,(U415-$B$5-1)/2))),0)</f>
        <v>0.999928547269812</v>
      </c>
    </row>
    <row r="416" customFormat="false" ht="15" hidden="false" customHeight="false" outlineLevel="0" collapsed="false">
      <c r="U416" s="0" t="n">
        <v>412</v>
      </c>
      <c r="V416" s="0" t="n">
        <f aca="false">IF(AND(N($B$12)&gt;0,U416-$B$5-1&gt;=1),MAX(0,1-SUMPRODUCT(POISSON(L_J,($B$12*U416)/2,FALSE()),BETADIST(($B$5*FINV($B$8,$B$5,(U416-$B$5-1))/($B$5*FINV($B$8,$B$5,(U416-$B$5-1))+(U416-$B$5-1))),$B$5/2+L_J,(U416-$B$5-1)/2))),0)</f>
        <v>0.999930815810546</v>
      </c>
    </row>
    <row r="417" customFormat="false" ht="15" hidden="false" customHeight="false" outlineLevel="0" collapsed="false">
      <c r="U417" s="0" t="n">
        <v>413</v>
      </c>
      <c r="V417" s="0" t="n">
        <f aca="false">IF(AND(N($B$12)&gt;0,U417-$B$5-1&gt;=1),MAX(0,1-SUMPRODUCT(POISSON(L_J,($B$12*U417)/2,FALSE()),BETADIST(($B$5*FINV($B$8,$B$5,(U417-$B$5-1))/($B$5*FINV($B$8,$B$5,(U417-$B$5-1))+(U417-$B$5-1))),$B$5/2+L_J,(U417-$B$5-1)/2))),0)</f>
        <v>0.999933013853747</v>
      </c>
    </row>
    <row r="418" customFormat="false" ht="15" hidden="false" customHeight="false" outlineLevel="0" collapsed="false">
      <c r="U418" s="0" t="n">
        <v>414</v>
      </c>
      <c r="V418" s="0" t="n">
        <f aca="false">IF(AND(N($B$12)&gt;0,U418-$B$5-1&gt;=1),MAX(0,1-SUMPRODUCT(POISSON(L_J,($B$12*U418)/2,FALSE()),BETADIST(($B$5*FINV($B$8,$B$5,(U418-$B$5-1))/($B$5*FINV($B$8,$B$5,(U418-$B$5-1))+(U418-$B$5-1))),$B$5/2+L_J,(U418-$B$5-1)/2))),0)</f>
        <v>0.999935143536206</v>
      </c>
    </row>
    <row r="419" customFormat="false" ht="15" hidden="false" customHeight="false" outlineLevel="0" collapsed="false">
      <c r="U419" s="0" t="n">
        <v>415</v>
      </c>
      <c r="V419" s="0" t="n">
        <f aca="false">IF(AND(N($B$12)&gt;0,U419-$B$5-1&gt;=1),MAX(0,1-SUMPRODUCT(POISSON(L_J,($B$12*U419)/2,FALSE()),BETADIST(($B$5*FINV($B$8,$B$5,(U419-$B$5-1))/($B$5*FINV($B$8,$B$5,(U419-$B$5-1))+(U419-$B$5-1))),$B$5/2+L_J,(U419-$B$5-1)/2))),0)</f>
        <v>0.999937206931843</v>
      </c>
    </row>
    <row r="420" customFormat="false" ht="15" hidden="false" customHeight="false" outlineLevel="0" collapsed="false">
      <c r="U420" s="0" t="n">
        <v>416</v>
      </c>
      <c r="V420" s="0" t="n">
        <f aca="false">IF(AND(N($B$12)&gt;0,U420-$B$5-1&gt;=1),MAX(0,1-SUMPRODUCT(POISSON(L_J,($B$12*U420)/2,FALSE()),BETADIST(($B$5*FINV($B$8,$B$5,(U420-$B$5-1))/($B$5*FINV($B$8,$B$5,(U420-$B$5-1))+(U420-$B$5-1))),$B$5/2+L_J,(U420-$B$5-1)/2))),0)</f>
        <v>0.999939206053495</v>
      </c>
    </row>
    <row r="421" customFormat="false" ht="15" hidden="false" customHeight="false" outlineLevel="0" collapsed="false">
      <c r="U421" s="0" t="n">
        <v>417</v>
      </c>
      <c r="V421" s="0" t="n">
        <f aca="false">IF(AND(N($B$12)&gt;0,U421-$B$5-1&gt;=1),MAX(0,1-SUMPRODUCT(POISSON(L_J,($B$12*U421)/2,FALSE()),BETADIST(($B$5*FINV($B$8,$B$5,(U421-$B$5-1))/($B$5*FINV($B$8,$B$5,(U421-$B$5-1))+(U421-$B$5-1))),$B$5/2+L_J,(U421-$B$5-1)/2))),0)</f>
        <v>0.999941142854643</v>
      </c>
    </row>
    <row r="422" customFormat="false" ht="15" hidden="false" customHeight="false" outlineLevel="0" collapsed="false">
      <c r="U422" s="0" t="n">
        <v>418</v>
      </c>
      <c r="V422" s="0" t="n">
        <f aca="false">IF(AND(N($B$12)&gt;0,U422-$B$5-1&gt;=1),MAX(0,1-SUMPRODUCT(POISSON(L_J,($B$12*U422)/2,FALSE()),BETADIST(($B$5*FINV($B$8,$B$5,(U422-$B$5-1))/($B$5*FINV($B$8,$B$5,(U422-$B$5-1))+(U422-$B$5-1))),$B$5/2+L_J,(U422-$B$5-1)/2))),0)</f>
        <v>0.99994301923111</v>
      </c>
    </row>
    <row r="423" customFormat="false" ht="15" hidden="false" customHeight="false" outlineLevel="0" collapsed="false">
      <c r="U423" s="0" t="n">
        <v>419</v>
      </c>
      <c r="V423" s="0" t="n">
        <f aca="false">IF(AND(N($B$12)&gt;0,U423-$B$5-1&gt;=1),MAX(0,1-SUMPRODUCT(POISSON(L_J,($B$12*U423)/2,FALSE()),BETADIST(($B$5*FINV($B$8,$B$5,(U423-$B$5-1))/($B$5*FINV($B$8,$B$5,(U423-$B$5-1))+(U423-$B$5-1))),$B$5/2+L_J,(U423-$B$5-1)/2))),0)</f>
        <v>0.999944837022695</v>
      </c>
    </row>
    <row r="424" customFormat="false" ht="15" hidden="false" customHeight="false" outlineLevel="0" collapsed="false">
      <c r="U424" s="0" t="n">
        <v>420</v>
      </c>
      <c r="V424" s="0" t="n">
        <f aca="false">IF(AND(N($B$12)&gt;0,U424-$B$5-1&gt;=1),MAX(0,1-SUMPRODUCT(POISSON(L_J,($B$12*U424)/2,FALSE()),BETADIST(($B$5*FINV($B$8,$B$5,(U424-$B$5-1))/($B$5*FINV($B$8,$B$5,(U424-$B$5-1))+(U424-$B$5-1))),$B$5/2+L_J,(U424-$B$5-1)/2))),0)</f>
        <v>0.999946598014777</v>
      </c>
    </row>
    <row r="425" customFormat="false" ht="15" hidden="false" customHeight="false" outlineLevel="0" collapsed="false">
      <c r="U425" s="0" t="n">
        <v>421</v>
      </c>
      <c r="V425" s="0" t="n">
        <f aca="false">IF(AND(N($B$12)&gt;0,U425-$B$5-1&gt;=1),MAX(0,1-SUMPRODUCT(POISSON(L_J,($B$12*U425)/2,FALSE()),BETADIST(($B$5*FINV($B$8,$B$5,(U425-$B$5-1))/($B$5*FINV($B$8,$B$5,(U425-$B$5-1))+(U425-$B$5-1))),$B$5/2+L_J,(U425-$B$5-1)/2))),0)</f>
        <v>0.999948303939863</v>
      </c>
    </row>
    <row r="426" customFormat="false" ht="15" hidden="false" customHeight="false" outlineLevel="0" collapsed="false">
      <c r="U426" s="0" t="n">
        <v>422</v>
      </c>
      <c r="V426" s="0" t="n">
        <f aca="false">IF(AND(N($B$12)&gt;0,U426-$B$5-1&gt;=1),MAX(0,1-SUMPRODUCT(POISSON(L_J,($B$12*U426)/2,FALSE()),BETADIST(($B$5*FINV($B$8,$B$5,(U426-$B$5-1))/($B$5*FINV($B$8,$B$5,(U426-$B$5-1))+(U426-$B$5-1))),$B$5/2+L_J,(U426-$B$5-1)/2))),0)</f>
        <v>0.999949956479107</v>
      </c>
    </row>
    <row r="427" customFormat="false" ht="15" hidden="false" customHeight="false" outlineLevel="0" collapsed="false">
      <c r="U427" s="0" t="n">
        <v>423</v>
      </c>
      <c r="V427" s="0" t="n">
        <f aca="false">IF(AND(N($B$12)&gt;0,U427-$B$5-1&gt;=1),MAX(0,1-SUMPRODUCT(POISSON(L_J,($B$12*U427)/2,FALSE()),BETADIST(($B$5*FINV($B$8,$B$5,(U427-$B$5-1))/($B$5*FINV($B$8,$B$5,(U427-$B$5-1))+(U427-$B$5-1))),$B$5/2+L_J,(U427-$B$5-1)/2))),0)</f>
        <v>0.999951557263774</v>
      </c>
    </row>
    <row r="428" customFormat="false" ht="15" hidden="false" customHeight="false" outlineLevel="0" collapsed="false">
      <c r="U428" s="0" t="n">
        <v>424</v>
      </c>
      <c r="V428" s="0" t="n">
        <f aca="false">IF(AND(N($B$12)&gt;0,U428-$B$5-1&gt;=1),MAX(0,1-SUMPRODUCT(POISSON(L_J,($B$12*U428)/2,FALSE()),BETADIST(($B$5*FINV($B$8,$B$5,(U428-$B$5-1))/($B$5*FINV($B$8,$B$5,(U428-$B$5-1))+(U428-$B$5-1))),$B$5/2+L_J,(U428-$B$5-1)/2))),0)</f>
        <v>0.999953107876673</v>
      </c>
    </row>
    <row r="429" customFormat="false" ht="15" hidden="false" customHeight="false" outlineLevel="0" collapsed="false">
      <c r="U429" s="0" t="n">
        <v>425</v>
      </c>
      <c r="V429" s="0" t="n">
        <f aca="false">IF(AND(N($B$12)&gt;0,U429-$B$5-1&gt;=1),MAX(0,1-SUMPRODUCT(POISSON(L_J,($B$12*U429)/2,FALSE()),BETADIST(($B$5*FINV($B$8,$B$5,(U429-$B$5-1))/($B$5*FINV($B$8,$B$5,(U429-$B$5-1))+(U429-$B$5-1))),$B$5/2+L_J,(U429-$B$5-1)/2))),0)</f>
        <v>0.999954609853547</v>
      </c>
    </row>
    <row r="430" customFormat="false" ht="15" hidden="false" customHeight="false" outlineLevel="0" collapsed="false">
      <c r="U430" s="0" t="n">
        <v>426</v>
      </c>
      <c r="V430" s="0" t="n">
        <f aca="false">IF(AND(N($B$12)&gt;0,U430-$B$5-1&gt;=1),MAX(0,1-SUMPRODUCT(POISSON(L_J,($B$12*U430)/2,FALSE()),BETADIST(($B$5*FINV($B$8,$B$5,(U430-$B$5-1))/($B$5*FINV($B$8,$B$5,(U430-$B$5-1))+(U430-$B$5-1))),$B$5/2+L_J,(U430-$B$5-1)/2))),0)</f>
        <v>0.999956064684428</v>
      </c>
    </row>
    <row r="431" customFormat="false" ht="15" hidden="false" customHeight="false" outlineLevel="0" collapsed="false">
      <c r="U431" s="0" t="n">
        <v>427</v>
      </c>
      <c r="V431" s="0" t="n">
        <f aca="false">IF(AND(N($B$12)&gt;0,U431-$B$5-1&gt;=1),MAX(0,1-SUMPRODUCT(POISSON(L_J,($B$12*U431)/2,FALSE()),BETADIST(($B$5*FINV($B$8,$B$5,(U431-$B$5-1))/($B$5*FINV($B$8,$B$5,(U431-$B$5-1))+(U431-$B$5-1))),$B$5/2+L_J,(U431-$B$5-1)/2))),0)</f>
        <v>0.999957473814948</v>
      </c>
    </row>
    <row r="432" customFormat="false" ht="15" hidden="false" customHeight="false" outlineLevel="0" collapsed="false">
      <c r="U432" s="0" t="n">
        <v>428</v>
      </c>
      <c r="V432" s="0" t="n">
        <f aca="false">IF(AND(N($B$12)&gt;0,U432-$B$5-1&gt;=1),MAX(0,1-SUMPRODUCT(POISSON(L_J,($B$12*U432)/2,FALSE()),BETADIST(($B$5*FINV($B$8,$B$5,(U432-$B$5-1))/($B$5*FINV($B$8,$B$5,(U432-$B$5-1))+(U432-$B$5-1))),$B$5/2+L_J,(U432-$B$5-1)/2))),0)</f>
        <v>0.999958838647621</v>
      </c>
    </row>
    <row r="433" customFormat="false" ht="15" hidden="false" customHeight="false" outlineLevel="0" collapsed="false">
      <c r="U433" s="0" t="n">
        <v>429</v>
      </c>
      <c r="V433" s="0" t="n">
        <f aca="false">IF(AND(N($B$12)&gt;0,U433-$B$5-1&gt;=1),MAX(0,1-SUMPRODUCT(POISSON(L_J,($B$12*U433)/2,FALSE()),BETADIST(($B$5*FINV($B$8,$B$5,(U433-$B$5-1))/($B$5*FINV($B$8,$B$5,(U433-$B$5-1))+(U433-$B$5-1))),$B$5/2+L_J,(U433-$B$5-1)/2))),0)</f>
        <v>0.999960160543086</v>
      </c>
    </row>
    <row r="434" customFormat="false" ht="15" hidden="false" customHeight="false" outlineLevel="0" collapsed="false">
      <c r="U434" s="0" t="n">
        <v>430</v>
      </c>
      <c r="V434" s="0" t="n">
        <f aca="false">IF(AND(N($B$12)&gt;0,U434-$B$5-1&gt;=1),MAX(0,1-SUMPRODUCT(POISSON(L_J,($B$12*U434)/2,FALSE()),BETADIST(($B$5*FINV($B$8,$B$5,(U434-$B$5-1))/($B$5*FINV($B$8,$B$5,(U434-$B$5-1))+(U434-$B$5-1))),$B$5/2+L_J,(U434-$B$5-1)/2))),0)</f>
        <v>0.999961440821317</v>
      </c>
    </row>
    <row r="435" customFormat="false" ht="15" hidden="false" customHeight="false" outlineLevel="0" collapsed="false">
      <c r="U435" s="0" t="n">
        <v>431</v>
      </c>
      <c r="V435" s="0" t="n">
        <f aca="false">IF(AND(N($B$12)&gt;0,U435-$B$5-1&gt;=1),MAX(0,1-SUMPRODUCT(POISSON(L_J,($B$12*U435)/2,FALSE()),BETADIST(($B$5*FINV($B$8,$B$5,(U435-$B$5-1))/($B$5*FINV($B$8,$B$5,(U435-$B$5-1))+(U435-$B$5-1))),$B$5/2+L_J,(U435-$B$5-1)/2))),0)</f>
        <v>0.999962680762797</v>
      </c>
    </row>
    <row r="436" customFormat="false" ht="15" hidden="false" customHeight="false" outlineLevel="0" collapsed="false">
      <c r="U436" s="0" t="n">
        <v>432</v>
      </c>
      <c r="V436" s="0" t="n">
        <f aca="false">IF(AND(N($B$12)&gt;0,U436-$B$5-1&gt;=1),MAX(0,1-SUMPRODUCT(POISSON(L_J,($B$12*U436)/2,FALSE()),BETADIST(($B$5*FINV($B$8,$B$5,(U436-$B$5-1))/($B$5*FINV($B$8,$B$5,(U436-$B$5-1))+(U436-$B$5-1))),$B$5/2+L_J,(U436-$B$5-1)/2))),0)</f>
        <v>0.999963881609665</v>
      </c>
    </row>
    <row r="437" customFormat="false" ht="15" hidden="false" customHeight="false" outlineLevel="0" collapsed="false">
      <c r="U437" s="0" t="n">
        <v>433</v>
      </c>
      <c r="V437" s="0" t="n">
        <f aca="false">IF(AND(N($B$12)&gt;0,U437-$B$5-1&gt;=1),MAX(0,1-SUMPRODUCT(POISSON(L_J,($B$12*U437)/2,FALSE()),BETADIST(($B$5*FINV($B$8,$B$5,(U437-$B$5-1))/($B$5*FINV($B$8,$B$5,(U437-$B$5-1))+(U437-$B$5-1))),$B$5/2+L_J,(U437-$B$5-1)/2))),0)</f>
        <v>0.999965044566821</v>
      </c>
    </row>
    <row r="438" customFormat="false" ht="15" hidden="false" customHeight="false" outlineLevel="0" collapsed="false">
      <c r="U438" s="0" t="n">
        <v>434</v>
      </c>
      <c r="V438" s="0" t="n">
        <f aca="false">IF(AND(N($B$12)&gt;0,U438-$B$5-1&gt;=1),MAX(0,1-SUMPRODUCT(POISSON(L_J,($B$12*U438)/2,FALSE()),BETADIST(($B$5*FINV($B$8,$B$5,(U438-$B$5-1))/($B$5*FINV($B$8,$B$5,(U438-$B$5-1))+(U438-$B$5-1))),$B$5/2+L_J,(U438-$B$5-1)/2))),0)</f>
        <v>0.999966170803015</v>
      </c>
    </row>
    <row r="439" customFormat="false" ht="15" hidden="false" customHeight="false" outlineLevel="0" collapsed="false">
      <c r="U439" s="0" t="n">
        <v>435</v>
      </c>
      <c r="V439" s="0" t="n">
        <f aca="false">IF(AND(N($B$12)&gt;0,U439-$B$5-1&gt;=1),MAX(0,1-SUMPRODUCT(POISSON(L_J,($B$12*U439)/2,FALSE()),BETADIST(($B$5*FINV($B$8,$B$5,(U439-$B$5-1))/($B$5*FINV($B$8,$B$5,(U439-$B$5-1))+(U439-$B$5-1))),$B$5/2+L_J,(U439-$B$5-1)/2))),0)</f>
        <v>0.999967261451889</v>
      </c>
    </row>
    <row r="440" customFormat="false" ht="15" hidden="false" customHeight="false" outlineLevel="0" collapsed="false">
      <c r="U440" s="0" t="n">
        <v>436</v>
      </c>
      <c r="V440" s="0" t="n">
        <f aca="false">IF(AND(N($B$12)&gt;0,U440-$B$5-1&gt;=1),MAX(0,1-SUMPRODUCT(POISSON(L_J,($B$12*U440)/2,FALSE()),BETADIST(($B$5*FINV($B$8,$B$5,(U440-$B$5-1))/($B$5*FINV($B$8,$B$5,(U440-$B$5-1))+(U440-$B$5-1))),$B$5/2+L_J,(U440-$B$5-1)/2))),0)</f>
        <v>0.999968317613005</v>
      </c>
    </row>
    <row r="441" customFormat="false" ht="15" hidden="false" customHeight="false" outlineLevel="0" collapsed="false">
      <c r="U441" s="0" t="n">
        <v>437</v>
      </c>
      <c r="V441" s="0" t="n">
        <f aca="false">IF(AND(N($B$12)&gt;0,U441-$B$5-1&gt;=1),MAX(0,1-SUMPRODUCT(POISSON(L_J,($B$12*U441)/2,FALSE()),BETADIST(($B$5*FINV($B$8,$B$5,(U441-$B$5-1))/($B$5*FINV($B$8,$B$5,(U441-$B$5-1))+(U441-$B$5-1))),$B$5/2+L_J,(U441-$B$5-1)/2))),0)</f>
        <v>0.999969340352833</v>
      </c>
    </row>
    <row r="442" customFormat="false" ht="15" hidden="false" customHeight="false" outlineLevel="0" collapsed="false">
      <c r="U442" s="0" t="n">
        <v>438</v>
      </c>
      <c r="V442" s="0" t="n">
        <f aca="false">IF(AND(N($B$12)&gt;0,U442-$B$5-1&gt;=1),MAX(0,1-SUMPRODUCT(POISSON(L_J,($B$12*U442)/2,FALSE()),BETADIST(($B$5*FINV($B$8,$B$5,(U442-$B$5-1))/($B$5*FINV($B$8,$B$5,(U442-$B$5-1))+(U442-$B$5-1))),$B$5/2+L_J,(U442-$B$5-1)/2))),0)</f>
        <v>0.999970330705717</v>
      </c>
    </row>
    <row r="443" customFormat="false" ht="15" hidden="false" customHeight="false" outlineLevel="0" collapsed="false">
      <c r="U443" s="0" t="n">
        <v>439</v>
      </c>
      <c r="V443" s="0" t="n">
        <f aca="false">IF(AND(N($B$12)&gt;0,U443-$B$5-1&gt;=1),MAX(0,1-SUMPRODUCT(POISSON(L_J,($B$12*U443)/2,FALSE()),BETADIST(($B$5*FINV($B$8,$B$5,(U443-$B$5-1))/($B$5*FINV($B$8,$B$5,(U443-$B$5-1))+(U443-$B$5-1))),$B$5/2+L_J,(U443-$B$5-1)/2))),0)</f>
        <v>0.999971289674814</v>
      </c>
    </row>
    <row r="444" customFormat="false" ht="15" hidden="false" customHeight="false" outlineLevel="0" collapsed="false">
      <c r="U444" s="0" t="n">
        <v>440</v>
      </c>
      <c r="V444" s="0" t="n">
        <f aca="false">IF(AND(N($B$12)&gt;0,U444-$B$5-1&gt;=1),MAX(0,1-SUMPRODUCT(POISSON(L_J,($B$12*U444)/2,FALSE()),BETADIST(($B$5*FINV($B$8,$B$5,(U444-$B$5-1))/($B$5*FINV($B$8,$B$5,(U444-$B$5-1))+(U444-$B$5-1))),$B$5/2+L_J,(U444-$B$5-1)/2))),0)</f>
        <v>0.999972218233004</v>
      </c>
    </row>
    <row r="445" customFormat="false" ht="15" hidden="false" customHeight="false" outlineLevel="0" collapsed="false">
      <c r="U445" s="0" t="n">
        <v>441</v>
      </c>
      <c r="V445" s="0" t="n">
        <f aca="false">IF(AND(N($B$12)&gt;0,U445-$B$5-1&gt;=1),MAX(0,1-SUMPRODUCT(POISSON(L_J,($B$12*U445)/2,FALSE()),BETADIST(($B$5*FINV($B$8,$B$5,(U445-$B$5-1))/($B$5*FINV($B$8,$B$5,(U445-$B$5-1))+(U445-$B$5-1))),$B$5/2+L_J,(U445-$B$5-1)/2))),0)</f>
        <v>0.999973117323777</v>
      </c>
    </row>
    <row r="446" customFormat="false" ht="15" hidden="false" customHeight="false" outlineLevel="0" collapsed="false">
      <c r="U446" s="0" t="n">
        <v>442</v>
      </c>
      <c r="V446" s="0" t="n">
        <f aca="false">IF(AND(N($B$12)&gt;0,U446-$B$5-1&gt;=1),MAX(0,1-SUMPRODUCT(POISSON(L_J,($B$12*U446)/2,FALSE()),BETADIST(($B$5*FINV($B$8,$B$5,(U446-$B$5-1))/($B$5*FINV($B$8,$B$5,(U446-$B$5-1))+(U446-$B$5-1))),$B$5/2+L_J,(U446-$B$5-1)/2))),0)</f>
        <v>0.999973987862092</v>
      </c>
    </row>
    <row r="447" customFormat="false" ht="15" hidden="false" customHeight="false" outlineLevel="0" collapsed="false">
      <c r="U447" s="0" t="n">
        <v>443</v>
      </c>
      <c r="V447" s="0" t="n">
        <f aca="false">IF(AND(N($B$12)&gt;0,U447-$B$5-1&gt;=1),MAX(0,1-SUMPRODUCT(POISSON(L_J,($B$12*U447)/2,FALSE()),BETADIST(($B$5*FINV($B$8,$B$5,(U447-$B$5-1))/($B$5*FINV($B$8,$B$5,(U447-$B$5-1))+(U447-$B$5-1))),$B$5/2+L_J,(U447-$B$5-1)/2))),0)</f>
        <v>0.999974830735216</v>
      </c>
    </row>
    <row r="448" customFormat="false" ht="15" hidden="false" customHeight="false" outlineLevel="0" collapsed="false">
      <c r="U448" s="0" t="n">
        <v>444</v>
      </c>
      <c r="V448" s="0" t="n">
        <f aca="false">IF(AND(N($B$12)&gt;0,U448-$B$5-1&gt;=1),MAX(0,1-SUMPRODUCT(POISSON(L_J,($B$12*U448)/2,FALSE()),BETADIST(($B$5*FINV($B$8,$B$5,(U448-$B$5-1))/($B$5*FINV($B$8,$B$5,(U448-$B$5-1))+(U448-$B$5-1))),$B$5/2+L_J,(U448-$B$5-1)/2))),0)</f>
        <v>0.999975646803534</v>
      </c>
    </row>
    <row r="449" customFormat="false" ht="15" hidden="false" customHeight="false" outlineLevel="0" collapsed="false">
      <c r="U449" s="0" t="n">
        <v>445</v>
      </c>
      <c r="V449" s="0" t="n">
        <f aca="false">IF(AND(N($B$12)&gt;0,U449-$B$5-1&gt;=1),MAX(0,1-SUMPRODUCT(POISSON(L_J,($B$12*U449)/2,FALSE()),BETADIST(($B$5*FINV($B$8,$B$5,(U449-$B$5-1))/($B$5*FINV($B$8,$B$5,(U449-$B$5-1))+(U449-$B$5-1))),$B$5/2+L_J,(U449-$B$5-1)/2))),0)</f>
        <v>0.999976436901342</v>
      </c>
    </row>
    <row r="450" customFormat="false" ht="15" hidden="false" customHeight="false" outlineLevel="0" collapsed="false">
      <c r="U450" s="0" t="n">
        <v>446</v>
      </c>
      <c r="V450" s="0" t="n">
        <f aca="false">IF(AND(N($B$12)&gt;0,U450-$B$5-1&gt;=1),MAX(0,1-SUMPRODUCT(POISSON(L_J,($B$12*U450)/2,FALSE()),BETADIST(($B$5*FINV($B$8,$B$5,(U450-$B$5-1))/($B$5*FINV($B$8,$B$5,(U450-$B$5-1))+(U450-$B$5-1))),$B$5/2+L_J,(U450-$B$5-1)/2))),0)</f>
        <v>0.999977201837613</v>
      </c>
    </row>
    <row r="451" customFormat="false" ht="15" hidden="false" customHeight="false" outlineLevel="0" collapsed="false">
      <c r="U451" s="0" t="n">
        <v>447</v>
      </c>
      <c r="V451" s="0" t="n">
        <f aca="false">IF(AND(N($B$12)&gt;0,U451-$B$5-1&gt;=1),MAX(0,1-SUMPRODUCT(POISSON(L_J,($B$12*U451)/2,FALSE()),BETADIST(($B$5*FINV($B$8,$B$5,(U451-$B$5-1))/($B$5*FINV($B$8,$B$5,(U451-$B$5-1))+(U451-$B$5-1))),$B$5/2+L_J,(U451-$B$5-1)/2))),0)</f>
        <v>0.999977942396743</v>
      </c>
    </row>
    <row r="452" customFormat="false" ht="15" hidden="false" customHeight="false" outlineLevel="0" collapsed="false">
      <c r="U452" s="0" t="n">
        <v>448</v>
      </c>
      <c r="V452" s="0" t="n">
        <f aca="false">IF(AND(N($B$12)&gt;0,U452-$B$5-1&gt;=1),MAX(0,1-SUMPRODUCT(POISSON(L_J,($B$12*U452)/2,FALSE()),BETADIST(($B$5*FINV($B$8,$B$5,(U452-$B$5-1))/($B$5*FINV($B$8,$B$5,(U452-$B$5-1))+(U452-$B$5-1))),$B$5/2+L_J,(U452-$B$5-1)/2))),0)</f>
        <v>0.999978659339276</v>
      </c>
    </row>
    <row r="453" customFormat="false" ht="15" hidden="false" customHeight="false" outlineLevel="0" collapsed="false">
      <c r="U453" s="0" t="n">
        <v>449</v>
      </c>
      <c r="V453" s="0" t="n">
        <f aca="false">IF(AND(N($B$12)&gt;0,U453-$B$5-1&gt;=1),MAX(0,1-SUMPRODUCT(POISSON(L_J,($B$12*U453)/2,FALSE()),BETADIST(($B$5*FINV($B$8,$B$5,(U453-$B$5-1))/($B$5*FINV($B$8,$B$5,(U453-$B$5-1))+(U453-$B$5-1))),$B$5/2+L_J,(U453-$B$5-1)/2))),0)</f>
        <v>0.999979353402608</v>
      </c>
    </row>
    <row r="454" customFormat="false" ht="15" hidden="false" customHeight="false" outlineLevel="0" collapsed="false">
      <c r="U454" s="0" t="n">
        <v>450</v>
      </c>
      <c r="V454" s="0" t="n">
        <f aca="false">IF(AND(N($B$12)&gt;0,U454-$B$5-1&gt;=1),MAX(0,1-SUMPRODUCT(POISSON(L_J,($B$12*U454)/2,FALSE()),BETADIST(($B$5*FINV($B$8,$B$5,(U454-$B$5-1))/($B$5*FINV($B$8,$B$5,(U454-$B$5-1))+(U454-$B$5-1))),$B$5/2+L_J,(U454-$B$5-1)/2))),0)</f>
        <v>0.999980025301671</v>
      </c>
    </row>
    <row r="455" customFormat="false" ht="15" hidden="false" customHeight="false" outlineLevel="0" collapsed="false">
      <c r="U455" s="0" t="n">
        <v>451</v>
      </c>
      <c r="V455" s="0" t="n">
        <f aca="false">IF(AND(N($B$12)&gt;0,U455-$B$5-1&gt;=1),MAX(0,1-SUMPRODUCT(POISSON(L_J,($B$12*U455)/2,FALSE()),BETADIST(($B$5*FINV($B$8,$B$5,(U455-$B$5-1))/($B$5*FINV($B$8,$B$5,(U455-$B$5-1))+(U455-$B$5-1))),$B$5/2+L_J,(U455-$B$5-1)/2))),0)</f>
        <v>0.999980675729596</v>
      </c>
    </row>
    <row r="456" customFormat="false" ht="15" hidden="false" customHeight="false" outlineLevel="0" collapsed="false">
      <c r="U456" s="0" t="n">
        <v>452</v>
      </c>
      <c r="V456" s="0" t="n">
        <f aca="false">IF(AND(N($B$12)&gt;0,U456-$B$5-1&gt;=1),MAX(0,1-SUMPRODUCT(POISSON(L_J,($B$12*U456)/2,FALSE()),BETADIST(($B$5*FINV($B$8,$B$5,(U456-$B$5-1))/($B$5*FINV($B$8,$B$5,(U456-$B$5-1))+(U456-$B$5-1))),$B$5/2+L_J,(U456-$B$5-1)/2))),0)</f>
        <v>0.999981305358363</v>
      </c>
    </row>
    <row r="457" customFormat="false" ht="15" hidden="false" customHeight="false" outlineLevel="0" collapsed="false">
      <c r="U457" s="0" t="n">
        <v>453</v>
      </c>
      <c r="V457" s="0" t="n">
        <f aca="false">IF(AND(N($B$12)&gt;0,U457-$B$5-1&gt;=1),MAX(0,1-SUMPRODUCT(POISSON(L_J,($B$12*U457)/2,FALSE()),BETADIST(($B$5*FINV($B$8,$B$5,(U457-$B$5-1))/($B$5*FINV($B$8,$B$5,(U457-$B$5-1))+(U457-$B$5-1))),$B$5/2+L_J,(U457-$B$5-1)/2))),0)</f>
        <v>0.999981914839423</v>
      </c>
    </row>
    <row r="458" customFormat="false" ht="15" hidden="false" customHeight="false" outlineLevel="0" collapsed="false">
      <c r="U458" s="0" t="n">
        <v>454</v>
      </c>
      <c r="V458" s="0" t="n">
        <f aca="false">IF(AND(N($B$12)&gt;0,U458-$B$5-1&gt;=1),MAX(0,1-SUMPRODUCT(POISSON(L_J,($B$12*U458)/2,FALSE()),BETADIST(($B$5*FINV($B$8,$B$5,(U458-$B$5-1))/($B$5*FINV($B$8,$B$5,(U458-$B$5-1))+(U458-$B$5-1))),$B$5/2+L_J,(U458-$B$5-1)/2))),0)</f>
        <v>0.999982504804311</v>
      </c>
    </row>
    <row r="459" customFormat="false" ht="15" hidden="false" customHeight="false" outlineLevel="0" collapsed="false">
      <c r="U459" s="0" t="n">
        <v>455</v>
      </c>
      <c r="V459" s="0" t="n">
        <f aca="false">IF(AND(N($B$12)&gt;0,U459-$B$5-1&gt;=1),MAX(0,1-SUMPRODUCT(POISSON(L_J,($B$12*U459)/2,FALSE()),BETADIST(($B$5*FINV($B$8,$B$5,(U459-$B$5-1))/($B$5*FINV($B$8,$B$5,(U459-$B$5-1))+(U459-$B$5-1))),$B$5/2+L_J,(U459-$B$5-1)/2))),0)</f>
        <v>0.999983075865234</v>
      </c>
    </row>
    <row r="460" customFormat="false" ht="15" hidden="false" customHeight="false" outlineLevel="0" collapsed="false">
      <c r="U460" s="0" t="n">
        <v>456</v>
      </c>
      <c r="V460" s="0" t="n">
        <f aca="false">IF(AND(N($B$12)&gt;0,U460-$B$5-1&gt;=1),MAX(0,1-SUMPRODUCT(POISSON(L_J,($B$12*U460)/2,FALSE()),BETADIST(($B$5*FINV($B$8,$B$5,(U460-$B$5-1))/($B$5*FINV($B$8,$B$5,(U460-$B$5-1))+(U460-$B$5-1))),$B$5/2+L_J,(U460-$B$5-1)/2))),0)</f>
        <v>0.99998362861565</v>
      </c>
    </row>
    <row r="461" customFormat="false" ht="15" hidden="false" customHeight="false" outlineLevel="0" collapsed="false">
      <c r="U461" s="0" t="n">
        <v>457</v>
      </c>
      <c r="V461" s="0" t="n">
        <f aca="false">IF(AND(N($B$12)&gt;0,U461-$B$5-1&gt;=1),MAX(0,1-SUMPRODUCT(POISSON(L_J,($B$12*U461)/2,FALSE()),BETADIST(($B$5*FINV($B$8,$B$5,(U461-$B$5-1))/($B$5*FINV($B$8,$B$5,(U461-$B$5-1))+(U461-$B$5-1))),$B$5/2+L_J,(U461-$B$5-1)/2))),0)</f>
        <v>0.999984163630823</v>
      </c>
    </row>
    <row r="462" customFormat="false" ht="15" hidden="false" customHeight="false" outlineLevel="0" collapsed="false">
      <c r="U462" s="0" t="n">
        <v>458</v>
      </c>
      <c r="V462" s="0" t="n">
        <f aca="false">IF(AND(N($B$12)&gt;0,U462-$B$5-1&gt;=1),MAX(0,1-SUMPRODUCT(POISSON(L_J,($B$12*U462)/2,FALSE()),BETADIST(($B$5*FINV($B$8,$B$5,(U462-$B$5-1))/($B$5*FINV($B$8,$B$5,(U462-$B$5-1))+(U462-$B$5-1))),$B$5/2+L_J,(U462-$B$5-1)/2))),0)</f>
        <v>0.999984681468369</v>
      </c>
    </row>
    <row r="463" customFormat="false" ht="15" hidden="false" customHeight="false" outlineLevel="0" collapsed="false">
      <c r="U463" s="0" t="n">
        <v>459</v>
      </c>
      <c r="V463" s="0" t="n">
        <f aca="false">IF(AND(N($B$12)&gt;0,U463-$B$5-1&gt;=1),MAX(0,1-SUMPRODUCT(POISSON(L_J,($B$12*U463)/2,FALSE()),BETADIST(($B$5*FINV($B$8,$B$5,(U463-$B$5-1))/($B$5*FINV($B$8,$B$5,(U463-$B$5-1))+(U463-$B$5-1))),$B$5/2+L_J,(U463-$B$5-1)/2))),0)</f>
        <v>0.999985182668776</v>
      </c>
    </row>
    <row r="464" customFormat="false" ht="15" hidden="false" customHeight="false" outlineLevel="0" collapsed="false">
      <c r="U464" s="0" t="n">
        <v>460</v>
      </c>
      <c r="V464" s="0" t="n">
        <f aca="false">IF(AND(N($B$12)&gt;0,U464-$B$5-1&gt;=1),MAX(0,1-SUMPRODUCT(POISSON(L_J,($B$12*U464)/2,FALSE()),BETADIST(($B$5*FINV($B$8,$B$5,(U464-$B$5-1))/($B$5*FINV($B$8,$B$5,(U464-$B$5-1))+(U464-$B$5-1))),$B$5/2+L_J,(U464-$B$5-1)/2))),0)</f>
        <v>0.999985667755923</v>
      </c>
    </row>
    <row r="465" customFormat="false" ht="15" hidden="false" customHeight="false" outlineLevel="0" collapsed="false">
      <c r="U465" s="0" t="n">
        <v>461</v>
      </c>
      <c r="V465" s="0" t="n">
        <f aca="false">IF(AND(N($B$12)&gt;0,U465-$B$5-1&gt;=1),MAX(0,1-SUMPRODUCT(POISSON(L_J,($B$12*U465)/2,FALSE()),BETADIST(($B$5*FINV($B$8,$B$5,(U465-$B$5-1))/($B$5*FINV($B$8,$B$5,(U465-$B$5-1))+(U465-$B$5-1))),$B$5/2+L_J,(U465-$B$5-1)/2))),0)</f>
        <v>0.999986137237571</v>
      </c>
    </row>
    <row r="466" customFormat="false" ht="15" hidden="false" customHeight="false" outlineLevel="0" collapsed="false">
      <c r="U466" s="0" t="n">
        <v>462</v>
      </c>
      <c r="V466" s="0" t="n">
        <f aca="false">IF(AND(N($B$12)&gt;0,U466-$B$5-1&gt;=1),MAX(0,1-SUMPRODUCT(POISSON(L_J,($B$12*U466)/2,FALSE()),BETADIST(($B$5*FINV($B$8,$B$5,(U466-$B$5-1))/($B$5*FINV($B$8,$B$5,(U466-$B$5-1))+(U466-$B$5-1))),$B$5/2+L_J,(U466-$B$5-1)/2))),0)</f>
        <v>0.999986591605847</v>
      </c>
    </row>
    <row r="467" customFormat="false" ht="15" hidden="false" customHeight="false" outlineLevel="0" collapsed="false">
      <c r="U467" s="0" t="n">
        <v>463</v>
      </c>
      <c r="V467" s="0" t="n">
        <f aca="false">IF(AND(N($B$12)&gt;0,U467-$B$5-1&gt;=1),MAX(0,1-SUMPRODUCT(POISSON(L_J,($B$12*U467)/2,FALSE()),BETADIST(($B$5*FINV($B$8,$B$5,(U467-$B$5-1))/($B$5*FINV($B$8,$B$5,(U467-$B$5-1))+(U467-$B$5-1))),$B$5/2+L_J,(U467-$B$5-1)/2))),0)</f>
        <v>0.999987031337715</v>
      </c>
    </row>
    <row r="468" customFormat="false" ht="15" hidden="false" customHeight="false" outlineLevel="0" collapsed="false">
      <c r="U468" s="0" t="n">
        <v>464</v>
      </c>
      <c r="V468" s="0" t="n">
        <f aca="false">IF(AND(N($B$12)&gt;0,U468-$B$5-1&gt;=1),MAX(0,1-SUMPRODUCT(POISSON(L_J,($B$12*U468)/2,FALSE()),BETADIST(($B$5*FINV($B$8,$B$5,(U468-$B$5-1))/($B$5*FINV($B$8,$B$5,(U468-$B$5-1))+(U468-$B$5-1))),$B$5/2+L_J,(U468-$B$5-1)/2))),0)</f>
        <v>0.999987456895426</v>
      </c>
    </row>
    <row r="469" customFormat="false" ht="15" hidden="false" customHeight="false" outlineLevel="0" collapsed="false">
      <c r="U469" s="0" t="n">
        <v>465</v>
      </c>
      <c r="V469" s="0" t="n">
        <f aca="false">IF(AND(N($B$12)&gt;0,U469-$B$5-1&gt;=1),MAX(0,1-SUMPRODUCT(POISSON(L_J,($B$12*U469)/2,FALSE()),BETADIST(($B$5*FINV($B$8,$B$5,(U469-$B$5-1))/($B$5*FINV($B$8,$B$5,(U469-$B$5-1))+(U469-$B$5-1))),$B$5/2+L_J,(U469-$B$5-1)/2))),0)</f>
        <v>0.999987868726964</v>
      </c>
    </row>
    <row r="470" customFormat="false" ht="15" hidden="false" customHeight="false" outlineLevel="0" collapsed="false">
      <c r="U470" s="0" t="n">
        <v>466</v>
      </c>
      <c r="V470" s="0" t="n">
        <f aca="false">IF(AND(N($B$12)&gt;0,U470-$B$5-1&gt;=1),MAX(0,1-SUMPRODUCT(POISSON(L_J,($B$12*U470)/2,FALSE()),BETADIST(($B$5*FINV($B$8,$B$5,(U470-$B$5-1))/($B$5*FINV($B$8,$B$5,(U470-$B$5-1))+(U470-$B$5-1))),$B$5/2+L_J,(U470-$B$5-1)/2))),0)</f>
        <v>0.999988267266472</v>
      </c>
    </row>
    <row r="471" customFormat="false" ht="15" hidden="false" customHeight="false" outlineLevel="0" collapsed="false">
      <c r="U471" s="0" t="n">
        <v>467</v>
      </c>
      <c r="V471" s="0" t="n">
        <f aca="false">IF(AND(N($B$12)&gt;0,U471-$B$5-1&gt;=1),MAX(0,1-SUMPRODUCT(POISSON(L_J,($B$12*U471)/2,FALSE()),BETADIST(($B$5*FINV($B$8,$B$5,(U471-$B$5-1))/($B$5*FINV($B$8,$B$5,(U471-$B$5-1))+(U471-$B$5-1))),$B$5/2+L_J,(U471-$B$5-1)/2))),0)</f>
        <v>0.999988652934668</v>
      </c>
    </row>
    <row r="472" customFormat="false" ht="15" hidden="false" customHeight="false" outlineLevel="0" collapsed="false">
      <c r="U472" s="0" t="n">
        <v>468</v>
      </c>
      <c r="V472" s="0" t="n">
        <f aca="false">IF(AND(N($B$12)&gt;0,U472-$B$5-1&gt;=1),MAX(0,1-SUMPRODUCT(POISSON(L_J,($B$12*U472)/2,FALSE()),BETADIST(($B$5*FINV($B$8,$B$5,(U472-$B$5-1))/($B$5*FINV($B$8,$B$5,(U472-$B$5-1))+(U472-$B$5-1))),$B$5/2+L_J,(U472-$B$5-1)/2))),0)</f>
        <v>0.999989026139252</v>
      </c>
    </row>
    <row r="473" customFormat="false" ht="15" hidden="false" customHeight="false" outlineLevel="0" collapsed="false">
      <c r="U473" s="0" t="n">
        <v>469</v>
      </c>
      <c r="V473" s="0" t="n">
        <f aca="false">IF(AND(N($B$12)&gt;0,U473-$B$5-1&gt;=1),MAX(0,1-SUMPRODUCT(POISSON(L_J,($B$12*U473)/2,FALSE()),BETADIST(($B$5*FINV($B$8,$B$5,(U473-$B$5-1))/($B$5*FINV($B$8,$B$5,(U473-$B$5-1))+(U473-$B$5-1))),$B$5/2+L_J,(U473-$B$5-1)/2))),0)</f>
        <v>0.999989387275295</v>
      </c>
    </row>
    <row r="474" customFormat="false" ht="15" hidden="false" customHeight="false" outlineLevel="0" collapsed="false">
      <c r="U474" s="0" t="n">
        <v>470</v>
      </c>
      <c r="V474" s="0" t="n">
        <f aca="false">IF(AND(N($B$12)&gt;0,U474-$B$5-1&gt;=1),MAX(0,1-SUMPRODUCT(POISSON(L_J,($B$12*U474)/2,FALSE()),BETADIST(($B$5*FINV($B$8,$B$5,(U474-$B$5-1))/($B$5*FINV($B$8,$B$5,(U474-$B$5-1))+(U474-$B$5-1))),$B$5/2+L_J,(U474-$B$5-1)/2))),0)</f>
        <v>0.999989736725622</v>
      </c>
    </row>
    <row r="475" customFormat="false" ht="15" hidden="false" customHeight="false" outlineLevel="0" collapsed="false">
      <c r="U475" s="0" t="n">
        <v>471</v>
      </c>
      <c r="V475" s="0" t="n">
        <f aca="false">IF(AND(N($B$12)&gt;0,U475-$B$5-1&gt;=1),MAX(0,1-SUMPRODUCT(POISSON(L_J,($B$12*U475)/2,FALSE()),BETADIST(($B$5*FINV($B$8,$B$5,(U475-$B$5-1))/($B$5*FINV($B$8,$B$5,(U475-$B$5-1))+(U475-$B$5-1))),$B$5/2+L_J,(U475-$B$5-1)/2))),0)</f>
        <v>0.999990074861181</v>
      </c>
    </row>
    <row r="476" customFormat="false" ht="15" hidden="false" customHeight="false" outlineLevel="0" collapsed="false">
      <c r="U476" s="0" t="n">
        <v>472</v>
      </c>
      <c r="V476" s="0" t="n">
        <f aca="false">IF(AND(N($B$12)&gt;0,U476-$B$5-1&gt;=1),MAX(0,1-SUMPRODUCT(POISSON(L_J,($B$12*U476)/2,FALSE()),BETADIST(($B$5*FINV($B$8,$B$5,(U476-$B$5-1))/($B$5*FINV($B$8,$B$5,(U476-$B$5-1))+(U476-$B$5-1))),$B$5/2+L_J,(U476-$B$5-1)/2))),0)</f>
        <v>0.999990402041403</v>
      </c>
    </row>
    <row r="477" customFormat="false" ht="15" hidden="false" customHeight="false" outlineLevel="0" collapsed="false">
      <c r="U477" s="0" t="n">
        <v>473</v>
      </c>
      <c r="V477" s="0" t="n">
        <f aca="false">IF(AND(N($B$12)&gt;0,U477-$B$5-1&gt;=1),MAX(0,1-SUMPRODUCT(POISSON(L_J,($B$12*U477)/2,FALSE()),BETADIST(($B$5*FINV($B$8,$B$5,(U477-$B$5-1))/($B$5*FINV($B$8,$B$5,(U477-$B$5-1))+(U477-$B$5-1))),$B$5/2+L_J,(U477-$B$5-1)/2))),0)</f>
        <v>0.999990718614549</v>
      </c>
    </row>
    <row r="478" customFormat="false" ht="15" hidden="false" customHeight="false" outlineLevel="0" collapsed="false">
      <c r="U478" s="0" t="n">
        <v>474</v>
      </c>
      <c r="V478" s="0" t="n">
        <f aca="false">IF(AND(N($B$12)&gt;0,U478-$B$5-1&gt;=1),MAX(0,1-SUMPRODUCT(POISSON(L_J,($B$12*U478)/2,FALSE()),BETADIST(($B$5*FINV($B$8,$B$5,(U478-$B$5-1))/($B$5*FINV($B$8,$B$5,(U478-$B$5-1))+(U478-$B$5-1))),$B$5/2+L_J,(U478-$B$5-1)/2))),0)</f>
        <v>0.99999102491805</v>
      </c>
    </row>
    <row r="479" customFormat="false" ht="15" hidden="false" customHeight="false" outlineLevel="0" collapsed="false">
      <c r="U479" s="0" t="n">
        <v>475</v>
      </c>
      <c r="V479" s="0" t="n">
        <f aca="false">IF(AND(N($B$12)&gt;0,U479-$B$5-1&gt;=1),MAX(0,1-SUMPRODUCT(POISSON(L_J,($B$12*U479)/2,FALSE()),BETADIST(($B$5*FINV($B$8,$B$5,(U479-$B$5-1))/($B$5*FINV($B$8,$B$5,(U479-$B$5-1))+(U479-$B$5-1))),$B$5/2+L_J,(U479-$B$5-1)/2))),0)</f>
        <v>0.999991321278831</v>
      </c>
    </row>
    <row r="480" customFormat="false" ht="15" hidden="false" customHeight="false" outlineLevel="0" collapsed="false">
      <c r="U480" s="0" t="n">
        <v>476</v>
      </c>
      <c r="V480" s="0" t="n">
        <f aca="false">IF(AND(N($B$12)&gt;0,U480-$B$5-1&gt;=1),MAX(0,1-SUMPRODUCT(POISSON(L_J,($B$12*U480)/2,FALSE()),BETADIST(($B$5*FINV($B$8,$B$5,(U480-$B$5-1))/($B$5*FINV($B$8,$B$5,(U480-$B$5-1))+(U480-$B$5-1))),$B$5/2+L_J,(U480-$B$5-1)/2))),0)</f>
        <v>0.999991608013638</v>
      </c>
    </row>
    <row r="481" customFormat="false" ht="15" hidden="false" customHeight="false" outlineLevel="0" collapsed="false">
      <c r="U481" s="0" t="n">
        <v>477</v>
      </c>
      <c r="V481" s="0" t="n">
        <f aca="false">IF(AND(N($B$12)&gt;0,U481-$B$5-1&gt;=1),MAX(0,1-SUMPRODUCT(POISSON(L_J,($B$12*U481)/2,FALSE()),BETADIST(($B$5*FINV($B$8,$B$5,(U481-$B$5-1))/($B$5*FINV($B$8,$B$5,(U481-$B$5-1))+(U481-$B$5-1))),$B$5/2+L_J,(U481-$B$5-1)/2))),0)</f>
        <v>0.999991885429337</v>
      </c>
    </row>
    <row r="482" customFormat="false" ht="15" hidden="false" customHeight="false" outlineLevel="0" collapsed="false">
      <c r="U482" s="0" t="n">
        <v>478</v>
      </c>
      <c r="V482" s="0" t="n">
        <f aca="false">IF(AND(N($B$12)&gt;0,U482-$B$5-1&gt;=1),MAX(0,1-SUMPRODUCT(POISSON(L_J,($B$12*U482)/2,FALSE()),BETADIST(($B$5*FINV($B$8,$B$5,(U482-$B$5-1))/($B$5*FINV($B$8,$B$5,(U482-$B$5-1))+(U482-$B$5-1))),$B$5/2+L_J,(U482-$B$5-1)/2))),0)</f>
        <v>0.999992153823222</v>
      </c>
    </row>
    <row r="483" customFormat="false" ht="15" hidden="false" customHeight="false" outlineLevel="0" collapsed="false">
      <c r="U483" s="0" t="n">
        <v>479</v>
      </c>
      <c r="V483" s="0" t="n">
        <f aca="false">IF(AND(N($B$12)&gt;0,U483-$B$5-1&gt;=1),MAX(0,1-SUMPRODUCT(POISSON(L_J,($B$12*U483)/2,FALSE()),BETADIST(($B$5*FINV($B$8,$B$5,(U483-$B$5-1))/($B$5*FINV($B$8,$B$5,(U483-$B$5-1))+(U483-$B$5-1))),$B$5/2+L_J,(U483-$B$5-1)/2))),0)</f>
        <v>0.999992413483304</v>
      </c>
    </row>
    <row r="484" customFormat="false" ht="15" hidden="false" customHeight="false" outlineLevel="0" collapsed="false">
      <c r="U484" s="0" t="n">
        <v>480</v>
      </c>
      <c r="V484" s="0" t="n">
        <f aca="false">IF(AND(N($B$12)&gt;0,U484-$B$5-1&gt;=1),MAX(0,1-SUMPRODUCT(POISSON(L_J,($B$12*U484)/2,FALSE()),BETADIST(($B$5*FINV($B$8,$B$5,(U484-$B$5-1))/($B$5*FINV($B$8,$B$5,(U484-$B$5-1))+(U484-$B$5-1))),$B$5/2+L_J,(U484-$B$5-1)/2))),0)</f>
        <v>0.999992664688593</v>
      </c>
    </row>
    <row r="485" customFormat="false" ht="15" hidden="false" customHeight="false" outlineLevel="0" collapsed="false">
      <c r="U485" s="0" t="n">
        <v>481</v>
      </c>
      <c r="V485" s="0" t="n">
        <f aca="false">IF(AND(N($B$12)&gt;0,U485-$B$5-1&gt;=1),MAX(0,1-SUMPRODUCT(POISSON(L_J,($B$12*U485)/2,FALSE()),BETADIST(($B$5*FINV($B$8,$B$5,(U485-$B$5-1))/($B$5*FINV($B$8,$B$5,(U485-$B$5-1))+(U485-$B$5-1))),$B$5/2+L_J,(U485-$B$5-1)/2))),0)</f>
        <v>0.99999290770937</v>
      </c>
    </row>
    <row r="486" customFormat="false" ht="15" hidden="false" customHeight="false" outlineLevel="0" collapsed="false">
      <c r="U486" s="0" t="n">
        <v>482</v>
      </c>
      <c r="V486" s="0" t="n">
        <f aca="false">IF(AND(N($B$12)&gt;0,U486-$B$5-1&gt;=1),MAX(0,1-SUMPRODUCT(POISSON(L_J,($B$12*U486)/2,FALSE()),BETADIST(($B$5*FINV($B$8,$B$5,(U486-$B$5-1))/($B$5*FINV($B$8,$B$5,(U486-$B$5-1))+(U486-$B$5-1))),$B$5/2+L_J,(U486-$B$5-1)/2))),0)</f>
        <v>0.999993142807461</v>
      </c>
    </row>
    <row r="487" customFormat="false" ht="15" hidden="false" customHeight="false" outlineLevel="0" collapsed="false">
      <c r="U487" s="0" t="n">
        <v>483</v>
      </c>
      <c r="V487" s="0" t="n">
        <f aca="false">IF(AND(N($B$12)&gt;0,U487-$B$5-1&gt;=1),MAX(0,1-SUMPRODUCT(POISSON(L_J,($B$12*U487)/2,FALSE()),BETADIST(($B$5*FINV($B$8,$B$5,(U487-$B$5-1))/($B$5*FINV($B$8,$B$5,(U487-$B$5-1))+(U487-$B$5-1))),$B$5/2+L_J,(U487-$B$5-1)/2))),0)</f>
        <v>0.999993370236486</v>
      </c>
    </row>
    <row r="488" customFormat="false" ht="15" hidden="false" customHeight="false" outlineLevel="0" collapsed="false">
      <c r="U488" s="0" t="n">
        <v>484</v>
      </c>
      <c r="V488" s="0" t="n">
        <f aca="false">IF(AND(N($B$12)&gt;0,U488-$B$5-1&gt;=1),MAX(0,1-SUMPRODUCT(POISSON(L_J,($B$12*U488)/2,FALSE()),BETADIST(($B$5*FINV($B$8,$B$5,(U488-$B$5-1))/($B$5*FINV($B$8,$B$5,(U488-$B$5-1))+(U488-$B$5-1))),$B$5/2+L_J,(U488-$B$5-1)/2))),0)</f>
        <v>0.999993590242116</v>
      </c>
    </row>
    <row r="489" customFormat="false" ht="15" hidden="false" customHeight="false" outlineLevel="0" collapsed="false">
      <c r="U489" s="0" t="n">
        <v>485</v>
      </c>
      <c r="V489" s="0" t="n">
        <f aca="false">IF(AND(N($B$12)&gt;0,U489-$B$5-1&gt;=1),MAX(0,1-SUMPRODUCT(POISSON(L_J,($B$12*U489)/2,FALSE()),BETADIST(($B$5*FINV($B$8,$B$5,(U489-$B$5-1))/($B$5*FINV($B$8,$B$5,(U489-$B$5-1))+(U489-$B$5-1))),$B$5/2+L_J,(U489-$B$5-1)/2))),0)</f>
        <v>0.999993803062313</v>
      </c>
    </row>
    <row r="490" customFormat="false" ht="15" hidden="false" customHeight="false" outlineLevel="0" collapsed="false">
      <c r="U490" s="0" t="n">
        <v>486</v>
      </c>
      <c r="V490" s="0" t="n">
        <f aca="false">IF(AND(N($B$12)&gt;0,U490-$B$5-1&gt;=1),MAX(0,1-SUMPRODUCT(POISSON(L_J,($B$12*U490)/2,FALSE()),BETADIST(($B$5*FINV($B$8,$B$5,(U490-$B$5-1))/($B$5*FINV($B$8,$B$5,(U490-$B$5-1))+(U490-$B$5-1))),$B$5/2+L_J,(U490-$B$5-1)/2))),0)</f>
        <v>0.99999400892757</v>
      </c>
    </row>
    <row r="491" customFormat="false" ht="15" hidden="false" customHeight="false" outlineLevel="0" collapsed="false">
      <c r="U491" s="0" t="n">
        <v>487</v>
      </c>
      <c r="V491" s="0" t="n">
        <f aca="false">IF(AND(N($B$12)&gt;0,U491-$B$5-1&gt;=1),MAX(0,1-SUMPRODUCT(POISSON(L_J,($B$12*U491)/2,FALSE()),BETADIST(($B$5*FINV($B$8,$B$5,(U491-$B$5-1))/($B$5*FINV($B$8,$B$5,(U491-$B$5-1))+(U491-$B$5-1))),$B$5/2+L_J,(U491-$B$5-1)/2))),0)</f>
        <v>0.999994208061134</v>
      </c>
    </row>
    <row r="492" customFormat="false" ht="15" hidden="false" customHeight="false" outlineLevel="0" collapsed="false">
      <c r="U492" s="0" t="n">
        <v>488</v>
      </c>
      <c r="V492" s="0" t="n">
        <f aca="false">IF(AND(N($B$12)&gt;0,U492-$B$5-1&gt;=1),MAX(0,1-SUMPRODUCT(POISSON(L_J,($B$12*U492)/2,FALSE()),BETADIST(($B$5*FINV($B$8,$B$5,(U492-$B$5-1))/($B$5*FINV($B$8,$B$5,(U492-$B$5-1))+(U492-$B$5-1))),$B$5/2+L_J,(U492-$B$5-1)/2))),0)</f>
        <v>0.999994400679233</v>
      </c>
    </row>
    <row r="493" customFormat="false" ht="15" hidden="false" customHeight="false" outlineLevel="0" collapsed="false">
      <c r="U493" s="0" t="n">
        <v>489</v>
      </c>
      <c r="V493" s="0" t="n">
        <f aca="false">IF(AND(N($B$12)&gt;0,U493-$B$5-1&gt;=1),MAX(0,1-SUMPRODUCT(POISSON(L_J,($B$12*U493)/2,FALSE()),BETADIST(($B$5*FINV($B$8,$B$5,(U493-$B$5-1))/($B$5*FINV($B$8,$B$5,(U493-$B$5-1))+(U493-$B$5-1))),$B$5/2+L_J,(U493-$B$5-1)/2))),0)</f>
        <v>0.999994586991291</v>
      </c>
    </row>
    <row r="494" customFormat="false" ht="15" hidden="false" customHeight="false" outlineLevel="0" collapsed="false">
      <c r="U494" s="0" t="n">
        <v>490</v>
      </c>
      <c r="V494" s="0" t="n">
        <f aca="false">IF(AND(N($B$12)&gt;0,U494-$B$5-1&gt;=1),MAX(0,1-SUMPRODUCT(POISSON(L_J,($B$12*U494)/2,FALSE()),BETADIST(($B$5*FINV($B$8,$B$5,(U494-$B$5-1))/($B$5*FINV($B$8,$B$5,(U494-$B$5-1))+(U494-$B$5-1))),$B$5/2+L_J,(U494-$B$5-1)/2))),0)</f>
        <v>0.999994767200134</v>
      </c>
    </row>
    <row r="495" customFormat="false" ht="15" hidden="false" customHeight="false" outlineLevel="0" collapsed="false">
      <c r="U495" s="0" t="n">
        <v>491</v>
      </c>
      <c r="V495" s="0" t="n">
        <f aca="false">IF(AND(N($B$12)&gt;0,U495-$B$5-1&gt;=1),MAX(0,1-SUMPRODUCT(POISSON(L_J,($B$12*U495)/2,FALSE()),BETADIST(($B$5*FINV($B$8,$B$5,(U495-$B$5-1))/($B$5*FINV($B$8,$B$5,(U495-$B$5-1))+(U495-$B$5-1))),$B$5/2+L_J,(U495-$B$5-1)/2))),0)</f>
        <v>0.999994941502198</v>
      </c>
    </row>
    <row r="496" customFormat="false" ht="15" hidden="false" customHeight="false" outlineLevel="0" collapsed="false">
      <c r="U496" s="0" t="n">
        <v>492</v>
      </c>
      <c r="V496" s="0" t="n">
        <f aca="false">IF(AND(N($B$12)&gt;0,U496-$B$5-1&gt;=1),MAX(0,1-SUMPRODUCT(POISSON(L_J,($B$12*U496)/2,FALSE()),BETADIST(($B$5*FINV($B$8,$B$5,(U496-$B$5-1))/($B$5*FINV($B$8,$B$5,(U496-$B$5-1))+(U496-$B$5-1))),$B$5/2+L_J,(U496-$B$5-1)/2))),0)</f>
        <v>0.999995110087719</v>
      </c>
    </row>
    <row r="497" customFormat="false" ht="15" hidden="false" customHeight="false" outlineLevel="0" collapsed="false">
      <c r="U497" s="0" t="n">
        <v>493</v>
      </c>
      <c r="V497" s="0" t="n">
        <f aca="false">IF(AND(N($B$12)&gt;0,U497-$B$5-1&gt;=1),MAX(0,1-SUMPRODUCT(POISSON(L_J,($B$12*U497)/2,FALSE()),BETADIST(($B$5*FINV($B$8,$B$5,(U497-$B$5-1))/($B$5*FINV($B$8,$B$5,(U497-$B$5-1))+(U497-$B$5-1))),$B$5/2+L_J,(U497-$B$5-1)/2))),0)</f>
        <v>0.999995273140931</v>
      </c>
    </row>
    <row r="498" customFormat="false" ht="15" hidden="false" customHeight="false" outlineLevel="0" collapsed="false">
      <c r="U498" s="0" t="n">
        <v>494</v>
      </c>
      <c r="V498" s="0" t="n">
        <f aca="false">IF(AND(N($B$12)&gt;0,U498-$B$5-1&gt;=1),MAX(0,1-SUMPRODUCT(POISSON(L_J,($B$12*U498)/2,FALSE()),BETADIST(($B$5*FINV($B$8,$B$5,(U498-$B$5-1))/($B$5*FINV($B$8,$B$5,(U498-$B$5-1))+(U498-$B$5-1))),$B$5/2+L_J,(U498-$B$5-1)/2))),0)</f>
        <v>0.999995430840247</v>
      </c>
    </row>
    <row r="499" customFormat="false" ht="15" hidden="false" customHeight="false" outlineLevel="0" collapsed="false">
      <c r="U499" s="0" t="n">
        <v>495</v>
      </c>
      <c r="V499" s="0" t="n">
        <f aca="false">IF(AND(N($B$12)&gt;0,U499-$B$5-1&gt;=1),MAX(0,1-SUMPRODUCT(POISSON(L_J,($B$12*U499)/2,FALSE()),BETADIST(($B$5*FINV($B$8,$B$5,(U499-$B$5-1))/($B$5*FINV($B$8,$B$5,(U499-$B$5-1))+(U499-$B$5-1))),$B$5/2+L_J,(U499-$B$5-1)/2))),0)</f>
        <v>0.999995583358439</v>
      </c>
    </row>
    <row r="500" customFormat="false" ht="15" hidden="false" customHeight="false" outlineLevel="0" collapsed="false">
      <c r="U500" s="0" t="n">
        <v>496</v>
      </c>
      <c r="V500" s="0" t="n">
        <f aca="false">IF(AND(N($B$12)&gt;0,U500-$B$5-1&gt;=1),MAX(0,1-SUMPRODUCT(POISSON(L_J,($B$12*U500)/2,FALSE()),BETADIST(($B$5*FINV($B$8,$B$5,(U500-$B$5-1))/($B$5*FINV($B$8,$B$5,(U500-$B$5-1))+(U500-$B$5-1))),$B$5/2+L_J,(U500-$B$5-1)/2))),0)</f>
        <v>0.999995730862814</v>
      </c>
    </row>
    <row r="501" customFormat="false" ht="15" hidden="false" customHeight="false" outlineLevel="0" collapsed="false">
      <c r="U501" s="0" t="n">
        <v>497</v>
      </c>
      <c r="V501" s="0" t="n">
        <f aca="false">IF(AND(N($B$12)&gt;0,U501-$B$5-1&gt;=1),MAX(0,1-SUMPRODUCT(POISSON(L_J,($B$12*U501)/2,FALSE()),BETADIST(($B$5*FINV($B$8,$B$5,(U501-$B$5-1))/($B$5*FINV($B$8,$B$5,(U501-$B$5-1))+(U501-$B$5-1))),$B$5/2+L_J,(U501-$B$5-1)/2))),0)</f>
        <v>0.999995873515381</v>
      </c>
    </row>
    <row r="502" customFormat="false" ht="15" hidden="false" customHeight="false" outlineLevel="0" collapsed="false">
      <c r="U502" s="0" t="n">
        <v>498</v>
      </c>
      <c r="V502" s="0" t="n">
        <f aca="false">IF(AND(N($B$12)&gt;0,U502-$B$5-1&gt;=1),MAX(0,1-SUMPRODUCT(POISSON(L_J,($B$12*U502)/2,FALSE()),BETADIST(($B$5*FINV($B$8,$B$5,(U502-$B$5-1))/($B$5*FINV($B$8,$B$5,(U502-$B$5-1))+(U502-$B$5-1))),$B$5/2+L_J,(U502-$B$5-1)/2))),0)</f>
        <v>0.999996011473016</v>
      </c>
    </row>
    <row r="503" customFormat="false" ht="15" hidden="false" customHeight="false" outlineLevel="0" collapsed="false">
      <c r="U503" s="0" t="n">
        <v>499</v>
      </c>
      <c r="V503" s="0" t="n">
        <f aca="false">IF(AND(N($B$12)&gt;0,U503-$B$5-1&gt;=1),MAX(0,1-SUMPRODUCT(POISSON(L_J,($B$12*U503)/2,FALSE()),BETADIST(($B$5*FINV($B$8,$B$5,(U503-$B$5-1))/($B$5*FINV($B$8,$B$5,(U503-$B$5-1))+(U503-$B$5-1))),$B$5/2+L_J,(U503-$B$5-1)/2))),0)</f>
        <v>0.999996144887621</v>
      </c>
    </row>
    <row r="504" customFormat="false" ht="15" hidden="false" customHeight="false" outlineLevel="0" collapsed="false">
      <c r="U504" s="0" t="n">
        <v>500</v>
      </c>
      <c r="V504" s="0" t="n">
        <f aca="false">IF(AND(N($B$12)&gt;0,U504-$B$5-1&gt;=1),MAX(0,1-SUMPRODUCT(POISSON(L_J,($B$12*U504)/2,FALSE()),BETADIST(($B$5*FINV($B$8,$B$5,(U504-$B$5-1))/($B$5*FINV($B$8,$B$5,(U504-$B$5-1))+(U504-$B$5-1))),$B$5/2+L_J,(U504-$B$5-1)/2))),0)</f>
        <v>0.999996273906278</v>
      </c>
    </row>
    <row r="505" customFormat="false" ht="15" hidden="false" customHeight="false" outlineLevel="0" collapsed="false">
      <c r="U505" s="0" t="n">
        <v>501</v>
      </c>
      <c r="V505" s="0" t="n">
        <f aca="false">IF(AND(N($B$12)&gt;0,U505-$B$5-1&gt;=1),MAX(0,1-SUMPRODUCT(POISSON(L_J,($B$12*U505)/2,FALSE()),BETADIST(($B$5*FINV($B$8,$B$5,(U505-$B$5-1))/($B$5*FINV($B$8,$B$5,(U505-$B$5-1))+(U505-$B$5-1))),$B$5/2+L_J,(U505-$B$5-1)/2))),0)</f>
        <v>0.999996398671399</v>
      </c>
    </row>
    <row r="506" customFormat="false" ht="15" hidden="false" customHeight="false" outlineLevel="0" collapsed="false">
      <c r="U506" s="0" t="n">
        <v>502</v>
      </c>
      <c r="V506" s="0" t="n">
        <f aca="false">IF(AND(N($B$12)&gt;0,U506-$B$5-1&gt;=1),MAX(0,1-SUMPRODUCT(POISSON(L_J,($B$12*U506)/2,FALSE()),BETADIST(($B$5*FINV($B$8,$B$5,(U506-$B$5-1))/($B$5*FINV($B$8,$B$5,(U506-$B$5-1))+(U506-$B$5-1))),$B$5/2+L_J,(U506-$B$5-1)/2))),0)</f>
        <v>0.999996519320869</v>
      </c>
    </row>
    <row r="507" customFormat="false" ht="15" hidden="false" customHeight="false" outlineLevel="0" collapsed="false">
      <c r="U507" s="0" t="n">
        <v>503</v>
      </c>
      <c r="V507" s="0" t="n">
        <f aca="false">IF(AND(N($B$12)&gt;0,U507-$B$5-1&gt;=1),MAX(0,1-SUMPRODUCT(POISSON(L_J,($B$12*U507)/2,FALSE()),BETADIST(($B$5*FINV($B$8,$B$5,(U507-$B$5-1))/($B$5*FINV($B$8,$B$5,(U507-$B$5-1))+(U507-$B$5-1))),$B$5/2+L_J,(U507-$B$5-1)/2))),0)</f>
        <v>0.999996635988189</v>
      </c>
    </row>
    <row r="508" customFormat="false" ht="15" hidden="false" customHeight="false" outlineLevel="0" collapsed="false">
      <c r="U508" s="0" t="n">
        <v>504</v>
      </c>
      <c r="V508" s="0" t="n">
        <f aca="false">IF(AND(N($B$12)&gt;0,U508-$B$5-1&gt;=1),MAX(0,1-SUMPRODUCT(POISSON(L_J,($B$12*U508)/2,FALSE()),BETADIST(($B$5*FINV($B$8,$B$5,(U508-$B$5-1))/($B$5*FINV($B$8,$B$5,(U508-$B$5-1))+(U508-$B$5-1))),$B$5/2+L_J,(U508-$B$5-1)/2))),0)</f>
        <v>0.999996748802613</v>
      </c>
    </row>
    <row r="509" customFormat="false" ht="15" hidden="false" customHeight="false" outlineLevel="0" collapsed="false">
      <c r="U509" s="0" t="n">
        <v>505</v>
      </c>
      <c r="V509" s="0" t="n">
        <f aca="false">IF(AND(N($B$12)&gt;0,U509-$B$5-1&gt;=1),MAX(0,1-SUMPRODUCT(POISSON(L_J,($B$12*U509)/2,FALSE()),BETADIST(($B$5*FINV($B$8,$B$5,(U509-$B$5-1))/($B$5*FINV($B$8,$B$5,(U509-$B$5-1))+(U509-$B$5-1))),$B$5/2+L_J,(U509-$B$5-1)/2))),0)</f>
        <v>0.999996857889277</v>
      </c>
    </row>
    <row r="510" customFormat="false" ht="15" hidden="false" customHeight="false" outlineLevel="0" collapsed="false">
      <c r="U510" s="0" t="n">
        <v>506</v>
      </c>
      <c r="V510" s="0" t="n">
        <f aca="false">IF(AND(N($B$12)&gt;0,U510-$B$5-1&gt;=1),MAX(0,1-SUMPRODUCT(POISSON(L_J,($B$12*U510)/2,FALSE()),BETADIST(($B$5*FINV($B$8,$B$5,(U510-$B$5-1))/($B$5*FINV($B$8,$B$5,(U510-$B$5-1))+(U510-$B$5-1))),$B$5/2+L_J,(U510-$B$5-1)/2))),0)</f>
        <v>0.99999696336933</v>
      </c>
    </row>
    <row r="511" customFormat="false" ht="15" hidden="false" customHeight="false" outlineLevel="0" collapsed="false">
      <c r="U511" s="0" t="n">
        <v>507</v>
      </c>
      <c r="V511" s="0" t="n">
        <f aca="false">IF(AND(N($B$12)&gt;0,U511-$B$5-1&gt;=1),MAX(0,1-SUMPRODUCT(POISSON(L_J,($B$12*U511)/2,FALSE()),BETADIST(($B$5*FINV($B$8,$B$5,(U511-$B$5-1))/($B$5*FINV($B$8,$B$5,(U511-$B$5-1))+(U511-$B$5-1))),$B$5/2+L_J,(U511-$B$5-1)/2))),0)</f>
        <v>0.999997065360056</v>
      </c>
    </row>
    <row r="512" customFormat="false" ht="15" hidden="false" customHeight="false" outlineLevel="0" collapsed="false">
      <c r="U512" s="0" t="n">
        <v>508</v>
      </c>
      <c r="V512" s="0" t="n">
        <f aca="false">IF(AND(N($B$12)&gt;0,U512-$B$5-1&gt;=1),MAX(0,1-SUMPRODUCT(POISSON(L_J,($B$12*U512)/2,FALSE()),BETADIST(($B$5*FINV($B$8,$B$5,(U512-$B$5-1))/($B$5*FINV($B$8,$B$5,(U512-$B$5-1))+(U512-$B$5-1))),$B$5/2+L_J,(U512-$B$5-1)/2))),0)</f>
        <v>0.999997163974997</v>
      </c>
    </row>
    <row r="513" customFormat="false" ht="15" hidden="false" customHeight="false" outlineLevel="0" collapsed="false">
      <c r="U513" s="0" t="n">
        <v>509</v>
      </c>
      <c r="V513" s="0" t="n">
        <f aca="false">IF(AND(N($B$12)&gt;0,U513-$B$5-1&gt;=1),MAX(0,1-SUMPRODUCT(POISSON(L_J,($B$12*U513)/2,FALSE()),BETADIST(($B$5*FINV($B$8,$B$5,(U513-$B$5-1))/($B$5*FINV($B$8,$B$5,(U513-$B$5-1))+(U513-$B$5-1))),$B$5/2+L_J,(U513-$B$5-1)/2))),0)</f>
        <v>0.99999725932407</v>
      </c>
    </row>
    <row r="514" customFormat="false" ht="15" hidden="false" customHeight="false" outlineLevel="0" collapsed="false">
      <c r="U514" s="0" t="n">
        <v>510</v>
      </c>
      <c r="V514" s="0" t="n">
        <f aca="false">IF(AND(N($B$12)&gt;0,U514-$B$5-1&gt;=1),MAX(0,1-SUMPRODUCT(POISSON(L_J,($B$12*U514)/2,FALSE()),BETADIST(($B$5*FINV($B$8,$B$5,(U514-$B$5-1))/($B$5*FINV($B$8,$B$5,(U514-$B$5-1))+(U514-$B$5-1))),$B$5/2+L_J,(U514-$B$5-1)/2))),0)</f>
        <v>0.999997351513677</v>
      </c>
    </row>
    <row r="515" customFormat="false" ht="15" hidden="false" customHeight="false" outlineLevel="0" collapsed="false">
      <c r="U515" s="0" t="n">
        <v>511</v>
      </c>
      <c r="V515" s="0" t="n">
        <f aca="false">IF(AND(N($B$12)&gt;0,U515-$B$5-1&gt;=1),MAX(0,1-SUMPRODUCT(POISSON(L_J,($B$12*U515)/2,FALSE()),BETADIST(($B$5*FINV($B$8,$B$5,(U515-$B$5-1))/($B$5*FINV($B$8,$B$5,(U515-$B$5-1))+(U515-$B$5-1))),$B$5/2+L_J,(U515-$B$5-1)/2))),0)</f>
        <v>0.999997440646819</v>
      </c>
    </row>
    <row r="516" customFormat="false" ht="15" hidden="false" customHeight="false" outlineLevel="0" collapsed="false">
      <c r="U516" s="0" t="n">
        <v>512</v>
      </c>
      <c r="V516" s="0" t="n">
        <f aca="false">IF(AND(N($B$12)&gt;0,U516-$B$5-1&gt;=1),MAX(0,1-SUMPRODUCT(POISSON(L_J,($B$12*U516)/2,FALSE()),BETADIST(($B$5*FINV($B$8,$B$5,(U516-$B$5-1))/($B$5*FINV($B$8,$B$5,(U516-$B$5-1))+(U516-$B$5-1))),$B$5/2+L_J,(U516-$B$5-1)/2))),0)</f>
        <v>0.999997526823199</v>
      </c>
    </row>
    <row r="517" customFormat="false" ht="15" hidden="false" customHeight="false" outlineLevel="0" collapsed="false">
      <c r="U517" s="0" t="n">
        <v>513</v>
      </c>
      <c r="V517" s="0" t="n">
        <f aca="false">IF(AND(N($B$12)&gt;0,U517-$B$5-1&gt;=1),MAX(0,1-SUMPRODUCT(POISSON(L_J,($B$12*U517)/2,FALSE()),BETADIST(($B$5*FINV($B$8,$B$5,(U517-$B$5-1))/($B$5*FINV($B$8,$B$5,(U517-$B$5-1))+(U517-$B$5-1))),$B$5/2+L_J,(U517-$B$5-1)/2))),0)</f>
        <v>0.999997610139328</v>
      </c>
    </row>
    <row r="518" customFormat="false" ht="15" hidden="false" customHeight="false" outlineLevel="0" collapsed="false">
      <c r="U518" s="0" t="n">
        <v>514</v>
      </c>
      <c r="V518" s="0" t="n">
        <f aca="false">IF(AND(N($B$12)&gt;0,U518-$B$5-1&gt;=1),MAX(0,1-SUMPRODUCT(POISSON(L_J,($B$12*U518)/2,FALSE()),BETADIST(($B$5*FINV($B$8,$B$5,(U518-$B$5-1))/($B$5*FINV($B$8,$B$5,(U518-$B$5-1))+(U518-$B$5-1))),$B$5/2+L_J,(U518-$B$5-1)/2))),0)</f>
        <v>0.999997690688623</v>
      </c>
    </row>
    <row r="519" customFormat="false" ht="15" hidden="false" customHeight="false" outlineLevel="0" collapsed="false">
      <c r="U519" s="0" t="n">
        <v>515</v>
      </c>
      <c r="V519" s="0" t="n">
        <f aca="false">IF(AND(N($B$12)&gt;0,U519-$B$5-1&gt;=1),MAX(0,1-SUMPRODUCT(POISSON(L_J,($B$12*U519)/2,FALSE()),BETADIST(($B$5*FINV($B$8,$B$5,(U519-$B$5-1))/($B$5*FINV($B$8,$B$5,(U519-$B$5-1))+(U519-$B$5-1))),$B$5/2+L_J,(U519-$B$5-1)/2))),0)</f>
        <v>0.999997768561506</v>
      </c>
    </row>
    <row r="520" customFormat="false" ht="15" hidden="false" customHeight="false" outlineLevel="0" collapsed="false">
      <c r="U520" s="0" t="n">
        <v>516</v>
      </c>
      <c r="V520" s="0" t="n">
        <f aca="false">IF(AND(N($B$12)&gt;0,U520-$B$5-1&gt;=1),MAX(0,1-SUMPRODUCT(POISSON(L_J,($B$12*U520)/2,FALSE()),BETADIST(($B$5*FINV($B$8,$B$5,(U520-$B$5-1))/($B$5*FINV($B$8,$B$5,(U520-$B$5-1))+(U520-$B$5-1))),$B$5/2+L_J,(U520-$B$5-1)/2))),0)</f>
        <v>0.999997843845497</v>
      </c>
    </row>
    <row r="521" customFormat="false" ht="15" hidden="false" customHeight="false" outlineLevel="0" collapsed="false">
      <c r="U521" s="0" t="n">
        <v>517</v>
      </c>
      <c r="V521" s="0" t="n">
        <f aca="false">IF(AND(N($B$12)&gt;0,U521-$B$5-1&gt;=1),MAX(0,1-SUMPRODUCT(POISSON(L_J,($B$12*U521)/2,FALSE()),BETADIST(($B$5*FINV($B$8,$B$5,(U521-$B$5-1))/($B$5*FINV($B$8,$B$5,(U521-$B$5-1))+(U521-$B$5-1))),$B$5/2+L_J,(U521-$B$5-1)/2))),0)</f>
        <v>0.999997916625305</v>
      </c>
    </row>
    <row r="522" customFormat="false" ht="15" hidden="false" customHeight="false" outlineLevel="0" collapsed="false">
      <c r="U522" s="0" t="n">
        <v>518</v>
      </c>
      <c r="V522" s="0" t="n">
        <f aca="false">IF(AND(N($B$12)&gt;0,U522-$B$5-1&gt;=1),MAX(0,1-SUMPRODUCT(POISSON(L_J,($B$12*U522)/2,FALSE()),BETADIST(($B$5*FINV($B$8,$B$5,(U522-$B$5-1))/($B$5*FINV($B$8,$B$5,(U522-$B$5-1))+(U522-$B$5-1))),$B$5/2+L_J,(U522-$B$5-1)/2))),0)</f>
        <v>0.999997986982917</v>
      </c>
    </row>
    <row r="523" customFormat="false" ht="15" hidden="false" customHeight="false" outlineLevel="0" collapsed="false">
      <c r="U523" s="0" t="n">
        <v>519</v>
      </c>
      <c r="V523" s="0" t="n">
        <f aca="false">IF(AND(N($B$12)&gt;0,U523-$B$5-1&gt;=1),MAX(0,1-SUMPRODUCT(POISSON(L_J,($B$12*U523)/2,FALSE()),BETADIST(($B$5*FINV($B$8,$B$5,(U523-$B$5-1))/($B$5*FINV($B$8,$B$5,(U523-$B$5-1))+(U523-$B$5-1))),$B$5/2+L_J,(U523-$B$5-1)/2))),0)</f>
        <v>0.999998054997683</v>
      </c>
    </row>
    <row r="524" customFormat="false" ht="15" hidden="false" customHeight="false" outlineLevel="0" collapsed="false">
      <c r="U524" s="0" t="n">
        <v>520</v>
      </c>
      <c r="V524" s="0" t="n">
        <f aca="false">IF(AND(N($B$12)&gt;0,U524-$B$5-1&gt;=1),MAX(0,1-SUMPRODUCT(POISSON(L_J,($B$12*U524)/2,FALSE()),BETADIST(($B$5*FINV($B$8,$B$5,(U524-$B$5-1))/($B$5*FINV($B$8,$B$5,(U524-$B$5-1))+(U524-$B$5-1))),$B$5/2+L_J,(U524-$B$5-1)/2))),0)</f>
        <v>0.9999981207464</v>
      </c>
    </row>
    <row r="525" customFormat="false" ht="15" hidden="false" customHeight="false" outlineLevel="0" collapsed="false">
      <c r="U525" s="0" t="n">
        <v>521</v>
      </c>
      <c r="V525" s="0" t="n">
        <f aca="false">IF(AND(N($B$12)&gt;0,U525-$B$5-1&gt;=1),MAX(0,1-SUMPRODUCT(POISSON(L_J,($B$12*U525)/2,FALSE()),BETADIST(($B$5*FINV($B$8,$B$5,(U525-$B$5-1))/($B$5*FINV($B$8,$B$5,(U525-$B$5-1))+(U525-$B$5-1))),$B$5/2+L_J,(U525-$B$5-1)/2))),0)</f>
        <v>0.999998184303392</v>
      </c>
    </row>
    <row r="526" customFormat="false" ht="15" hidden="false" customHeight="false" outlineLevel="0" collapsed="false">
      <c r="U526" s="0" t="n">
        <v>522</v>
      </c>
      <c r="V526" s="0" t="n">
        <f aca="false">IF(AND(N($B$12)&gt;0,U526-$B$5-1&gt;=1),MAX(0,1-SUMPRODUCT(POISSON(L_J,($B$12*U526)/2,FALSE()),BETADIST(($B$5*FINV($B$8,$B$5,(U526-$B$5-1))/($B$5*FINV($B$8,$B$5,(U526-$B$5-1))+(U526-$B$5-1))),$B$5/2+L_J,(U526-$B$5-1)/2))),0)</f>
        <v>0.999998245740589</v>
      </c>
    </row>
    <row r="527" customFormat="false" ht="15" hidden="false" customHeight="false" outlineLevel="0" collapsed="false">
      <c r="U527" s="0" t="n">
        <v>523</v>
      </c>
      <c r="V527" s="0" t="n">
        <f aca="false">IF(AND(N($B$12)&gt;0,U527-$B$5-1&gt;=1),MAX(0,1-SUMPRODUCT(POISSON(L_J,($B$12*U527)/2,FALSE()),BETADIST(($B$5*FINV($B$8,$B$5,(U527-$B$5-1))/($B$5*FINV($B$8,$B$5,(U527-$B$5-1))+(U527-$B$5-1))),$B$5/2+L_J,(U527-$B$5-1)/2))),0)</f>
        <v>0.999998305127599</v>
      </c>
    </row>
    <row r="528" customFormat="false" ht="15" hidden="false" customHeight="false" outlineLevel="0" collapsed="false">
      <c r="U528" s="0" t="n">
        <v>524</v>
      </c>
      <c r="V528" s="0" t="n">
        <f aca="false">IF(AND(N($B$12)&gt;0,U528-$B$5-1&gt;=1),MAX(0,1-SUMPRODUCT(POISSON(L_J,($B$12*U528)/2,FALSE()),BETADIST(($B$5*FINV($B$8,$B$5,(U528-$B$5-1))/($B$5*FINV($B$8,$B$5,(U528-$B$5-1))+(U528-$B$5-1))),$B$5/2+L_J,(U528-$B$5-1)/2))),0)</f>
        <v>0.999998362531787</v>
      </c>
    </row>
    <row r="529" customFormat="false" ht="15" hidden="false" customHeight="false" outlineLevel="0" collapsed="false">
      <c r="U529" s="0" t="n">
        <v>525</v>
      </c>
      <c r="V529" s="0" t="n">
        <f aca="false">IF(AND(N($B$12)&gt;0,U529-$B$5-1&gt;=1),MAX(0,1-SUMPRODUCT(POISSON(L_J,($B$12*U529)/2,FALSE()),BETADIST(($B$5*FINV($B$8,$B$5,(U529-$B$5-1))/($B$5*FINV($B$8,$B$5,(U529-$B$5-1))+(U529-$B$5-1))),$B$5/2+L_J,(U529-$B$5-1)/2))),0)</f>
        <v>0.999998418018341</v>
      </c>
    </row>
    <row r="530" customFormat="false" ht="15" hidden="false" customHeight="false" outlineLevel="0" collapsed="false">
      <c r="U530" s="0" t="n">
        <v>526</v>
      </c>
      <c r="V530" s="0" t="n">
        <f aca="false">IF(AND(N($B$12)&gt;0,U530-$B$5-1&gt;=1),MAX(0,1-SUMPRODUCT(POISSON(L_J,($B$12*U530)/2,FALSE()),BETADIST(($B$5*FINV($B$8,$B$5,(U530-$B$5-1))/($B$5*FINV($B$8,$B$5,(U530-$B$5-1))+(U530-$B$5-1))),$B$5/2+L_J,(U530-$B$5-1)/2))),0)</f>
        <v>0.999998471650343</v>
      </c>
    </row>
    <row r="531" customFormat="false" ht="15" hidden="false" customHeight="false" outlineLevel="0" collapsed="false">
      <c r="U531" s="0" t="n">
        <v>527</v>
      </c>
      <c r="V531" s="0" t="n">
        <f aca="false">IF(AND(N($B$12)&gt;0,U531-$B$5-1&gt;=1),MAX(0,1-SUMPRODUCT(POISSON(L_J,($B$12*U531)/2,FALSE()),BETADIST(($B$5*FINV($B$8,$B$5,(U531-$B$5-1))/($B$5*FINV($B$8,$B$5,(U531-$B$5-1))+(U531-$B$5-1))),$B$5/2+L_J,(U531-$B$5-1)/2))),0)</f>
        <v>0.999998523488836</v>
      </c>
    </row>
    <row r="532" customFormat="false" ht="15" hidden="false" customHeight="false" outlineLevel="0" collapsed="false">
      <c r="U532" s="0" t="n">
        <v>528</v>
      </c>
      <c r="V532" s="0" t="n">
        <f aca="false">IF(AND(N($B$12)&gt;0,U532-$B$5-1&gt;=1),MAX(0,1-SUMPRODUCT(POISSON(L_J,($B$12*U532)/2,FALSE()),BETADIST(($B$5*FINV($B$8,$B$5,(U532-$B$5-1))/($B$5*FINV($B$8,$B$5,(U532-$B$5-1))+(U532-$B$5-1))),$B$5/2+L_J,(U532-$B$5-1)/2))),0)</f>
        <v>0.99999857359289</v>
      </c>
    </row>
    <row r="533" customFormat="false" ht="15" hidden="false" customHeight="false" outlineLevel="0" collapsed="false">
      <c r="U533" s="0" t="n">
        <v>529</v>
      </c>
      <c r="V533" s="0" t="n">
        <f aca="false">IF(AND(N($B$12)&gt;0,U533-$B$5-1&gt;=1),MAX(0,1-SUMPRODUCT(POISSON(L_J,($B$12*U533)/2,FALSE()),BETADIST(($B$5*FINV($B$8,$B$5,(U533-$B$5-1))/($B$5*FINV($B$8,$B$5,(U533-$B$5-1))+(U533-$B$5-1))),$B$5/2+L_J,(U533-$B$5-1)/2))),0)</f>
        <v>0.999998622019659</v>
      </c>
    </row>
    <row r="534" customFormat="false" ht="15" hidden="false" customHeight="false" outlineLevel="0" collapsed="false">
      <c r="U534" s="0" t="n">
        <v>530</v>
      </c>
      <c r="V534" s="0" t="n">
        <f aca="false">IF(AND(N($B$12)&gt;0,U534-$B$5-1&gt;=1),MAX(0,1-SUMPRODUCT(POISSON(L_J,($B$12*U534)/2,FALSE()),BETADIST(($B$5*FINV($B$8,$B$5,(U534-$B$5-1))/($B$5*FINV($B$8,$B$5,(U534-$B$5-1))+(U534-$B$5-1))),$B$5/2+L_J,(U534-$B$5-1)/2))),0)</f>
        <v>0.999998668824448</v>
      </c>
    </row>
    <row r="535" customFormat="false" ht="15" hidden="false" customHeight="false" outlineLevel="0" collapsed="false">
      <c r="U535" s="0" t="n">
        <v>531</v>
      </c>
      <c r="V535" s="0" t="n">
        <f aca="false">IF(AND(N($B$12)&gt;0,U535-$B$5-1&gt;=1),MAX(0,1-SUMPRODUCT(POISSON(L_J,($B$12*U535)/2,FALSE()),BETADIST(($B$5*FINV($B$8,$B$5,(U535-$B$5-1))/($B$5*FINV($B$8,$B$5,(U535-$B$5-1))+(U535-$B$5-1))),$B$5/2+L_J,(U535-$B$5-1)/2))),0)</f>
        <v>0.999998714060769</v>
      </c>
    </row>
    <row r="536" customFormat="false" ht="15" hidden="false" customHeight="false" outlineLevel="0" collapsed="false">
      <c r="U536" s="0" t="n">
        <v>532</v>
      </c>
      <c r="V536" s="0" t="n">
        <f aca="false">IF(AND(N($B$12)&gt;0,U536-$B$5-1&gt;=1),MAX(0,1-SUMPRODUCT(POISSON(L_J,($B$12*U536)/2,FALSE()),BETADIST(($B$5*FINV($B$8,$B$5,(U536-$B$5-1))/($B$5*FINV($B$8,$B$5,(U536-$B$5-1))+(U536-$B$5-1))),$B$5/2+L_J,(U536-$B$5-1)/2))),0)</f>
        <v>0.999998757780398</v>
      </c>
    </row>
    <row r="537" customFormat="false" ht="15" hidden="false" customHeight="false" outlineLevel="0" collapsed="false">
      <c r="U537" s="0" t="n">
        <v>533</v>
      </c>
      <c r="V537" s="0" t="n">
        <f aca="false">IF(AND(N($B$12)&gt;0,U537-$B$5-1&gt;=1),MAX(0,1-SUMPRODUCT(POISSON(L_J,($B$12*U537)/2,FALSE()),BETADIST(($B$5*FINV($B$8,$B$5,(U537-$B$5-1))/($B$5*FINV($B$8,$B$5,(U537-$B$5-1))+(U537-$B$5-1))),$B$5/2+L_J,(U537-$B$5-1)/2))),0)</f>
        <v>0.99999880003343</v>
      </c>
    </row>
    <row r="538" customFormat="false" ht="15" hidden="false" customHeight="false" outlineLevel="0" collapsed="false">
      <c r="U538" s="0" t="n">
        <v>534</v>
      </c>
      <c r="V538" s="0" t="n">
        <f aca="false">IF(AND(N($B$12)&gt;0,U538-$B$5-1&gt;=1),MAX(0,1-SUMPRODUCT(POISSON(L_J,($B$12*U538)/2,FALSE()),BETADIST(($B$5*FINV($B$8,$B$5,(U538-$B$5-1))/($B$5*FINV($B$8,$B$5,(U538-$B$5-1))+(U538-$B$5-1))),$B$5/2+L_J,(U538-$B$5-1)/2))),0)</f>
        <v>0.999998840868335</v>
      </c>
    </row>
    <row r="539" customFormat="false" ht="15" hidden="false" customHeight="false" outlineLevel="0" collapsed="false">
      <c r="U539" s="0" t="n">
        <v>535</v>
      </c>
      <c r="V539" s="0" t="n">
        <f aca="false">IF(AND(N($B$12)&gt;0,U539-$B$5-1&gt;=1),MAX(0,1-SUMPRODUCT(POISSON(L_J,($B$12*U539)/2,FALSE()),BETADIST(($B$5*FINV($B$8,$B$5,(U539-$B$5-1))/($B$5*FINV($B$8,$B$5,(U539-$B$5-1))+(U539-$B$5-1))),$B$5/2+L_J,(U539-$B$5-1)/2))),0)</f>
        <v>0.999998880332006</v>
      </c>
    </row>
    <row r="540" customFormat="false" ht="15" hidden="false" customHeight="false" outlineLevel="0" collapsed="false">
      <c r="U540" s="0" t="n">
        <v>536</v>
      </c>
      <c r="V540" s="0" t="n">
        <f aca="false">IF(AND(N($B$12)&gt;0,U540-$B$5-1&gt;=1),MAX(0,1-SUMPRODUCT(POISSON(L_J,($B$12*U540)/2,FALSE()),BETADIST(($B$5*FINV($B$8,$B$5,(U540-$B$5-1))/($B$5*FINV($B$8,$B$5,(U540-$B$5-1))+(U540-$B$5-1))),$B$5/2+L_J,(U540-$B$5-1)/2))),0)</f>
        <v>0.999998918469812</v>
      </c>
    </row>
    <row r="541" customFormat="false" ht="15" hidden="false" customHeight="false" outlineLevel="0" collapsed="false">
      <c r="U541" s="0" t="n">
        <v>537</v>
      </c>
      <c r="V541" s="0" t="n">
        <f aca="false">IF(AND(N($B$12)&gt;0,U541-$B$5-1&gt;=1),MAX(0,1-SUMPRODUCT(POISSON(L_J,($B$12*U541)/2,FALSE()),BETADIST(($B$5*FINV($B$8,$B$5,(U541-$B$5-1))/($B$5*FINV($B$8,$B$5,(U541-$B$5-1))+(U541-$B$5-1))),$B$5/2+L_J,(U541-$B$5-1)/2))),0)</f>
        <v>0.999998955325645</v>
      </c>
    </row>
    <row r="542" customFormat="false" ht="15" hidden="false" customHeight="false" outlineLevel="0" collapsed="false">
      <c r="U542" s="0" t="n">
        <v>538</v>
      </c>
      <c r="V542" s="0" t="n">
        <f aca="false">IF(AND(N($B$12)&gt;0,U542-$B$5-1&gt;=1),MAX(0,1-SUMPRODUCT(POISSON(L_J,($B$12*U542)/2,FALSE()),BETADIST(($B$5*FINV($B$8,$B$5,(U542-$B$5-1))/($B$5*FINV($B$8,$B$5,(U542-$B$5-1))+(U542-$B$5-1))),$B$5/2+L_J,(U542-$B$5-1)/2))),0)</f>
        <v>0.999998990941968</v>
      </c>
    </row>
    <row r="543" customFormat="false" ht="15" hidden="false" customHeight="false" outlineLevel="0" collapsed="false">
      <c r="U543" s="0" t="n">
        <v>539</v>
      </c>
      <c r="V543" s="0" t="n">
        <f aca="false">IF(AND(N($B$12)&gt;0,U543-$B$5-1&gt;=1),MAX(0,1-SUMPRODUCT(POISSON(L_J,($B$12*U543)/2,FALSE()),BETADIST(($B$5*FINV($B$8,$B$5,(U543-$B$5-1))/($B$5*FINV($B$8,$B$5,(U543-$B$5-1))+(U543-$B$5-1))),$B$5/2+L_J,(U543-$B$5-1)/2))),0)</f>
        <v>0.999999025359861</v>
      </c>
    </row>
    <row r="544" customFormat="false" ht="15" hidden="false" customHeight="false" outlineLevel="0" collapsed="false">
      <c r="U544" s="0" t="n">
        <v>540</v>
      </c>
      <c r="V544" s="0" t="n">
        <f aca="false">IF(AND(N($B$12)&gt;0,U544-$B$5-1&gt;=1),MAX(0,1-SUMPRODUCT(POISSON(L_J,($B$12*U544)/2,FALSE()),BETADIST(($B$5*FINV($B$8,$B$5,(U544-$B$5-1))/($B$5*FINV($B$8,$B$5,(U544-$B$5-1))+(U544-$B$5-1))),$B$5/2+L_J,(U544-$B$5-1)/2))),0)</f>
        <v>0.999999058619064</v>
      </c>
    </row>
    <row r="545" customFormat="false" ht="15" hidden="false" customHeight="false" outlineLevel="0" collapsed="false">
      <c r="U545" s="0" t="n">
        <v>541</v>
      </c>
      <c r="V545" s="0" t="n">
        <f aca="false">IF(AND(N($B$12)&gt;0,U545-$B$5-1&gt;=1),MAX(0,1-SUMPRODUCT(POISSON(L_J,($B$12*U545)/2,FALSE()),BETADIST(($B$5*FINV($B$8,$B$5,(U545-$B$5-1))/($B$5*FINV($B$8,$B$5,(U545-$B$5-1))+(U545-$B$5-1))),$B$5/2+L_J,(U545-$B$5-1)/2))),0)</f>
        <v>0.999999090758023</v>
      </c>
    </row>
    <row r="546" customFormat="false" ht="15" hidden="false" customHeight="false" outlineLevel="0" collapsed="false">
      <c r="U546" s="0" t="n">
        <v>542</v>
      </c>
      <c r="V546" s="0" t="n">
        <f aca="false">IF(AND(N($B$12)&gt;0,U546-$B$5-1&gt;=1),MAX(0,1-SUMPRODUCT(POISSON(L_J,($B$12*U546)/2,FALSE()),BETADIST(($B$5*FINV($B$8,$B$5,(U546-$B$5-1))/($B$5*FINV($B$8,$B$5,(U546-$B$5-1))+(U546-$B$5-1))),$B$5/2+L_J,(U546-$B$5-1)/2))),0)</f>
        <v>0.999999121813925</v>
      </c>
    </row>
    <row r="547" customFormat="false" ht="15" hidden="false" customHeight="false" outlineLevel="0" collapsed="false">
      <c r="U547" s="0" t="n">
        <v>543</v>
      </c>
      <c r="V547" s="0" t="n">
        <f aca="false">IF(AND(N($B$12)&gt;0,U547-$B$5-1&gt;=1),MAX(0,1-SUMPRODUCT(POISSON(L_J,($B$12*U547)/2,FALSE()),BETADIST(($B$5*FINV($B$8,$B$5,(U547-$B$5-1))/($B$5*FINV($B$8,$B$5,(U547-$B$5-1))+(U547-$B$5-1))),$B$5/2+L_J,(U547-$B$5-1)/2))),0)</f>
        <v>0.999999151822746</v>
      </c>
    </row>
    <row r="548" customFormat="false" ht="15" hidden="false" customHeight="false" outlineLevel="0" collapsed="false">
      <c r="U548" s="0" t="n">
        <v>544</v>
      </c>
      <c r="V548" s="0" t="n">
        <f aca="false">IF(AND(N($B$12)&gt;0,U548-$B$5-1&gt;=1),MAX(0,1-SUMPRODUCT(POISSON(L_J,($B$12*U548)/2,FALSE()),BETADIST(($B$5*FINV($B$8,$B$5,(U548-$B$5-1))/($B$5*FINV($B$8,$B$5,(U548-$B$5-1))+(U548-$B$5-1))),$B$5/2+L_J,(U548-$B$5-1)/2))),0)</f>
        <v>0.999999180819285</v>
      </c>
    </row>
    <row r="549" customFormat="false" ht="15" hidden="false" customHeight="false" outlineLevel="0" collapsed="false">
      <c r="U549" s="0" t="n">
        <v>545</v>
      </c>
      <c r="V549" s="0" t="n">
        <f aca="false">IF(AND(N($B$12)&gt;0,U549-$B$5-1&gt;=1),MAX(0,1-SUMPRODUCT(POISSON(L_J,($B$12*U549)/2,FALSE()),BETADIST(($B$5*FINV($B$8,$B$5,(U549-$B$5-1))/($B$5*FINV($B$8,$B$5,(U549-$B$5-1))+(U549-$B$5-1))),$B$5/2+L_J,(U549-$B$5-1)/2))),0)</f>
        <v>0.999999208837202</v>
      </c>
    </row>
    <row r="550" customFormat="false" ht="15" hidden="false" customHeight="false" outlineLevel="0" collapsed="false">
      <c r="U550" s="0" t="n">
        <v>546</v>
      </c>
      <c r="V550" s="0" t="n">
        <f aca="false">IF(AND(N($B$12)&gt;0,U550-$B$5-1&gt;=1),MAX(0,1-SUMPRODUCT(POISSON(L_J,($B$12*U550)/2,FALSE()),BETADIST(($B$5*FINV($B$8,$B$5,(U550-$B$5-1))/($B$5*FINV($B$8,$B$5,(U550-$B$5-1))+(U550-$B$5-1))),$B$5/2+L_J,(U550-$B$5-1)/2))),0)</f>
        <v>0.999999235909057</v>
      </c>
    </row>
    <row r="551" customFormat="false" ht="15" hidden="false" customHeight="false" outlineLevel="0" collapsed="false">
      <c r="U551" s="0" t="n">
        <v>547</v>
      </c>
      <c r="V551" s="0" t="n">
        <f aca="false">IF(AND(N($B$12)&gt;0,U551-$B$5-1&gt;=1),MAX(0,1-SUMPRODUCT(POISSON(L_J,($B$12*U551)/2,FALSE()),BETADIST(($B$5*FINV($B$8,$B$5,(U551-$B$5-1))/($B$5*FINV($B$8,$B$5,(U551-$B$5-1))+(U551-$B$5-1))),$B$5/2+L_J,(U551-$B$5-1)/2))),0)</f>
        <v>0.999999262066344</v>
      </c>
    </row>
    <row r="552" customFormat="false" ht="15" hidden="false" customHeight="false" outlineLevel="0" collapsed="false">
      <c r="U552" s="0" t="n">
        <v>548</v>
      </c>
      <c r="V552" s="0" t="n">
        <f aca="false">IF(AND(N($B$12)&gt;0,U552-$B$5-1&gt;=1),MAX(0,1-SUMPRODUCT(POISSON(L_J,($B$12*U552)/2,FALSE()),BETADIST(($B$5*FINV($B$8,$B$5,(U552-$B$5-1))/($B$5*FINV($B$8,$B$5,(U552-$B$5-1))+(U552-$B$5-1))),$B$5/2+L_J,(U552-$B$5-1)/2))),0)</f>
        <v>0.999999287339523</v>
      </c>
    </row>
    <row r="553" customFormat="false" ht="15" hidden="false" customHeight="false" outlineLevel="0" collapsed="false">
      <c r="U553" s="0" t="n">
        <v>549</v>
      </c>
      <c r="V553" s="0" t="n">
        <f aca="false">IF(AND(N($B$12)&gt;0,U553-$B$5-1&gt;=1),MAX(0,1-SUMPRODUCT(POISSON(L_J,($B$12*U553)/2,FALSE()),BETADIST(($B$5*FINV($B$8,$B$5,(U553-$B$5-1))/($B$5*FINV($B$8,$B$5,(U553-$B$5-1))+(U553-$B$5-1))),$B$5/2+L_J,(U553-$B$5-1)/2))),0)</f>
        <v>0.999999311758059</v>
      </c>
    </row>
    <row r="554" customFormat="false" ht="15" hidden="false" customHeight="false" outlineLevel="0" collapsed="false">
      <c r="U554" s="0" t="n">
        <v>550</v>
      </c>
      <c r="V554" s="0" t="n">
        <f aca="false">IF(AND(N($B$12)&gt;0,U554-$B$5-1&gt;=1),MAX(0,1-SUMPRODUCT(POISSON(L_J,($B$12*U554)/2,FALSE()),BETADIST(($B$5*FINV($B$8,$B$5,(U554-$B$5-1))/($B$5*FINV($B$8,$B$5,(U554-$B$5-1))+(U554-$B$5-1))),$B$5/2+L_J,(U554-$B$5-1)/2))),0)</f>
        <v>0.999999335350447</v>
      </c>
    </row>
    <row r="555" customFormat="false" ht="15" hidden="false" customHeight="false" outlineLevel="0" collapsed="false">
      <c r="U555" s="0" t="n">
        <v>551</v>
      </c>
      <c r="V555" s="0" t="n">
        <f aca="false">IF(AND(N($B$12)&gt;0,U555-$B$5-1&gt;=1),MAX(0,1-SUMPRODUCT(POISSON(L_J,($B$12*U555)/2,FALSE()),BETADIST(($B$5*FINV($B$8,$B$5,(U555-$B$5-1))/($B$5*FINV($B$8,$B$5,(U555-$B$5-1))+(U555-$B$5-1))),$B$5/2+L_J,(U555-$B$5-1)/2))),0)</f>
        <v>0.999999358144249</v>
      </c>
    </row>
    <row r="556" customFormat="false" ht="15" hidden="false" customHeight="false" outlineLevel="0" collapsed="false">
      <c r="U556" s="0" t="n">
        <v>552</v>
      </c>
      <c r="V556" s="0" t="n">
        <f aca="false">IF(AND(N($B$12)&gt;0,U556-$B$5-1&gt;=1),MAX(0,1-SUMPRODUCT(POISSON(L_J,($B$12*U556)/2,FALSE()),BETADIST(($B$5*FINV($B$8,$B$5,(U556-$B$5-1))/($B$5*FINV($B$8,$B$5,(U556-$B$5-1))+(U556-$B$5-1))),$B$5/2+L_J,(U556-$B$5-1)/2))),0)</f>
        <v>0.99999938016612</v>
      </c>
    </row>
    <row r="557" customFormat="false" ht="15" hidden="false" customHeight="false" outlineLevel="0" collapsed="false">
      <c r="U557" s="0" t="n">
        <v>553</v>
      </c>
      <c r="V557" s="0" t="n">
        <f aca="false">IF(AND(N($B$12)&gt;0,U557-$B$5-1&gt;=1),MAX(0,1-SUMPRODUCT(POISSON(L_J,($B$12*U557)/2,FALSE()),BETADIST(($B$5*FINV($B$8,$B$5,(U557-$B$5-1))/($B$5*FINV($B$8,$B$5,(U557-$B$5-1))+(U557-$B$5-1))),$B$5/2+L_J,(U557-$B$5-1)/2))),0)</f>
        <v>0.999999401441842</v>
      </c>
    </row>
    <row r="558" customFormat="false" ht="15" hidden="false" customHeight="false" outlineLevel="0" collapsed="false">
      <c r="U558" s="0" t="n">
        <v>554</v>
      </c>
      <c r="V558" s="0" t="n">
        <f aca="false">IF(AND(N($B$12)&gt;0,U558-$B$5-1&gt;=1),MAX(0,1-SUMPRODUCT(POISSON(L_J,($B$12*U558)/2,FALSE()),BETADIST(($B$5*FINV($B$8,$B$5,(U558-$B$5-1))/($B$5*FINV($B$8,$B$5,(U558-$B$5-1))+(U558-$B$5-1))),$B$5/2+L_J,(U558-$B$5-1)/2))),0)</f>
        <v>0.999999421996347</v>
      </c>
    </row>
    <row r="559" customFormat="false" ht="15" hidden="false" customHeight="false" outlineLevel="0" collapsed="false">
      <c r="U559" s="0" t="n">
        <v>555</v>
      </c>
      <c r="V559" s="0" t="n">
        <f aca="false">IF(AND(N($B$12)&gt;0,U559-$B$5-1&gt;=1),MAX(0,1-SUMPRODUCT(POISSON(L_J,($B$12*U559)/2,FALSE()),BETADIST(($B$5*FINV($B$8,$B$5,(U559-$B$5-1))/($B$5*FINV($B$8,$B$5,(U559-$B$5-1))+(U559-$B$5-1))),$B$5/2+L_J,(U559-$B$5-1)/2))),0)</f>
        <v>0.999999441853746</v>
      </c>
    </row>
    <row r="560" customFormat="false" ht="15" hidden="false" customHeight="false" outlineLevel="0" collapsed="false">
      <c r="U560" s="0" t="n">
        <v>556</v>
      </c>
      <c r="V560" s="0" t="n">
        <f aca="false">IF(AND(N($B$12)&gt;0,U560-$B$5-1&gt;=1),MAX(0,1-SUMPRODUCT(POISSON(L_J,($B$12*U560)/2,FALSE()),BETADIST(($B$5*FINV($B$8,$B$5,(U560-$B$5-1))/($B$5*FINV($B$8,$B$5,(U560-$B$5-1))+(U560-$B$5-1))),$B$5/2+L_J,(U560-$B$5-1)/2))),0)</f>
        <v>0.999999461037359</v>
      </c>
    </row>
    <row r="561" customFormat="false" ht="15" hidden="false" customHeight="false" outlineLevel="0" collapsed="false">
      <c r="U561" s="0" t="n">
        <v>557</v>
      </c>
      <c r="V561" s="0" t="n">
        <f aca="false">IF(AND(N($B$12)&gt;0,U561-$B$5-1&gt;=1),MAX(0,1-SUMPRODUCT(POISSON(L_J,($B$12*U561)/2,FALSE()),BETADIST(($B$5*FINV($B$8,$B$5,(U561-$B$5-1))/($B$5*FINV($B$8,$B$5,(U561-$B$5-1))+(U561-$B$5-1))),$B$5/2+L_J,(U561-$B$5-1)/2))),0)</f>
        <v>0.999999479569736</v>
      </c>
    </row>
    <row r="562" customFormat="false" ht="15" hidden="false" customHeight="false" outlineLevel="0" collapsed="false">
      <c r="U562" s="0" t="n">
        <v>558</v>
      </c>
      <c r="V562" s="0" t="n">
        <f aca="false">IF(AND(N($B$12)&gt;0,U562-$B$5-1&gt;=1),MAX(0,1-SUMPRODUCT(POISSON(L_J,($B$12*U562)/2,FALSE()),BETADIST(($B$5*FINV($B$8,$B$5,(U562-$B$5-1))/($B$5*FINV($B$8,$B$5,(U562-$B$5-1))+(U562-$B$5-1))),$B$5/2+L_J,(U562-$B$5-1)/2))),0)</f>
        <v>0.999999497472683</v>
      </c>
    </row>
    <row r="563" customFormat="false" ht="15" hidden="false" customHeight="false" outlineLevel="0" collapsed="false">
      <c r="U563" s="0" t="n">
        <v>559</v>
      </c>
      <c r="V563" s="0" t="n">
        <f aca="false">IF(AND(N($B$12)&gt;0,U563-$B$5-1&gt;=1),MAX(0,1-SUMPRODUCT(POISSON(L_J,($B$12*U563)/2,FALSE()),BETADIST(($B$5*FINV($B$8,$B$5,(U563-$B$5-1))/($B$5*FINV($B$8,$B$5,(U563-$B$5-1))+(U563-$B$5-1))),$B$5/2+L_J,(U563-$B$5-1)/2))),0)</f>
        <v>0.99999951476729</v>
      </c>
    </row>
    <row r="564" customFormat="false" ht="15" hidden="false" customHeight="false" outlineLevel="0" collapsed="false">
      <c r="U564" s="0" t="n">
        <v>560</v>
      </c>
      <c r="V564" s="0" t="n">
        <f aca="false">IF(AND(N($B$12)&gt;0,U564-$B$5-1&gt;=1),MAX(0,1-SUMPRODUCT(POISSON(L_J,($B$12*U564)/2,FALSE()),BETADIST(($B$5*FINV($B$8,$B$5,(U564-$B$5-1))/($B$5*FINV($B$8,$B$5,(U564-$B$5-1))+(U564-$B$5-1))),$B$5/2+L_J,(U564-$B$5-1)/2))),0)</f>
        <v>0.999999531473947</v>
      </c>
    </row>
    <row r="565" customFormat="false" ht="15" hidden="false" customHeight="false" outlineLevel="0" collapsed="false">
      <c r="U565" s="0" t="n">
        <v>561</v>
      </c>
      <c r="V565" s="0" t="n">
        <f aca="false">IF(AND(N($B$12)&gt;0,U565-$B$5-1&gt;=1),MAX(0,1-SUMPRODUCT(POISSON(L_J,($B$12*U565)/2,FALSE()),BETADIST(($B$5*FINV($B$8,$B$5,(U565-$B$5-1))/($B$5*FINV($B$8,$B$5,(U565-$B$5-1))+(U565-$B$5-1))),$B$5/2+L_J,(U565-$B$5-1)/2))),0)</f>
        <v>0.999999547612375</v>
      </c>
    </row>
    <row r="566" customFormat="false" ht="15" hidden="false" customHeight="false" outlineLevel="0" collapsed="false">
      <c r="U566" s="0" t="n">
        <v>562</v>
      </c>
      <c r="V566" s="0" t="n">
        <f aca="false">IF(AND(N($B$12)&gt;0,U566-$B$5-1&gt;=1),MAX(0,1-SUMPRODUCT(POISSON(L_J,($B$12*U566)/2,FALSE()),BETADIST(($B$5*FINV($B$8,$B$5,(U566-$B$5-1))/($B$5*FINV($B$8,$B$5,(U566-$B$5-1))+(U566-$B$5-1))),$B$5/2+L_J,(U566-$B$5-1)/2))),0)</f>
        <v>0.99999956320164</v>
      </c>
    </row>
    <row r="567" customFormat="false" ht="15" hidden="false" customHeight="false" outlineLevel="0" collapsed="false">
      <c r="U567" s="0" t="n">
        <v>563</v>
      </c>
      <c r="V567" s="0" t="n">
        <f aca="false">IF(AND(N($B$12)&gt;0,U567-$B$5-1&gt;=1),MAX(0,1-SUMPRODUCT(POISSON(L_J,($B$12*U567)/2,FALSE()),BETADIST(($B$5*FINV($B$8,$B$5,(U567-$B$5-1))/($B$5*FINV($B$8,$B$5,(U567-$B$5-1))+(U567-$B$5-1))),$B$5/2+L_J,(U567-$B$5-1)/2))),0)</f>
        <v>0.99999957826018</v>
      </c>
    </row>
    <row r="568" customFormat="false" ht="15" hidden="false" customHeight="false" outlineLevel="0" collapsed="false">
      <c r="U568" s="0" t="n">
        <v>564</v>
      </c>
      <c r="V568" s="0" t="n">
        <f aca="false">IF(AND(N($B$12)&gt;0,U568-$B$5-1&gt;=1),MAX(0,1-SUMPRODUCT(POISSON(L_J,($B$12*U568)/2,FALSE()),BETADIST(($B$5*FINV($B$8,$B$5,(U568-$B$5-1))/($B$5*FINV($B$8,$B$5,(U568-$B$5-1))+(U568-$B$5-1))),$B$5/2+L_J,(U568-$B$5-1)/2))),0)</f>
        <v>0.999999592805822</v>
      </c>
    </row>
    <row r="569" customFormat="false" ht="15" hidden="false" customHeight="false" outlineLevel="0" collapsed="false">
      <c r="U569" s="0" t="n">
        <v>565</v>
      </c>
      <c r="V569" s="0" t="n">
        <f aca="false">IF(AND(N($B$12)&gt;0,U569-$B$5-1&gt;=1),MAX(0,1-SUMPRODUCT(POISSON(L_J,($B$12*U569)/2,FALSE()),BETADIST(($B$5*FINV($B$8,$B$5,(U569-$B$5-1))/($B$5*FINV($B$8,$B$5,(U569-$B$5-1))+(U569-$B$5-1))),$B$5/2+L_J,(U569-$B$5-1)/2))),0)</f>
        <v>0.999999606855804</v>
      </c>
    </row>
    <row r="570" customFormat="false" ht="15" hidden="false" customHeight="false" outlineLevel="0" collapsed="false">
      <c r="U570" s="0" t="n">
        <v>566</v>
      </c>
      <c r="V570" s="0" t="n">
        <f aca="false">IF(AND(N($B$12)&gt;0,U570-$B$5-1&gt;=1),MAX(0,1-SUMPRODUCT(POISSON(L_J,($B$12*U570)/2,FALSE()),BETADIST(($B$5*FINV($B$8,$B$5,(U570-$B$5-1))/($B$5*FINV($B$8,$B$5,(U570-$B$5-1))+(U570-$B$5-1))),$B$5/2+L_J,(U570-$B$5-1)/2))),0)</f>
        <v>0.999999620426792</v>
      </c>
    </row>
    <row r="571" customFormat="false" ht="15" hidden="false" customHeight="false" outlineLevel="0" collapsed="false">
      <c r="U571" s="0" t="n">
        <v>567</v>
      </c>
      <c r="V571" s="0" t="n">
        <f aca="false">IF(AND(N($B$12)&gt;0,U571-$B$5-1&gt;=1),MAX(0,1-SUMPRODUCT(POISSON(L_J,($B$12*U571)/2,FALSE()),BETADIST(($B$5*FINV($B$8,$B$5,(U571-$B$5-1))/($B$5*FINV($B$8,$B$5,(U571-$B$5-1))+(U571-$B$5-1))),$B$5/2+L_J,(U571-$B$5-1)/2))),0)</f>
        <v>0.999999633534901</v>
      </c>
    </row>
    <row r="572" customFormat="false" ht="15" hidden="false" customHeight="false" outlineLevel="0" collapsed="false">
      <c r="U572" s="0" t="n">
        <v>568</v>
      </c>
      <c r="V572" s="0" t="n">
        <f aca="false">IF(AND(N($B$12)&gt;0,U572-$B$5-1&gt;=1),MAX(0,1-SUMPRODUCT(POISSON(L_J,($B$12*U572)/2,FALSE()),BETADIST(($B$5*FINV($B$8,$B$5,(U572-$B$5-1))/($B$5*FINV($B$8,$B$5,(U572-$B$5-1))+(U572-$B$5-1))),$B$5/2+L_J,(U572-$B$5-1)/2))),0)</f>
        <v>0.999999646195712</v>
      </c>
    </row>
    <row r="573" customFormat="false" ht="15" hidden="false" customHeight="false" outlineLevel="0" collapsed="false">
      <c r="U573" s="0" t="n">
        <v>569</v>
      </c>
      <c r="V573" s="0" t="n">
        <f aca="false">IF(AND(N($B$12)&gt;0,U573-$B$5-1&gt;=1),MAX(0,1-SUMPRODUCT(POISSON(L_J,($B$12*U573)/2,FALSE()),BETADIST(($B$5*FINV($B$8,$B$5,(U573-$B$5-1))/($B$5*FINV($B$8,$B$5,(U573-$B$5-1))+(U573-$B$5-1))),$B$5/2+L_J,(U573-$B$5-1)/2))),0)</f>
        <v>0.999999658424288</v>
      </c>
    </row>
    <row r="574" customFormat="false" ht="15" hidden="false" customHeight="false" outlineLevel="0" collapsed="false">
      <c r="U574" s="0" t="n">
        <v>570</v>
      </c>
      <c r="V574" s="0" t="n">
        <f aca="false">IF(AND(N($B$12)&gt;0,U574-$B$5-1&gt;=1),MAX(0,1-SUMPRODUCT(POISSON(L_J,($B$12*U574)/2,FALSE()),BETADIST(($B$5*FINV($B$8,$B$5,(U574-$B$5-1))/($B$5*FINV($B$8,$B$5,(U574-$B$5-1))+(U574-$B$5-1))),$B$5/2+L_J,(U574-$B$5-1)/2))),0)</f>
        <v>0.999999670235193</v>
      </c>
    </row>
    <row r="575" customFormat="false" ht="15" hidden="false" customHeight="false" outlineLevel="0" collapsed="false">
      <c r="U575" s="0" t="n">
        <v>571</v>
      </c>
      <c r="V575" s="0" t="n">
        <f aca="false">IF(AND(N($B$12)&gt;0,U575-$B$5-1&gt;=1),MAX(0,1-SUMPRODUCT(POISSON(L_J,($B$12*U575)/2,FALSE()),BETADIST(($B$5*FINV($B$8,$B$5,(U575-$B$5-1))/($B$5*FINV($B$8,$B$5,(U575-$B$5-1))+(U575-$B$5-1))),$B$5/2+L_J,(U575-$B$5-1)/2))),0)</f>
        <v>0.999999681642506</v>
      </c>
    </row>
    <row r="576" customFormat="false" ht="15" hidden="false" customHeight="false" outlineLevel="0" collapsed="false">
      <c r="U576" s="0" t="n">
        <v>572</v>
      </c>
      <c r="V576" s="0" t="n">
        <f aca="false">IF(AND(N($B$12)&gt;0,U576-$B$5-1&gt;=1),MAX(0,1-SUMPRODUCT(POISSON(L_J,($B$12*U576)/2,FALSE()),BETADIST(($B$5*FINV($B$8,$B$5,(U576-$B$5-1))/($B$5*FINV($B$8,$B$5,(U576-$B$5-1))+(U576-$B$5-1))),$B$5/2+L_J,(U576-$B$5-1)/2))),0)</f>
        <v>0.999999692659841</v>
      </c>
    </row>
    <row r="577" customFormat="false" ht="15" hidden="false" customHeight="false" outlineLevel="0" collapsed="false">
      <c r="U577" s="0" t="n">
        <v>573</v>
      </c>
      <c r="V577" s="0" t="n">
        <f aca="false">IF(AND(N($B$12)&gt;0,U577-$B$5-1&gt;=1),MAX(0,1-SUMPRODUCT(POISSON(L_J,($B$12*U577)/2,FALSE()),BETADIST(($B$5*FINV($B$8,$B$5,(U577-$B$5-1))/($B$5*FINV($B$8,$B$5,(U577-$B$5-1))+(U577-$B$5-1))),$B$5/2+L_J,(U577-$B$5-1)/2))),0)</f>
        <v>0.999999703300357</v>
      </c>
    </row>
    <row r="578" customFormat="false" ht="15" hidden="false" customHeight="false" outlineLevel="0" collapsed="false">
      <c r="U578" s="0" t="n">
        <v>574</v>
      </c>
      <c r="V578" s="0" t="n">
        <f aca="false">IF(AND(N($B$12)&gt;0,U578-$B$5-1&gt;=1),MAX(0,1-SUMPRODUCT(POISSON(L_J,($B$12*U578)/2,FALSE()),BETADIST(($B$5*FINV($B$8,$B$5,(U578-$B$5-1))/($B$5*FINV($B$8,$B$5,(U578-$B$5-1))+(U578-$B$5-1))),$B$5/2+L_J,(U578-$B$5-1)/2))),0)</f>
        <v>0.999999713576776</v>
      </c>
    </row>
    <row r="579" customFormat="false" ht="15" hidden="false" customHeight="false" outlineLevel="0" collapsed="false">
      <c r="U579" s="0" t="n">
        <v>575</v>
      </c>
      <c r="V579" s="0" t="n">
        <f aca="false">IF(AND(N($B$12)&gt;0,U579-$B$5-1&gt;=1),MAX(0,1-SUMPRODUCT(POISSON(L_J,($B$12*U579)/2,FALSE()),BETADIST(($B$5*FINV($B$8,$B$5,(U579-$B$5-1))/($B$5*FINV($B$8,$B$5,(U579-$B$5-1))+(U579-$B$5-1))),$B$5/2+L_J,(U579-$B$5-1)/2))),0)</f>
        <v>0.999999723501398</v>
      </c>
    </row>
    <row r="580" customFormat="false" ht="15" hidden="false" customHeight="false" outlineLevel="0" collapsed="false">
      <c r="U580" s="0" t="n">
        <v>576</v>
      </c>
      <c r="V580" s="0" t="n">
        <f aca="false">IF(AND(N($B$12)&gt;0,U580-$B$5-1&gt;=1),MAX(0,1-SUMPRODUCT(POISSON(L_J,($B$12*U580)/2,FALSE()),BETADIST(($B$5*FINV($B$8,$B$5,(U580-$B$5-1))/($B$5*FINV($B$8,$B$5,(U580-$B$5-1))+(U580-$B$5-1))),$B$5/2+L_J,(U580-$B$5-1)/2))),0)</f>
        <v>0.99999973308611</v>
      </c>
    </row>
    <row r="581" customFormat="false" ht="15" hidden="false" customHeight="false" outlineLevel="0" collapsed="false">
      <c r="U581" s="0" t="n">
        <v>577</v>
      </c>
      <c r="V581" s="0" t="n">
        <f aca="false">IF(AND(N($B$12)&gt;0,U581-$B$5-1&gt;=1),MAX(0,1-SUMPRODUCT(POISSON(L_J,($B$12*U581)/2,FALSE()),BETADIST(($B$5*FINV($B$8,$B$5,(U581-$B$5-1))/($B$5*FINV($B$8,$B$5,(U581-$B$5-1))+(U581-$B$5-1))),$B$5/2+L_J,(U581-$B$5-1)/2))),0)</f>
        <v>0.999999742342407</v>
      </c>
    </row>
    <row r="582" customFormat="false" ht="15" hidden="false" customHeight="false" outlineLevel="0" collapsed="false">
      <c r="U582" s="0" t="n">
        <v>578</v>
      </c>
      <c r="V582" s="0" t="n">
        <f aca="false">IF(AND(N($B$12)&gt;0,U582-$B$5-1&gt;=1),MAX(0,1-SUMPRODUCT(POISSON(L_J,($B$12*U582)/2,FALSE()),BETADIST(($B$5*FINV($B$8,$B$5,(U582-$B$5-1))/($B$5*FINV($B$8,$B$5,(U582-$B$5-1))+(U582-$B$5-1))),$B$5/2+L_J,(U582-$B$5-1)/2))),0)</f>
        <v>0.999999751281399</v>
      </c>
    </row>
    <row r="583" customFormat="false" ht="15" hidden="false" customHeight="false" outlineLevel="0" collapsed="false">
      <c r="U583" s="0" t="n">
        <v>579</v>
      </c>
      <c r="V583" s="0" t="n">
        <f aca="false">IF(AND(N($B$12)&gt;0,U583-$B$5-1&gt;=1),MAX(0,1-SUMPRODUCT(POISSON(L_J,($B$12*U583)/2,FALSE()),BETADIST(($B$5*FINV($B$8,$B$5,(U583-$B$5-1))/($B$5*FINV($B$8,$B$5,(U583-$B$5-1))+(U583-$B$5-1))),$B$5/2+L_J,(U583-$B$5-1)/2))),0)</f>
        <v>0.999999759913824</v>
      </c>
    </row>
    <row r="584" customFormat="false" ht="15" hidden="false" customHeight="false" outlineLevel="0" collapsed="false">
      <c r="U584" s="0" t="n">
        <v>580</v>
      </c>
      <c r="V584" s="0" t="n">
        <f aca="false">IF(AND(N($B$12)&gt;0,U584-$B$5-1&gt;=1),MAX(0,1-SUMPRODUCT(POISSON(L_J,($B$12*U584)/2,FALSE()),BETADIST(($B$5*FINV($B$8,$B$5,(U584-$B$5-1))/($B$5*FINV($B$8,$B$5,(U584-$B$5-1))+(U584-$B$5-1))),$B$5/2+L_J,(U584-$B$5-1)/2))),0)</f>
        <v>0.999999768250065</v>
      </c>
    </row>
    <row r="585" customFormat="false" ht="15" hidden="false" customHeight="false" outlineLevel="0" collapsed="false">
      <c r="U585" s="0" t="n">
        <v>581</v>
      </c>
      <c r="V585" s="0" t="n">
        <f aca="false">IF(AND(N($B$12)&gt;0,U585-$B$5-1&gt;=1),MAX(0,1-SUMPRODUCT(POISSON(L_J,($B$12*U585)/2,FALSE()),BETADIST(($B$5*FINV($B$8,$B$5,(U585-$B$5-1))/($B$5*FINV($B$8,$B$5,(U585-$B$5-1))+(U585-$B$5-1))),$B$5/2+L_J,(U585-$B$5-1)/2))),0)</f>
        <v>0.999999776300155</v>
      </c>
    </row>
    <row r="586" customFormat="false" ht="15" hidden="false" customHeight="false" outlineLevel="0" collapsed="false">
      <c r="U586" s="0" t="n">
        <v>582</v>
      </c>
      <c r="V586" s="0" t="n">
        <f aca="false">IF(AND(N($B$12)&gt;0,U586-$B$5-1&gt;=1),MAX(0,1-SUMPRODUCT(POISSON(L_J,($B$12*U586)/2,FALSE()),BETADIST(($B$5*FINV($B$8,$B$5,(U586-$B$5-1))/($B$5*FINV($B$8,$B$5,(U586-$B$5-1))+(U586-$B$5-1))),$B$5/2+L_J,(U586-$B$5-1)/2))),0)</f>
        <v>0.999999784073794</v>
      </c>
    </row>
    <row r="587" customFormat="false" ht="15" hidden="false" customHeight="false" outlineLevel="0" collapsed="false">
      <c r="U587" s="0" t="n">
        <v>583</v>
      </c>
      <c r="V587" s="0" t="n">
        <f aca="false">IF(AND(N($B$12)&gt;0,U587-$B$5-1&gt;=1),MAX(0,1-SUMPRODUCT(POISSON(L_J,($B$12*U587)/2,FALSE()),BETADIST(($B$5*FINV($B$8,$B$5,(U587-$B$5-1))/($B$5*FINV($B$8,$B$5,(U587-$B$5-1))+(U587-$B$5-1))),$B$5/2+L_J,(U587-$B$5-1)/2))),0)</f>
        <v>0.999999791580357</v>
      </c>
    </row>
    <row r="588" customFormat="false" ht="15" hidden="false" customHeight="false" outlineLevel="0" collapsed="false">
      <c r="U588" s="0" t="n">
        <v>584</v>
      </c>
      <c r="V588" s="0" t="n">
        <f aca="false">IF(AND(N($B$12)&gt;0,U588-$B$5-1&gt;=1),MAX(0,1-SUMPRODUCT(POISSON(L_J,($B$12*U588)/2,FALSE()),BETADIST(($B$5*FINV($B$8,$B$5,(U588-$B$5-1))/($B$5*FINV($B$8,$B$5,(U588-$B$5-1))+(U588-$B$5-1))),$B$5/2+L_J,(U588-$B$5-1)/2))),0)</f>
        <v>0.999999798828905</v>
      </c>
    </row>
    <row r="589" customFormat="false" ht="15" hidden="false" customHeight="false" outlineLevel="0" collapsed="false">
      <c r="U589" s="0" t="n">
        <v>585</v>
      </c>
      <c r="V589" s="0" t="n">
        <f aca="false">IF(AND(N($B$12)&gt;0,U589-$B$5-1&gt;=1),MAX(0,1-SUMPRODUCT(POISSON(L_J,($B$12*U589)/2,FALSE()),BETADIST(($B$5*FINV($B$8,$B$5,(U589-$B$5-1))/($B$5*FINV($B$8,$B$5,(U589-$B$5-1))+(U589-$B$5-1))),$B$5/2+L_J,(U589-$B$5-1)/2))),0)</f>
        <v>0.999999805828198</v>
      </c>
    </row>
    <row r="590" customFormat="false" ht="15" hidden="false" customHeight="false" outlineLevel="0" collapsed="false">
      <c r="U590" s="0" t="n">
        <v>586</v>
      </c>
      <c r="V590" s="0" t="n">
        <f aca="false">IF(AND(N($B$12)&gt;0,U590-$B$5-1&gt;=1),MAX(0,1-SUMPRODUCT(POISSON(L_J,($B$12*U590)/2,FALSE()),BETADIST(($B$5*FINV($B$8,$B$5,(U590-$B$5-1))/($B$5*FINV($B$8,$B$5,(U590-$B$5-1))+(U590-$B$5-1))),$B$5/2+L_J,(U590-$B$5-1)/2))),0)</f>
        <v>0.999999812586699</v>
      </c>
    </row>
    <row r="591" customFormat="false" ht="15" hidden="false" customHeight="false" outlineLevel="0" collapsed="false">
      <c r="U591" s="0" t="n">
        <v>587</v>
      </c>
      <c r="V591" s="0" t="n">
        <f aca="false">IF(AND(N($B$12)&gt;0,U591-$B$5-1&gt;=1),MAX(0,1-SUMPRODUCT(POISSON(L_J,($B$12*U591)/2,FALSE()),BETADIST(($B$5*FINV($B$8,$B$5,(U591-$B$5-1))/($B$5*FINV($B$8,$B$5,(U591-$B$5-1))+(U591-$B$5-1))),$B$5/2+L_J,(U591-$B$5-1)/2))),0)</f>
        <v>0.999999819112591</v>
      </c>
    </row>
    <row r="592" customFormat="false" ht="15" hidden="false" customHeight="false" outlineLevel="0" collapsed="false">
      <c r="U592" s="0" t="n">
        <v>588</v>
      </c>
      <c r="V592" s="0" t="n">
        <f aca="false">IF(AND(N($B$12)&gt;0,U592-$B$5-1&gt;=1),MAX(0,1-SUMPRODUCT(POISSON(L_J,($B$12*U592)/2,FALSE()),BETADIST(($B$5*FINV($B$8,$B$5,(U592-$B$5-1))/($B$5*FINV($B$8,$B$5,(U592-$B$5-1))+(U592-$B$5-1))),$B$5/2+L_J,(U592-$B$5-1)/2))),0)</f>
        <v>0.99999982541378</v>
      </c>
    </row>
    <row r="593" customFormat="false" ht="15" hidden="false" customHeight="false" outlineLevel="0" collapsed="false">
      <c r="U593" s="0" t="n">
        <v>589</v>
      </c>
      <c r="V593" s="0" t="n">
        <f aca="false">IF(AND(N($B$12)&gt;0,U593-$B$5-1&gt;=1),MAX(0,1-SUMPRODUCT(POISSON(L_J,($B$12*U593)/2,FALSE()),BETADIST(($B$5*FINV($B$8,$B$5,(U593-$B$5-1))/($B$5*FINV($B$8,$B$5,(U593-$B$5-1))+(U593-$B$5-1))),$B$5/2+L_J,(U593-$B$5-1)/2))),0)</f>
        <v>0.99999983149791</v>
      </c>
    </row>
    <row r="594" customFormat="false" ht="15" hidden="false" customHeight="false" outlineLevel="0" collapsed="false">
      <c r="U594" s="0" t="n">
        <v>590</v>
      </c>
      <c r="V594" s="0" t="n">
        <f aca="false">IF(AND(N($B$12)&gt;0,U594-$B$5-1&gt;=1),MAX(0,1-SUMPRODUCT(POISSON(L_J,($B$12*U594)/2,FALSE()),BETADIST(($B$5*FINV($B$8,$B$5,(U594-$B$5-1))/($B$5*FINV($B$8,$B$5,(U594-$B$5-1))+(U594-$B$5-1))),$B$5/2+L_J,(U594-$B$5-1)/2))),0)</f>
        <v>0.999999837372366</v>
      </c>
    </row>
    <row r="595" customFormat="false" ht="15" hidden="false" customHeight="false" outlineLevel="0" collapsed="false">
      <c r="U595" s="0" t="n">
        <v>591</v>
      </c>
      <c r="V595" s="0" t="n">
        <f aca="false">IF(AND(N($B$12)&gt;0,U595-$B$5-1&gt;=1),MAX(0,1-SUMPRODUCT(POISSON(L_J,($B$12*U595)/2,FALSE()),BETADIST(($B$5*FINV($B$8,$B$5,(U595-$B$5-1))/($B$5*FINV($B$8,$B$5,(U595-$B$5-1))+(U595-$B$5-1))),$B$5/2+L_J,(U595-$B$5-1)/2))),0)</f>
        <v>0.999999843044286</v>
      </c>
    </row>
    <row r="596" customFormat="false" ht="15" hidden="false" customHeight="false" outlineLevel="0" collapsed="false">
      <c r="U596" s="0" t="n">
        <v>592</v>
      </c>
      <c r="V596" s="0" t="n">
        <f aca="false">IF(AND(N($B$12)&gt;0,U596-$B$5-1&gt;=1),MAX(0,1-SUMPRODUCT(POISSON(L_J,($B$12*U596)/2,FALSE()),BETADIST(($B$5*FINV($B$8,$B$5,(U596-$B$5-1))/($B$5*FINV($B$8,$B$5,(U596-$B$5-1))+(U596-$B$5-1))),$B$5/2+L_J,(U596-$B$5-1)/2))),0)</f>
        <v>0.999999848520568</v>
      </c>
    </row>
    <row r="597" customFormat="false" ht="15" hidden="false" customHeight="false" outlineLevel="0" collapsed="false">
      <c r="U597" s="0" t="n">
        <v>593</v>
      </c>
      <c r="V597" s="0" t="n">
        <f aca="false">IF(AND(N($B$12)&gt;0,U597-$B$5-1&gt;=1),MAX(0,1-SUMPRODUCT(POISSON(L_J,($B$12*U597)/2,FALSE()),BETADIST(($B$5*FINV($B$8,$B$5,(U597-$B$5-1))/($B$5*FINV($B$8,$B$5,(U597-$B$5-1))+(U597-$B$5-1))),$B$5/2+L_J,(U597-$B$5-1)/2))),0)</f>
        <v>0.999999853807879</v>
      </c>
    </row>
    <row r="598" customFormat="false" ht="15" hidden="false" customHeight="false" outlineLevel="0" collapsed="false">
      <c r="U598" s="0" t="n">
        <v>594</v>
      </c>
      <c r="V598" s="0" t="n">
        <f aca="false">IF(AND(N($B$12)&gt;0,U598-$B$5-1&gt;=1),MAX(0,1-SUMPRODUCT(POISSON(L_J,($B$12*U598)/2,FALSE()),BETADIST(($B$5*FINV($B$8,$B$5,(U598-$B$5-1))/($B$5*FINV($B$8,$B$5,(U598-$B$5-1))+(U598-$B$5-1))),$B$5/2+L_J,(U598-$B$5-1)/2))),0)</f>
        <v>0.999999858912661</v>
      </c>
    </row>
    <row r="599" customFormat="false" ht="15" hidden="false" customHeight="false" outlineLevel="0" collapsed="false">
      <c r="U599" s="0" t="n">
        <v>595</v>
      </c>
      <c r="V599" s="0" t="n">
        <f aca="false">IF(AND(N($B$12)&gt;0,U599-$B$5-1&gt;=1),MAX(0,1-SUMPRODUCT(POISSON(L_J,($B$12*U599)/2,FALSE()),BETADIST(($B$5*FINV($B$8,$B$5,(U599-$B$5-1))/($B$5*FINV($B$8,$B$5,(U599-$B$5-1))+(U599-$B$5-1))),$B$5/2+L_J,(U599-$B$5-1)/2))),0)</f>
        <v>0.999999863841139</v>
      </c>
    </row>
    <row r="600" customFormat="false" ht="15" hidden="false" customHeight="false" outlineLevel="0" collapsed="false">
      <c r="U600" s="0" t="n">
        <v>596</v>
      </c>
      <c r="V600" s="0" t="n">
        <f aca="false">IF(AND(N($B$12)&gt;0,U600-$B$5-1&gt;=1),MAX(0,1-SUMPRODUCT(POISSON(L_J,($B$12*U600)/2,FALSE()),BETADIST(($B$5*FINV($B$8,$B$5,(U600-$B$5-1))/($B$5*FINV($B$8,$B$5,(U600-$B$5-1))+(U600-$B$5-1))),$B$5/2+L_J,(U600-$B$5-1)/2))),0)</f>
        <v>0.999999868599329</v>
      </c>
    </row>
    <row r="601" customFormat="false" ht="15" hidden="false" customHeight="false" outlineLevel="0" collapsed="false">
      <c r="U601" s="0" t="n">
        <v>597</v>
      </c>
      <c r="V601" s="0" t="n">
        <f aca="false">IF(AND(N($B$12)&gt;0,U601-$B$5-1&gt;=1),MAX(0,1-SUMPRODUCT(POISSON(L_J,($B$12*U601)/2,FALSE()),BETADIST(($B$5*FINV($B$8,$B$5,(U601-$B$5-1))/($B$5*FINV($B$8,$B$5,(U601-$B$5-1))+(U601-$B$5-1))),$B$5/2+L_J,(U601-$B$5-1)/2))),0)</f>
        <v>0.999999873193045</v>
      </c>
    </row>
    <row r="602" customFormat="false" ht="15" hidden="false" customHeight="false" outlineLevel="0" collapsed="false">
      <c r="U602" s="0" t="n">
        <v>598</v>
      </c>
      <c r="V602" s="0" t="n">
        <f aca="false">IF(AND(N($B$12)&gt;0,U602-$B$5-1&gt;=1),MAX(0,1-SUMPRODUCT(POISSON(L_J,($B$12*U602)/2,FALSE()),BETADIST(($B$5*FINV($B$8,$B$5,(U602-$B$5-1))/($B$5*FINV($B$8,$B$5,(U602-$B$5-1))+(U602-$B$5-1))),$B$5/2+L_J,(U602-$B$5-1)/2))),0)</f>
        <v>0.999999877627905</v>
      </c>
    </row>
    <row r="603" customFormat="false" ht="15" hidden="false" customHeight="false" outlineLevel="0" collapsed="false">
      <c r="U603" s="0" t="n">
        <v>599</v>
      </c>
      <c r="V603" s="0" t="n">
        <f aca="false">IF(AND(N($B$12)&gt;0,U603-$B$5-1&gt;=1),MAX(0,1-SUMPRODUCT(POISSON(L_J,($B$12*U603)/2,FALSE()),BETADIST(($B$5*FINV($B$8,$B$5,(U603-$B$5-1))/($B$5*FINV($B$8,$B$5,(U603-$B$5-1))+(U603-$B$5-1))),$B$5/2+L_J,(U603-$B$5-1)/2))),0)</f>
        <v>0.999999881909337</v>
      </c>
    </row>
    <row r="604" customFormat="false" ht="15" hidden="false" customHeight="false" outlineLevel="0" collapsed="false">
      <c r="U604" s="0" t="n">
        <v>600</v>
      </c>
      <c r="V604" s="0" t="n">
        <f aca="false">IF(AND(N($B$12)&gt;0,U604-$B$5-1&gt;=1),MAX(0,1-SUMPRODUCT(POISSON(L_J,($B$12*U604)/2,FALSE()),BETADIST(($B$5*FINV($B$8,$B$5,(U604-$B$5-1))/($B$5*FINV($B$8,$B$5,(U604-$B$5-1))+(U604-$B$5-1))),$B$5/2+L_J,(U604-$B$5-1)/2))),0)</f>
        <v>0.999999886042587</v>
      </c>
    </row>
    <row r="605" customFormat="false" ht="15" hidden="false" customHeight="false" outlineLevel="0" collapsed="false">
      <c r="U605" s="0" t="n">
        <v>601</v>
      </c>
      <c r="V605" s="0" t="n">
        <f aca="false">IF(AND(N($B$12)&gt;0,U605-$B$5-1&gt;=1),MAX(0,1-SUMPRODUCT(POISSON(L_J,($B$12*U605)/2,FALSE()),BETADIST(($B$5*FINV($B$8,$B$5,(U605-$B$5-1))/($B$5*FINV($B$8,$B$5,(U605-$B$5-1))+(U605-$B$5-1))),$B$5/2+L_J,(U605-$B$5-1)/2))),0)</f>
        <v>0.999999890032721</v>
      </c>
    </row>
    <row r="606" customFormat="false" ht="15" hidden="false" customHeight="false" outlineLevel="0" collapsed="false">
      <c r="U606" s="0" t="n">
        <v>602</v>
      </c>
      <c r="V606" s="0" t="n">
        <f aca="false">IF(AND(N($B$12)&gt;0,U606-$B$5-1&gt;=1),MAX(0,1-SUMPRODUCT(POISSON(L_J,($B$12*U606)/2,FALSE()),BETADIST(($B$5*FINV($B$8,$B$5,(U606-$B$5-1))/($B$5*FINV($B$8,$B$5,(U606-$B$5-1))+(U606-$B$5-1))),$B$5/2+L_J,(U606-$B$5-1)/2))),0)</f>
        <v>0.999999893884638</v>
      </c>
    </row>
    <row r="607" customFormat="false" ht="15" hidden="false" customHeight="false" outlineLevel="0" collapsed="false">
      <c r="U607" s="0" t="n">
        <v>603</v>
      </c>
      <c r="V607" s="0" t="n">
        <f aca="false">IF(AND(N($B$12)&gt;0,U607-$B$5-1&gt;=1),MAX(0,1-SUMPRODUCT(POISSON(L_J,($B$12*U607)/2,FALSE()),BETADIST(($B$5*FINV($B$8,$B$5,(U607-$B$5-1))/($B$5*FINV($B$8,$B$5,(U607-$B$5-1))+(U607-$B$5-1))),$B$5/2+L_J,(U607-$B$5-1)/2))),0)</f>
        <v>0.99999989760307</v>
      </c>
    </row>
    <row r="608" customFormat="false" ht="15" hidden="false" customHeight="false" outlineLevel="0" collapsed="false">
      <c r="U608" s="0" t="n">
        <v>604</v>
      </c>
      <c r="V608" s="0" t="n">
        <f aca="false">IF(AND(N($B$12)&gt;0,U608-$B$5-1&gt;=1),MAX(0,1-SUMPRODUCT(POISSON(L_J,($B$12*U608)/2,FALSE()),BETADIST(($B$5*FINV($B$8,$B$5,(U608-$B$5-1))/($B$5*FINV($B$8,$B$5,(U608-$B$5-1))+(U608-$B$5-1))),$B$5/2+L_J,(U608-$B$5-1)/2))),0)</f>
        <v>0.999999901192587</v>
      </c>
    </row>
    <row r="609" customFormat="false" ht="15" hidden="false" customHeight="false" outlineLevel="0" collapsed="false">
      <c r="U609" s="0" t="n">
        <v>605</v>
      </c>
      <c r="V609" s="0" t="n">
        <f aca="false">IF(AND(N($B$12)&gt;0,U609-$B$5-1&gt;=1),MAX(0,1-SUMPRODUCT(POISSON(L_J,($B$12*U609)/2,FALSE()),BETADIST(($B$5*FINV($B$8,$B$5,(U609-$B$5-1))/($B$5*FINV($B$8,$B$5,(U609-$B$5-1))+(U609-$B$5-1))),$B$5/2+L_J,(U609-$B$5-1)/2))),0)</f>
        <v>0.999999904657608</v>
      </c>
    </row>
    <row r="610" customFormat="false" ht="15" hidden="false" customHeight="false" outlineLevel="0" collapsed="false">
      <c r="U610" s="0" t="n">
        <v>606</v>
      </c>
      <c r="V610" s="0" t="n">
        <f aca="false">IF(AND(N($B$12)&gt;0,U610-$B$5-1&gt;=1),MAX(0,1-SUMPRODUCT(POISSON(L_J,($B$12*U610)/2,FALSE()),BETADIST(($B$5*FINV($B$8,$B$5,(U610-$B$5-1))/($B$5*FINV($B$8,$B$5,(U610-$B$5-1))+(U610-$B$5-1))),$B$5/2+L_J,(U610-$B$5-1)/2))),0)</f>
        <v>0.999999908002401</v>
      </c>
    </row>
    <row r="611" customFormat="false" ht="15" hidden="false" customHeight="false" outlineLevel="0" collapsed="false">
      <c r="U611" s="0" t="n">
        <v>607</v>
      </c>
      <c r="V611" s="0" t="n">
        <f aca="false">IF(AND(N($B$12)&gt;0,U611-$B$5-1&gt;=1),MAX(0,1-SUMPRODUCT(POISSON(L_J,($B$12*U611)/2,FALSE()),BETADIST(($B$5*FINV($B$8,$B$5,(U611-$B$5-1))/($B$5*FINV($B$8,$B$5,(U611-$B$5-1))+(U611-$B$5-1))),$B$5/2+L_J,(U611-$B$5-1)/2))),0)</f>
        <v>0.999999911231088</v>
      </c>
    </row>
    <row r="612" customFormat="false" ht="15" hidden="false" customHeight="false" outlineLevel="0" collapsed="false">
      <c r="U612" s="0" t="n">
        <v>608</v>
      </c>
      <c r="V612" s="0" t="n">
        <f aca="false">IF(AND(N($B$12)&gt;0,U612-$B$5-1&gt;=1),MAX(0,1-SUMPRODUCT(POISSON(L_J,($B$12*U612)/2,FALSE()),BETADIST(($B$5*FINV($B$8,$B$5,(U612-$B$5-1))/($B$5*FINV($B$8,$B$5,(U612-$B$5-1))+(U612-$B$5-1))),$B$5/2+L_J,(U612-$B$5-1)/2))),0)</f>
        <v>0.999999914347654</v>
      </c>
    </row>
    <row r="613" customFormat="false" ht="15" hidden="false" customHeight="false" outlineLevel="0" collapsed="false">
      <c r="U613" s="0" t="n">
        <v>609</v>
      </c>
      <c r="V613" s="0" t="n">
        <f aca="false">IF(AND(N($B$12)&gt;0,U613-$B$5-1&gt;=1),MAX(0,1-SUMPRODUCT(POISSON(L_J,($B$12*U613)/2,FALSE()),BETADIST(($B$5*FINV($B$8,$B$5,(U613-$B$5-1))/($B$5*FINV($B$8,$B$5,(U613-$B$5-1))+(U613-$B$5-1))),$B$5/2+L_J,(U613-$B$5-1)/2))),0)</f>
        <v>0.999999917355947</v>
      </c>
    </row>
    <row r="614" customFormat="false" ht="15" hidden="false" customHeight="false" outlineLevel="0" collapsed="false">
      <c r="U614" s="0" t="n">
        <v>610</v>
      </c>
      <c r="V614" s="0" t="n">
        <f aca="false">IF(AND(N($B$12)&gt;0,U614-$B$5-1&gt;=1),MAX(0,1-SUMPRODUCT(POISSON(L_J,($B$12*U614)/2,FALSE()),BETADIST(($B$5*FINV($B$8,$B$5,(U614-$B$5-1))/($B$5*FINV($B$8,$B$5,(U614-$B$5-1))+(U614-$B$5-1))),$B$5/2+L_J,(U614-$B$5-1)/2))),0)</f>
        <v>0.999999920259686</v>
      </c>
    </row>
    <row r="615" customFormat="false" ht="15" hidden="false" customHeight="false" outlineLevel="0" collapsed="false">
      <c r="U615" s="0" t="n">
        <v>611</v>
      </c>
      <c r="V615" s="0" t="n">
        <f aca="false">IF(AND(N($B$12)&gt;0,U615-$B$5-1&gt;=1),MAX(0,1-SUMPRODUCT(POISSON(L_J,($B$12*U615)/2,FALSE()),BETADIST(($B$5*FINV($B$8,$B$5,(U615-$B$5-1))/($B$5*FINV($B$8,$B$5,(U615-$B$5-1))+(U615-$B$5-1))),$B$5/2+L_J,(U615-$B$5-1)/2))),0)</f>
        <v>0.999999923062463</v>
      </c>
    </row>
    <row r="616" customFormat="false" ht="15" hidden="false" customHeight="false" outlineLevel="0" collapsed="false">
      <c r="U616" s="0" t="n">
        <v>612</v>
      </c>
      <c r="V616" s="0" t="n">
        <f aca="false">IF(AND(N($B$12)&gt;0,U616-$B$5-1&gt;=1),MAX(0,1-SUMPRODUCT(POISSON(L_J,($B$12*U616)/2,FALSE()),BETADIST(($B$5*FINV($B$8,$B$5,(U616-$B$5-1))/($B$5*FINV($B$8,$B$5,(U616-$B$5-1))+(U616-$B$5-1))),$B$5/2+L_J,(U616-$B$5-1)/2))),0)</f>
        <v>0.999999925767749</v>
      </c>
    </row>
    <row r="617" customFormat="false" ht="15" hidden="false" customHeight="false" outlineLevel="0" collapsed="false">
      <c r="U617" s="0" t="n">
        <v>613</v>
      </c>
      <c r="V617" s="0" t="n">
        <f aca="false">IF(AND(N($B$12)&gt;0,U617-$B$5-1&gt;=1),MAX(0,1-SUMPRODUCT(POISSON(L_J,($B$12*U617)/2,FALSE()),BETADIST(($B$5*FINV($B$8,$B$5,(U617-$B$5-1))/($B$5*FINV($B$8,$B$5,(U617-$B$5-1))+(U617-$B$5-1))),$B$5/2+L_J,(U617-$B$5-1)/2))),0)</f>
        <v>0.999999928378896</v>
      </c>
    </row>
    <row r="618" customFormat="false" ht="15" hidden="false" customHeight="false" outlineLevel="0" collapsed="false">
      <c r="U618" s="0" t="n">
        <v>614</v>
      </c>
      <c r="V618" s="0" t="n">
        <f aca="false">IF(AND(N($B$12)&gt;0,U618-$B$5-1&gt;=1),MAX(0,1-SUMPRODUCT(POISSON(L_J,($B$12*U618)/2,FALSE()),BETADIST(($B$5*FINV($B$8,$B$5,(U618-$B$5-1))/($B$5*FINV($B$8,$B$5,(U618-$B$5-1))+(U618-$B$5-1))),$B$5/2+L_J,(U618-$B$5-1)/2))),0)</f>
        <v>0.999999930899143</v>
      </c>
    </row>
    <row r="619" customFormat="false" ht="15" hidden="false" customHeight="false" outlineLevel="0" collapsed="false">
      <c r="U619" s="0" t="n">
        <v>615</v>
      </c>
      <c r="V619" s="0" t="n">
        <f aca="false">IF(AND(N($B$12)&gt;0,U619-$B$5-1&gt;=1),MAX(0,1-SUMPRODUCT(POISSON(L_J,($B$12*U619)/2,FALSE()),BETADIST(($B$5*FINV($B$8,$B$5,(U619-$B$5-1))/($B$5*FINV($B$8,$B$5,(U619-$B$5-1))+(U619-$B$5-1))),$B$5/2+L_J,(U619-$B$5-1)/2))),0)</f>
        <v>0.999999933331619</v>
      </c>
    </row>
    <row r="620" customFormat="false" ht="15" hidden="false" customHeight="false" outlineLevel="0" collapsed="false">
      <c r="U620" s="0" t="n">
        <v>616</v>
      </c>
      <c r="V620" s="0" t="n">
        <f aca="false">IF(AND(N($B$12)&gt;0,U620-$B$5-1&gt;=1),MAX(0,1-SUMPRODUCT(POISSON(L_J,($B$12*U620)/2,FALSE()),BETADIST(($B$5*FINV($B$8,$B$5,(U620-$B$5-1))/($B$5*FINV($B$8,$B$5,(U620-$B$5-1))+(U620-$B$5-1))),$B$5/2+L_J,(U620-$B$5-1)/2))),0)</f>
        <v>0.999999935679347</v>
      </c>
    </row>
    <row r="621" customFormat="false" ht="15" hidden="false" customHeight="false" outlineLevel="0" collapsed="false">
      <c r="U621" s="0" t="n">
        <v>617</v>
      </c>
      <c r="V621" s="0" t="n">
        <f aca="false">IF(AND(N($B$12)&gt;0,U621-$B$5-1&gt;=1),MAX(0,1-SUMPRODUCT(POISSON(L_J,($B$12*U621)/2,FALSE()),BETADIST(($B$5*FINV($B$8,$B$5,(U621-$B$5-1))/($B$5*FINV($B$8,$B$5,(U621-$B$5-1))+(U621-$B$5-1))),$B$5/2+L_J,(U621-$B$5-1)/2))),0)</f>
        <v>0.999999937945245</v>
      </c>
    </row>
    <row r="622" customFormat="false" ht="15" hidden="false" customHeight="false" outlineLevel="0" collapsed="false">
      <c r="U622" s="0" t="n">
        <v>618</v>
      </c>
      <c r="V622" s="0" t="n">
        <f aca="false">IF(AND(N($B$12)&gt;0,U622-$B$5-1&gt;=1),MAX(0,1-SUMPRODUCT(POISSON(L_J,($B$12*U622)/2,FALSE()),BETADIST(($B$5*FINV($B$8,$B$5,(U622-$B$5-1))/($B$5*FINV($B$8,$B$5,(U622-$B$5-1))+(U622-$B$5-1))),$B$5/2+L_J,(U622-$B$5-1)/2))),0)</f>
        <v>0.999999940132134</v>
      </c>
    </row>
    <row r="623" customFormat="false" ht="15" hidden="false" customHeight="false" outlineLevel="0" collapsed="false">
      <c r="U623" s="0" t="n">
        <v>619</v>
      </c>
      <c r="V623" s="0" t="n">
        <f aca="false">IF(AND(N($B$12)&gt;0,U623-$B$5-1&gt;=1),MAX(0,1-SUMPRODUCT(POISSON(L_J,($B$12*U623)/2,FALSE()),BETADIST(($B$5*FINV($B$8,$B$5,(U623-$B$5-1))/($B$5*FINV($B$8,$B$5,(U623-$B$5-1))+(U623-$B$5-1))),$B$5/2+L_J,(U623-$B$5-1)/2))),0)</f>
        <v>0.999999942242738</v>
      </c>
    </row>
    <row r="624" customFormat="false" ht="15" hidden="false" customHeight="false" outlineLevel="0" collapsed="false">
      <c r="U624" s="0" t="n">
        <v>620</v>
      </c>
      <c r="V624" s="0" t="n">
        <f aca="false">IF(AND(N($B$12)&gt;0,U624-$B$5-1&gt;=1),MAX(0,1-SUMPRODUCT(POISSON(L_J,($B$12*U624)/2,FALSE()),BETADIST(($B$5*FINV($B$8,$B$5,(U624-$B$5-1))/($B$5*FINV($B$8,$B$5,(U624-$B$5-1))+(U624-$B$5-1))),$B$5/2+L_J,(U624-$B$5-1)/2))),0)</f>
        <v>0.999999944279689</v>
      </c>
    </row>
    <row r="625" customFormat="false" ht="15" hidden="false" customHeight="false" outlineLevel="0" collapsed="false">
      <c r="U625" s="0" t="n">
        <v>621</v>
      </c>
      <c r="V625" s="0" t="n">
        <f aca="false">IF(AND(N($B$12)&gt;0,U625-$B$5-1&gt;=1),MAX(0,1-SUMPRODUCT(POISSON(L_J,($B$12*U625)/2,FALSE()),BETADIST(($B$5*FINV($B$8,$B$5,(U625-$B$5-1))/($B$5*FINV($B$8,$B$5,(U625-$B$5-1))+(U625-$B$5-1))),$B$5/2+L_J,(U625-$B$5-1)/2))),0)</f>
        <v>0.999999946245529</v>
      </c>
    </row>
    <row r="626" customFormat="false" ht="15" hidden="false" customHeight="false" outlineLevel="0" collapsed="false">
      <c r="U626" s="0" t="n">
        <v>622</v>
      </c>
      <c r="V626" s="0" t="n">
        <f aca="false">IF(AND(N($B$12)&gt;0,U626-$B$5-1&gt;=1),MAX(0,1-SUMPRODUCT(POISSON(L_J,($B$12*U626)/2,FALSE()),BETADIST(($B$5*FINV($B$8,$B$5,(U626-$B$5-1))/($B$5*FINV($B$8,$B$5,(U626-$B$5-1))+(U626-$B$5-1))),$B$5/2+L_J,(U626-$B$5-1)/2))),0)</f>
        <v>0.999999948142713</v>
      </c>
    </row>
    <row r="627" customFormat="false" ht="15" hidden="false" customHeight="false" outlineLevel="0" collapsed="false">
      <c r="U627" s="0" t="n">
        <v>623</v>
      </c>
      <c r="V627" s="0" t="n">
        <f aca="false">IF(AND(N($B$12)&gt;0,U627-$B$5-1&gt;=1),MAX(0,1-SUMPRODUCT(POISSON(L_J,($B$12*U627)/2,FALSE()),BETADIST(($B$5*FINV($B$8,$B$5,(U627-$B$5-1))/($B$5*FINV($B$8,$B$5,(U627-$B$5-1))+(U627-$B$5-1))),$B$5/2+L_J,(U627-$B$5-1)/2))),0)</f>
        <v>0.999999949973611</v>
      </c>
    </row>
    <row r="628" customFormat="false" ht="15" hidden="false" customHeight="false" outlineLevel="0" collapsed="false">
      <c r="U628" s="0" t="n">
        <v>624</v>
      </c>
      <c r="V628" s="0" t="n">
        <f aca="false">IF(AND(N($B$12)&gt;0,U628-$B$5-1&gt;=1),MAX(0,1-SUMPRODUCT(POISSON(L_J,($B$12*U628)/2,FALSE()),BETADIST(($B$5*FINV($B$8,$B$5,(U628-$B$5-1))/($B$5*FINV($B$8,$B$5,(U628-$B$5-1))+(U628-$B$5-1))),$B$5/2+L_J,(U628-$B$5-1)/2))),0)</f>
        <v>0.999999951740516</v>
      </c>
    </row>
    <row r="629" customFormat="false" ht="15" hidden="false" customHeight="false" outlineLevel="0" collapsed="false">
      <c r="U629" s="0" t="n">
        <v>625</v>
      </c>
      <c r="V629" s="0" t="n">
        <f aca="false">IF(AND(N($B$12)&gt;0,U629-$B$5-1&gt;=1),MAX(0,1-SUMPRODUCT(POISSON(L_J,($B$12*U629)/2,FALSE()),BETADIST(($B$5*FINV($B$8,$B$5,(U629-$B$5-1))/($B$5*FINV($B$8,$B$5,(U629-$B$5-1))+(U629-$B$5-1))),$B$5/2+L_J,(U629-$B$5-1)/2))),0)</f>
        <v>0.999999953445638</v>
      </c>
    </row>
    <row r="630" customFormat="false" ht="15" hidden="false" customHeight="false" outlineLevel="0" collapsed="false">
      <c r="U630" s="0" t="n">
        <v>626</v>
      </c>
      <c r="V630" s="0" t="n">
        <f aca="false">IF(AND(N($B$12)&gt;0,U630-$B$5-1&gt;=1),MAX(0,1-SUMPRODUCT(POISSON(L_J,($B$12*U630)/2,FALSE()),BETADIST(($B$5*FINV($B$8,$B$5,(U630-$B$5-1))/($B$5*FINV($B$8,$B$5,(U630-$B$5-1))+(U630-$B$5-1))),$B$5/2+L_J,(U630-$B$5-1)/2))),0)</f>
        <v>0.999999955091115</v>
      </c>
    </row>
    <row r="631" customFormat="false" ht="15" hidden="false" customHeight="false" outlineLevel="0" collapsed="false">
      <c r="U631" s="0" t="n">
        <v>627</v>
      </c>
      <c r="V631" s="0" t="n">
        <f aca="false">IF(AND(N($B$12)&gt;0,U631-$B$5-1&gt;=1),MAX(0,1-SUMPRODUCT(POISSON(L_J,($B$12*U631)/2,FALSE()),BETADIST(($B$5*FINV($B$8,$B$5,(U631-$B$5-1))/($B$5*FINV($B$8,$B$5,(U631-$B$5-1))+(U631-$B$5-1))),$B$5/2+L_J,(U631-$B$5-1)/2))),0)</f>
        <v>0.99999995667901</v>
      </c>
    </row>
    <row r="632" customFormat="false" ht="15" hidden="false" customHeight="false" outlineLevel="0" collapsed="false">
      <c r="U632" s="0" t="n">
        <v>628</v>
      </c>
      <c r="V632" s="0" t="n">
        <f aca="false">IF(AND(N($B$12)&gt;0,U632-$B$5-1&gt;=1),MAX(0,1-SUMPRODUCT(POISSON(L_J,($B$12*U632)/2,FALSE()),BETADIST(($B$5*FINV($B$8,$B$5,(U632-$B$5-1))/($B$5*FINV($B$8,$B$5,(U632-$B$5-1))+(U632-$B$5-1))),$B$5/2+L_J,(U632-$B$5-1)/2))),0)</f>
        <v>0.999999958211317</v>
      </c>
    </row>
    <row r="633" customFormat="false" ht="15" hidden="false" customHeight="false" outlineLevel="0" collapsed="false">
      <c r="U633" s="0" t="n">
        <v>629</v>
      </c>
      <c r="V633" s="0" t="n">
        <f aca="false">IF(AND(N($B$12)&gt;0,U633-$B$5-1&gt;=1),MAX(0,1-SUMPRODUCT(POISSON(L_J,($B$12*U633)/2,FALSE()),BETADIST(($B$5*FINV($B$8,$B$5,(U633-$B$5-1))/($B$5*FINV($B$8,$B$5,(U633-$B$5-1))+(U633-$B$5-1))),$B$5/2+L_J,(U633-$B$5-1)/2))),0)</f>
        <v>0.999999959689961</v>
      </c>
    </row>
    <row r="634" customFormat="false" ht="15" hidden="false" customHeight="false" outlineLevel="0" collapsed="false">
      <c r="U634" s="0" t="n">
        <v>630</v>
      </c>
      <c r="V634" s="0" t="n">
        <f aca="false">IF(AND(N($B$12)&gt;0,U634-$B$5-1&gt;=1),MAX(0,1-SUMPRODUCT(POISSON(L_J,($B$12*U634)/2,FALSE()),BETADIST(($B$5*FINV($B$8,$B$5,(U634-$B$5-1))/($B$5*FINV($B$8,$B$5,(U634-$B$5-1))+(U634-$B$5-1))),$B$5/2+L_J,(U634-$B$5-1)/2))),0)</f>
        <v>0.9999999611168</v>
      </c>
    </row>
    <row r="635" customFormat="false" ht="15" hidden="false" customHeight="false" outlineLevel="0" collapsed="false">
      <c r="U635" s="0" t="n">
        <v>631</v>
      </c>
      <c r="V635" s="0" t="n">
        <f aca="false">IF(AND(N($B$12)&gt;0,U635-$B$5-1&gt;=1),MAX(0,1-SUMPRODUCT(POISSON(L_J,($B$12*U635)/2,FALSE()),BETADIST(($B$5*FINV($B$8,$B$5,(U635-$B$5-1))/($B$5*FINV($B$8,$B$5,(U635-$B$5-1))+(U635-$B$5-1))),$B$5/2+L_J,(U635-$B$5-1)/2))),0)</f>
        <v>0.999999962493631</v>
      </c>
    </row>
    <row r="636" customFormat="false" ht="15" hidden="false" customHeight="false" outlineLevel="0" collapsed="false">
      <c r="U636" s="0" t="n">
        <v>632</v>
      </c>
      <c r="V636" s="0" t="n">
        <f aca="false">IF(AND(N($B$12)&gt;0,U636-$B$5-1&gt;=1),MAX(0,1-SUMPRODUCT(POISSON(L_J,($B$12*U636)/2,FALSE()),BETADIST(($B$5*FINV($B$8,$B$5,(U636-$B$5-1))/($B$5*FINV($B$8,$B$5,(U636-$B$5-1))+(U636-$B$5-1))),$B$5/2+L_J,(U636-$B$5-1)/2))),0)</f>
        <v>0.999999963822186</v>
      </c>
    </row>
    <row r="637" customFormat="false" ht="15" hidden="false" customHeight="false" outlineLevel="0" collapsed="false">
      <c r="U637" s="0" t="n">
        <v>633</v>
      </c>
      <c r="V637" s="0" t="n">
        <f aca="false">IF(AND(N($B$12)&gt;0,U637-$B$5-1&gt;=1),MAX(0,1-SUMPRODUCT(POISSON(L_J,($B$12*U637)/2,FALSE()),BETADIST(($B$5*FINV($B$8,$B$5,(U637-$B$5-1))/($B$5*FINV($B$8,$B$5,(U637-$B$5-1))+(U637-$B$5-1))),$B$5/2+L_J,(U637-$B$5-1)/2))),0)</f>
        <v>0.999999965104142</v>
      </c>
    </row>
    <row r="638" customFormat="false" ht="15" hidden="false" customHeight="false" outlineLevel="0" collapsed="false">
      <c r="U638" s="0" t="n">
        <v>634</v>
      </c>
      <c r="V638" s="0" t="n">
        <f aca="false">IF(AND(N($B$12)&gt;0,U638-$B$5-1&gt;=1),MAX(0,1-SUMPRODUCT(POISSON(L_J,($B$12*U638)/2,FALSE()),BETADIST(($B$5*FINV($B$8,$B$5,(U638-$B$5-1))/($B$5*FINV($B$8,$B$5,(U638-$B$5-1))+(U638-$B$5-1))),$B$5/2+L_J,(U638-$B$5-1)/2))),0)</f>
        <v>0.999999966341114</v>
      </c>
    </row>
    <row r="639" customFormat="false" ht="15" hidden="false" customHeight="false" outlineLevel="0" collapsed="false">
      <c r="U639" s="0" t="n">
        <v>635</v>
      </c>
      <c r="V639" s="0" t="n">
        <f aca="false">IF(AND(N($B$12)&gt;0,U639-$B$5-1&gt;=1),MAX(0,1-SUMPRODUCT(POISSON(L_J,($B$12*U639)/2,FALSE()),BETADIST(($B$5*FINV($B$8,$B$5,(U639-$B$5-1))/($B$5*FINV($B$8,$B$5,(U639-$B$5-1))+(U639-$B$5-1))),$B$5/2+L_J,(U639-$B$5-1)/2))),0)</f>
        <v>0.999999967534665</v>
      </c>
    </row>
    <row r="640" customFormat="false" ht="15" hidden="false" customHeight="false" outlineLevel="0" collapsed="false">
      <c r="U640" s="0" t="n">
        <v>636</v>
      </c>
      <c r="V640" s="0" t="n">
        <f aca="false">IF(AND(N($B$12)&gt;0,U640-$B$5-1&gt;=1),MAX(0,1-SUMPRODUCT(POISSON(L_J,($B$12*U640)/2,FALSE()),BETADIST(($B$5*FINV($B$8,$B$5,(U640-$B$5-1))/($B$5*FINV($B$8,$B$5,(U640-$B$5-1))+(U640-$B$5-1))),$B$5/2+L_J,(U640-$B$5-1)/2))),0)</f>
        <v>0.999999968686302</v>
      </c>
    </row>
    <row r="641" customFormat="false" ht="15" hidden="false" customHeight="false" outlineLevel="0" collapsed="false">
      <c r="U641" s="0" t="n">
        <v>637</v>
      </c>
      <c r="V641" s="0" t="n">
        <f aca="false">IF(AND(N($B$12)&gt;0,U641-$B$5-1&gt;=1),MAX(0,1-SUMPRODUCT(POISSON(L_J,($B$12*U641)/2,FALSE()),BETADIST(($B$5*FINV($B$8,$B$5,(U641-$B$5-1))/($B$5*FINV($B$8,$B$5,(U641-$B$5-1))+(U641-$B$5-1))),$B$5/2+L_J,(U641-$B$5-1)/2))),0)</f>
        <v>0.999999969797483</v>
      </c>
    </row>
    <row r="642" customFormat="false" ht="15" hidden="false" customHeight="false" outlineLevel="0" collapsed="false">
      <c r="U642" s="0" t="n">
        <v>638</v>
      </c>
      <c r="V642" s="0" t="n">
        <f aca="false">IF(AND(N($B$12)&gt;0,U642-$B$5-1&gt;=1),MAX(0,1-SUMPRODUCT(POISSON(L_J,($B$12*U642)/2,FALSE()),BETADIST(($B$5*FINV($B$8,$B$5,(U642-$B$5-1))/($B$5*FINV($B$8,$B$5,(U642-$B$5-1))+(U642-$B$5-1))),$B$5/2+L_J,(U642-$B$5-1)/2))),0)</f>
        <v>0.999999970869613</v>
      </c>
    </row>
    <row r="643" customFormat="false" ht="15" hidden="false" customHeight="false" outlineLevel="0" collapsed="false">
      <c r="U643" s="0" t="n">
        <v>639</v>
      </c>
      <c r="V643" s="0" t="n">
        <f aca="false">IF(AND(N($B$12)&gt;0,U643-$B$5-1&gt;=1),MAX(0,1-SUMPRODUCT(POISSON(L_J,($B$12*U643)/2,FALSE()),BETADIST(($B$5*FINV($B$8,$B$5,(U643-$B$5-1))/($B$5*FINV($B$8,$B$5,(U643-$B$5-1))+(U643-$B$5-1))),$B$5/2+L_J,(U643-$B$5-1)/2))),0)</f>
        <v>0.99999997190405</v>
      </c>
    </row>
    <row r="644" customFormat="false" ht="15" hidden="false" customHeight="false" outlineLevel="0" collapsed="false">
      <c r="U644" s="0" t="n">
        <v>640</v>
      </c>
      <c r="V644" s="0" t="n">
        <f aca="false">IF(AND(N($B$12)&gt;0,U644-$B$5-1&gt;=1),MAX(0,1-SUMPRODUCT(POISSON(L_J,($B$12*U644)/2,FALSE()),BETADIST(($B$5*FINV($B$8,$B$5,(U644-$B$5-1))/($B$5*FINV($B$8,$B$5,(U644-$B$5-1))+(U644-$B$5-1))),$B$5/2+L_J,(U644-$B$5-1)/2))),0)</f>
        <v>0.999999972902105</v>
      </c>
    </row>
    <row r="645" customFormat="false" ht="15" hidden="false" customHeight="false" outlineLevel="0" collapsed="false">
      <c r="U645" s="0" t="n">
        <v>641</v>
      </c>
      <c r="V645" s="0" t="n">
        <f aca="false">IF(AND(N($B$12)&gt;0,U645-$B$5-1&gt;=1),MAX(0,1-SUMPRODUCT(POISSON(L_J,($B$12*U645)/2,FALSE()),BETADIST(($B$5*FINV($B$8,$B$5,(U645-$B$5-1))/($B$5*FINV($B$8,$B$5,(U645-$B$5-1))+(U645-$B$5-1))),$B$5/2+L_J,(U645-$B$5-1)/2))),0)</f>
        <v>0.999999973865046</v>
      </c>
    </row>
    <row r="646" customFormat="false" ht="15" hidden="false" customHeight="false" outlineLevel="0" collapsed="false">
      <c r="U646" s="0" t="n">
        <v>642</v>
      </c>
      <c r="V646" s="0" t="n">
        <f aca="false">IF(AND(N($B$12)&gt;0,U646-$B$5-1&gt;=1),MAX(0,1-SUMPRODUCT(POISSON(L_J,($B$12*U646)/2,FALSE()),BETADIST(($B$5*FINV($B$8,$B$5,(U646-$B$5-1))/($B$5*FINV($B$8,$B$5,(U646-$B$5-1))+(U646-$B$5-1))),$B$5/2+L_J,(U646-$B$5-1)/2))),0)</f>
        <v>0.999999974794094</v>
      </c>
    </row>
    <row r="647" customFormat="false" ht="15" hidden="false" customHeight="false" outlineLevel="0" collapsed="false">
      <c r="U647" s="0" t="n">
        <v>643</v>
      </c>
      <c r="V647" s="0" t="n">
        <f aca="false">IF(AND(N($B$12)&gt;0,U647-$B$5-1&gt;=1),MAX(0,1-SUMPRODUCT(POISSON(L_J,($B$12*U647)/2,FALSE()),BETADIST(($B$5*FINV($B$8,$B$5,(U647-$B$5-1))/($B$5*FINV($B$8,$B$5,(U647-$B$5-1))+(U647-$B$5-1))),$B$5/2+L_J,(U647-$B$5-1)/2))),0)</f>
        <v>0.99999997569043</v>
      </c>
    </row>
    <row r="648" customFormat="false" ht="15" hidden="false" customHeight="false" outlineLevel="0" collapsed="false">
      <c r="U648" s="0" t="n">
        <v>644</v>
      </c>
      <c r="V648" s="0" t="n">
        <f aca="false">IF(AND(N($B$12)&gt;0,U648-$B$5-1&gt;=1),MAX(0,1-SUMPRODUCT(POISSON(L_J,($B$12*U648)/2,FALSE()),BETADIST(($B$5*FINV($B$8,$B$5,(U648-$B$5-1))/($B$5*FINV($B$8,$B$5,(U648-$B$5-1))+(U648-$B$5-1))),$B$5/2+L_J,(U648-$B$5-1)/2))),0)</f>
        <v>0.999999976555194</v>
      </c>
    </row>
    <row r="649" customFormat="false" ht="15" hidden="false" customHeight="false" outlineLevel="0" collapsed="false">
      <c r="U649" s="0" t="n">
        <v>645</v>
      </c>
      <c r="V649" s="0" t="n">
        <f aca="false">IF(AND(N($B$12)&gt;0,U649-$B$5-1&gt;=1),MAX(0,1-SUMPRODUCT(POISSON(L_J,($B$12*U649)/2,FALSE()),BETADIST(($B$5*FINV($B$8,$B$5,(U649-$B$5-1))/($B$5*FINV($B$8,$B$5,(U649-$B$5-1))+(U649-$B$5-1))),$B$5/2+L_J,(U649-$B$5-1)/2))),0)</f>
        <v>0.999999977389486</v>
      </c>
    </row>
    <row r="650" customFormat="false" ht="15" hidden="false" customHeight="false" outlineLevel="0" collapsed="false">
      <c r="U650" s="0" t="n">
        <v>646</v>
      </c>
      <c r="V650" s="0" t="n">
        <f aca="false">IF(AND(N($B$12)&gt;0,U650-$B$5-1&gt;=1),MAX(0,1-SUMPRODUCT(POISSON(L_J,($B$12*U650)/2,FALSE()),BETADIST(($B$5*FINV($B$8,$B$5,(U650-$B$5-1))/($B$5*FINV($B$8,$B$5,(U650-$B$5-1))+(U650-$B$5-1))),$B$5/2+L_J,(U650-$B$5-1)/2))),0)</f>
        <v>0.99999997819437</v>
      </c>
    </row>
    <row r="651" customFormat="false" ht="15" hidden="false" customHeight="false" outlineLevel="0" collapsed="false">
      <c r="U651" s="0" t="n">
        <v>647</v>
      </c>
      <c r="V651" s="0" t="n">
        <f aca="false">IF(AND(N($B$12)&gt;0,U651-$B$5-1&gt;=1),MAX(0,1-SUMPRODUCT(POISSON(L_J,($B$12*U651)/2,FALSE()),BETADIST(($B$5*FINV($B$8,$B$5,(U651-$B$5-1))/($B$5*FINV($B$8,$B$5,(U651-$B$5-1))+(U651-$B$5-1))),$B$5/2+L_J,(U651-$B$5-1)/2))),0)</f>
        <v>0.999999978970871</v>
      </c>
    </row>
    <row r="652" customFormat="false" ht="15" hidden="false" customHeight="false" outlineLevel="0" collapsed="false">
      <c r="U652" s="0" t="n">
        <v>648</v>
      </c>
      <c r="V652" s="0" t="n">
        <f aca="false">IF(AND(N($B$12)&gt;0,U652-$B$5-1&gt;=1),MAX(0,1-SUMPRODUCT(POISSON(L_J,($B$12*U652)/2,FALSE()),BETADIST(($B$5*FINV($B$8,$B$5,(U652-$B$5-1))/($B$5*FINV($B$8,$B$5,(U652-$B$5-1))+(U652-$B$5-1))),$B$5/2+L_J,(U652-$B$5-1)/2))),0)</f>
        <v>0.999999979719979</v>
      </c>
    </row>
    <row r="653" customFormat="false" ht="15" hidden="false" customHeight="false" outlineLevel="0" collapsed="false">
      <c r="U653" s="0" t="n">
        <v>649</v>
      </c>
      <c r="V653" s="0" t="n">
        <f aca="false">IF(AND(N($B$12)&gt;0,U653-$B$5-1&gt;=1),MAX(0,1-SUMPRODUCT(POISSON(L_J,($B$12*U653)/2,FALSE()),BETADIST(($B$5*FINV($B$8,$B$5,(U653-$B$5-1))/($B$5*FINV($B$8,$B$5,(U653-$B$5-1))+(U653-$B$5-1))),$B$5/2+L_J,(U653-$B$5-1)/2))),0)</f>
        <v>0.999999980442653</v>
      </c>
    </row>
    <row r="654" customFormat="false" ht="15" hidden="false" customHeight="false" outlineLevel="0" collapsed="false">
      <c r="U654" s="0" t="n">
        <v>650</v>
      </c>
      <c r="V654" s="0" t="n">
        <f aca="false">IF(AND(N($B$12)&gt;0,U654-$B$5-1&gt;=1),MAX(0,1-SUMPRODUCT(POISSON(L_J,($B$12*U654)/2,FALSE()),BETADIST(($B$5*FINV($B$8,$B$5,(U654-$B$5-1))/($B$5*FINV($B$8,$B$5,(U654-$B$5-1))+(U654-$B$5-1))),$B$5/2+L_J,(U654-$B$5-1)/2))),0)</f>
        <v>0.999999981139814</v>
      </c>
    </row>
    <row r="655" customFormat="false" ht="15" hidden="false" customHeight="false" outlineLevel="0" collapsed="false">
      <c r="U655" s="0" t="n">
        <v>651</v>
      </c>
      <c r="V655" s="0" t="n">
        <f aca="false">IF(AND(N($B$12)&gt;0,U655-$B$5-1&gt;=1),MAX(0,1-SUMPRODUCT(POISSON(L_J,($B$12*U655)/2,FALSE()),BETADIST(($B$5*FINV($B$8,$B$5,(U655-$B$5-1))/($B$5*FINV($B$8,$B$5,(U655-$B$5-1))+(U655-$B$5-1))),$B$5/2+L_J,(U655-$B$5-1)/2))),0)</f>
        <v>0.999999981812354</v>
      </c>
    </row>
    <row r="656" customFormat="false" ht="15" hidden="false" customHeight="false" outlineLevel="0" collapsed="false">
      <c r="U656" s="0" t="n">
        <v>652</v>
      </c>
      <c r="V656" s="0" t="n">
        <f aca="false">IF(AND(N($B$12)&gt;0,U656-$B$5-1&gt;=1),MAX(0,1-SUMPRODUCT(POISSON(L_J,($B$12*U656)/2,FALSE()),BETADIST(($B$5*FINV($B$8,$B$5,(U656-$B$5-1))/($B$5*FINV($B$8,$B$5,(U656-$B$5-1))+(U656-$B$5-1))),$B$5/2+L_J,(U656-$B$5-1)/2))),0)</f>
        <v>0.999999982461134</v>
      </c>
    </row>
    <row r="657" customFormat="false" ht="15" hidden="false" customHeight="false" outlineLevel="0" collapsed="false">
      <c r="U657" s="0" t="n">
        <v>653</v>
      </c>
      <c r="V657" s="0" t="n">
        <f aca="false">IF(AND(N($B$12)&gt;0,U657-$B$5-1&gt;=1),MAX(0,1-SUMPRODUCT(POISSON(L_J,($B$12*U657)/2,FALSE()),BETADIST(($B$5*FINV($B$8,$B$5,(U657-$B$5-1))/($B$5*FINV($B$8,$B$5,(U657-$B$5-1))+(U657-$B$5-1))),$B$5/2+L_J,(U657-$B$5-1)/2))),0)</f>
        <v>0.999999983086986</v>
      </c>
    </row>
    <row r="658" customFormat="false" ht="15" hidden="false" customHeight="false" outlineLevel="0" collapsed="false">
      <c r="U658" s="0" t="n">
        <v>654</v>
      </c>
      <c r="V658" s="0" t="n">
        <f aca="false">IF(AND(N($B$12)&gt;0,U658-$B$5-1&gt;=1),MAX(0,1-SUMPRODUCT(POISSON(L_J,($B$12*U658)/2,FALSE()),BETADIST(($B$5*FINV($B$8,$B$5,(U658-$B$5-1))/($B$5*FINV($B$8,$B$5,(U658-$B$5-1))+(U658-$B$5-1))),$B$5/2+L_J,(U658-$B$5-1)/2))),0)</f>
        <v>0.99999998369071</v>
      </c>
    </row>
    <row r="659" customFormat="false" ht="15" hidden="false" customHeight="false" outlineLevel="0" collapsed="false">
      <c r="U659" s="0" t="n">
        <v>655</v>
      </c>
      <c r="V659" s="0" t="n">
        <f aca="false">IF(AND(N($B$12)&gt;0,U659-$B$5-1&gt;=1),MAX(0,1-SUMPRODUCT(POISSON(L_J,($B$12*U659)/2,FALSE()),BETADIST(($B$5*FINV($B$8,$B$5,(U659-$B$5-1))/($B$5*FINV($B$8,$B$5,(U659-$B$5-1))+(U659-$B$5-1))),$B$5/2+L_J,(U659-$B$5-1)/2))),0)</f>
        <v>0.999999984273083</v>
      </c>
    </row>
    <row r="660" customFormat="false" ht="15" hidden="false" customHeight="false" outlineLevel="0" collapsed="false">
      <c r="U660" s="0" t="n">
        <v>656</v>
      </c>
      <c r="V660" s="0" t="n">
        <f aca="false">IF(AND(N($B$12)&gt;0,U660-$B$5-1&gt;=1),MAX(0,1-SUMPRODUCT(POISSON(L_J,($B$12*U660)/2,FALSE()),BETADIST(($B$5*FINV($B$8,$B$5,(U660-$B$5-1))/($B$5*FINV($B$8,$B$5,(U660-$B$5-1))+(U660-$B$5-1))),$B$5/2+L_J,(U660-$B$5-1)/2))),0)</f>
        <v>0.999999984834851</v>
      </c>
    </row>
    <row r="661" customFormat="false" ht="15" hidden="false" customHeight="false" outlineLevel="0" collapsed="false">
      <c r="U661" s="0" t="n">
        <v>657</v>
      </c>
      <c r="V661" s="0" t="n">
        <f aca="false">IF(AND(N($B$12)&gt;0,U661-$B$5-1&gt;=1),MAX(0,1-SUMPRODUCT(POISSON(L_J,($B$12*U661)/2,FALSE()),BETADIST(($B$5*FINV($B$8,$B$5,(U661-$B$5-1))/($B$5*FINV($B$8,$B$5,(U661-$B$5-1))+(U661-$B$5-1))),$B$5/2+L_J,(U661-$B$5-1)/2))),0)</f>
        <v>0.999999985376735</v>
      </c>
    </row>
    <row r="662" customFormat="false" ht="15" hidden="false" customHeight="false" outlineLevel="0" collapsed="false">
      <c r="U662" s="0" t="n">
        <v>658</v>
      </c>
      <c r="V662" s="0" t="n">
        <f aca="false">IF(AND(N($B$12)&gt;0,U662-$B$5-1&gt;=1),MAX(0,1-SUMPRODUCT(POISSON(L_J,($B$12*U662)/2,FALSE()),BETADIST(($B$5*FINV($B$8,$B$5,(U662-$B$5-1))/($B$5*FINV($B$8,$B$5,(U662-$B$5-1))+(U662-$B$5-1))),$B$5/2+L_J,(U662-$B$5-1)/2))),0)</f>
        <v>0.999999985899434</v>
      </c>
    </row>
    <row r="663" customFormat="false" ht="15" hidden="false" customHeight="false" outlineLevel="0" collapsed="false">
      <c r="U663" s="0" t="n">
        <v>659</v>
      </c>
      <c r="V663" s="0" t="n">
        <f aca="false">IF(AND(N($B$12)&gt;0,U663-$B$5-1&gt;=1),MAX(0,1-SUMPRODUCT(POISSON(L_J,($B$12*U663)/2,FALSE()),BETADIST(($B$5*FINV($B$8,$B$5,(U663-$B$5-1))/($B$5*FINV($B$8,$B$5,(U663-$B$5-1))+(U663-$B$5-1))),$B$5/2+L_J,(U663-$B$5-1)/2))),0)</f>
        <v>0.999999986403619</v>
      </c>
    </row>
    <row r="664" customFormat="false" ht="15" hidden="false" customHeight="false" outlineLevel="0" collapsed="false">
      <c r="U664" s="0" t="n">
        <v>660</v>
      </c>
      <c r="V664" s="0" t="n">
        <f aca="false">IF(AND(N($B$12)&gt;0,U664-$B$5-1&gt;=1),MAX(0,1-SUMPRODUCT(POISSON(L_J,($B$12*U664)/2,FALSE()),BETADIST(($B$5*FINV($B$8,$B$5,(U664-$B$5-1))/($B$5*FINV($B$8,$B$5,(U664-$B$5-1))+(U664-$B$5-1))),$B$5/2+L_J,(U664-$B$5-1)/2))),0)</f>
        <v>0.99999998688994</v>
      </c>
    </row>
    <row r="665" customFormat="false" ht="15" hidden="false" customHeight="false" outlineLevel="0" collapsed="false">
      <c r="U665" s="0" t="n">
        <v>661</v>
      </c>
      <c r="V665" s="0" t="n">
        <f aca="false">IF(AND(N($B$12)&gt;0,U665-$B$5-1&gt;=1),MAX(0,1-SUMPRODUCT(POISSON(L_J,($B$12*U665)/2,FALSE()),BETADIST(($B$5*FINV($B$8,$B$5,(U665-$B$5-1))/($B$5*FINV($B$8,$B$5,(U665-$B$5-1))+(U665-$B$5-1))),$B$5/2+L_J,(U665-$B$5-1)/2))),0)</f>
        <v>0.999999987359023</v>
      </c>
    </row>
    <row r="666" customFormat="false" ht="15" hidden="false" customHeight="false" outlineLevel="0" collapsed="false">
      <c r="U666" s="0" t="n">
        <v>662</v>
      </c>
      <c r="V666" s="0" t="n">
        <f aca="false">IF(AND(N($B$12)&gt;0,U666-$B$5-1&gt;=1),MAX(0,1-SUMPRODUCT(POISSON(L_J,($B$12*U666)/2,FALSE()),BETADIST(($B$5*FINV($B$8,$B$5,(U666-$B$5-1))/($B$5*FINV($B$8,$B$5,(U666-$B$5-1))+(U666-$B$5-1))),$B$5/2+L_J,(U666-$B$5-1)/2))),0)</f>
        <v>0.999999987811474</v>
      </c>
    </row>
    <row r="667" customFormat="false" ht="15" hidden="false" customHeight="false" outlineLevel="0" collapsed="false">
      <c r="U667" s="0" t="n">
        <v>663</v>
      </c>
      <c r="V667" s="0" t="n">
        <f aca="false">IF(AND(N($B$12)&gt;0,U667-$B$5-1&gt;=1),MAX(0,1-SUMPRODUCT(POISSON(L_J,($B$12*U667)/2,FALSE()),BETADIST(($B$5*FINV($B$8,$B$5,(U667-$B$5-1))/($B$5*FINV($B$8,$B$5,(U667-$B$5-1))+(U667-$B$5-1))),$B$5/2+L_J,(U667-$B$5-1)/2))),0)</f>
        <v>0.999999988247876</v>
      </c>
    </row>
    <row r="668" customFormat="false" ht="15" hidden="false" customHeight="false" outlineLevel="0" collapsed="false">
      <c r="U668" s="0" t="n">
        <v>664</v>
      </c>
      <c r="V668" s="0" t="n">
        <f aca="false">IF(AND(N($B$12)&gt;0,U668-$B$5-1&gt;=1),MAX(0,1-SUMPRODUCT(POISSON(L_J,($B$12*U668)/2,FALSE()),BETADIST(($B$5*FINV($B$8,$B$5,(U668-$B$5-1))/($B$5*FINV($B$8,$B$5,(U668-$B$5-1))+(U668-$B$5-1))),$B$5/2+L_J,(U668-$B$5-1)/2))),0)</f>
        <v>0.999999988668794</v>
      </c>
    </row>
    <row r="669" customFormat="false" ht="15" hidden="false" customHeight="false" outlineLevel="0" collapsed="false">
      <c r="U669" s="0" t="n">
        <v>665</v>
      </c>
      <c r="V669" s="0" t="n">
        <f aca="false">IF(AND(N($B$12)&gt;0,U669-$B$5-1&gt;=1),MAX(0,1-SUMPRODUCT(POISSON(L_J,($B$12*U669)/2,FALSE()),BETADIST(($B$5*FINV($B$8,$B$5,(U669-$B$5-1))/($B$5*FINV($B$8,$B$5,(U669-$B$5-1))+(U669-$B$5-1))),$B$5/2+L_J,(U669-$B$5-1)/2))),0)</f>
        <v>0.99999998907477</v>
      </c>
    </row>
    <row r="670" customFormat="false" ht="15" hidden="false" customHeight="false" outlineLevel="0" collapsed="false">
      <c r="U670" s="0" t="n">
        <v>666</v>
      </c>
      <c r="V670" s="0" t="n">
        <f aca="false">IF(AND(N($B$12)&gt;0,U670-$B$5-1&gt;=1),MAX(0,1-SUMPRODUCT(POISSON(L_J,($B$12*U670)/2,FALSE()),BETADIST(($B$5*FINV($B$8,$B$5,(U670-$B$5-1))/($B$5*FINV($B$8,$B$5,(U670-$B$5-1))+(U670-$B$5-1))),$B$5/2+L_J,(U670-$B$5-1)/2))),0)</f>
        <v>0.999999989466331</v>
      </c>
    </row>
    <row r="671" customFormat="false" ht="15" hidden="false" customHeight="false" outlineLevel="0" collapsed="false">
      <c r="U671" s="0" t="n">
        <v>667</v>
      </c>
      <c r="V671" s="0" t="n">
        <f aca="false">IF(AND(N($B$12)&gt;0,U671-$B$5-1&gt;=1),MAX(0,1-SUMPRODUCT(POISSON(L_J,($B$12*U671)/2,FALSE()),BETADIST(($B$5*FINV($B$8,$B$5,(U671-$B$5-1))/($B$5*FINV($B$8,$B$5,(U671-$B$5-1))+(U671-$B$5-1))),$B$5/2+L_J,(U671-$B$5-1)/2))),0)</f>
        <v>0.999999989843984</v>
      </c>
    </row>
    <row r="672" customFormat="false" ht="15" hidden="false" customHeight="false" outlineLevel="0" collapsed="false">
      <c r="U672" s="0" t="n">
        <v>668</v>
      </c>
      <c r="V672" s="0" t="n">
        <f aca="false">IF(AND(N($B$12)&gt;0,U672-$B$5-1&gt;=1),MAX(0,1-SUMPRODUCT(POISSON(L_J,($B$12*U672)/2,FALSE()),BETADIST(($B$5*FINV($B$8,$B$5,(U672-$B$5-1))/($B$5*FINV($B$8,$B$5,(U672-$B$5-1))+(U672-$B$5-1))),$B$5/2+L_J,(U672-$B$5-1)/2))),0)</f>
        <v>0.999999990208217</v>
      </c>
    </row>
    <row r="673" customFormat="false" ht="15" hidden="false" customHeight="false" outlineLevel="0" collapsed="false">
      <c r="U673" s="0" t="n">
        <v>669</v>
      </c>
      <c r="V673" s="0" t="n">
        <f aca="false">IF(AND(N($B$12)&gt;0,U673-$B$5-1&gt;=1),MAX(0,1-SUMPRODUCT(POISSON(L_J,($B$12*U673)/2,FALSE()),BETADIST(($B$5*FINV($B$8,$B$5,(U673-$B$5-1))/($B$5*FINV($B$8,$B$5,(U673-$B$5-1))+(U673-$B$5-1))),$B$5/2+L_J,(U673-$B$5-1)/2))),0)</f>
        <v>0.999999990559503</v>
      </c>
    </row>
    <row r="674" customFormat="false" ht="15" hidden="false" customHeight="false" outlineLevel="0" collapsed="false">
      <c r="U674" s="0" t="n">
        <v>670</v>
      </c>
      <c r="V674" s="0" t="n">
        <f aca="false">IF(AND(N($B$12)&gt;0,U674-$B$5-1&gt;=1),MAX(0,1-SUMPRODUCT(POISSON(L_J,($B$12*U674)/2,FALSE()),BETADIST(($B$5*FINV($B$8,$B$5,(U674-$B$5-1))/($B$5*FINV($B$8,$B$5,(U674-$B$5-1))+(U674-$B$5-1))),$B$5/2+L_J,(U674-$B$5-1)/2))),0)</f>
        <v>0.999999990898297</v>
      </c>
    </row>
    <row r="675" customFormat="false" ht="15" hidden="false" customHeight="false" outlineLevel="0" collapsed="false">
      <c r="U675" s="0" t="n">
        <v>671</v>
      </c>
      <c r="V675" s="0" t="n">
        <f aca="false">IF(AND(N($B$12)&gt;0,U675-$B$5-1&gt;=1),MAX(0,1-SUMPRODUCT(POISSON(L_J,($B$12*U675)/2,FALSE()),BETADIST(($B$5*FINV($B$8,$B$5,(U675-$B$5-1))/($B$5*FINV($B$8,$B$5,(U675-$B$5-1))+(U675-$B$5-1))),$B$5/2+L_J,(U675-$B$5-1)/2))),0)</f>
        <v>0.999999991225041</v>
      </c>
    </row>
    <row r="676" customFormat="false" ht="15" hidden="false" customHeight="false" outlineLevel="0" collapsed="false">
      <c r="U676" s="0" t="n">
        <v>672</v>
      </c>
      <c r="V676" s="0" t="n">
        <f aca="false">IF(AND(N($B$12)&gt;0,U676-$B$5-1&gt;=1),MAX(0,1-SUMPRODUCT(POISSON(L_J,($B$12*U676)/2,FALSE()),BETADIST(($B$5*FINV($B$8,$B$5,(U676-$B$5-1))/($B$5*FINV($B$8,$B$5,(U676-$B$5-1))+(U676-$B$5-1))),$B$5/2+L_J,(U676-$B$5-1)/2))),0)</f>
        <v>0.999999991540157</v>
      </c>
    </row>
    <row r="677" customFormat="false" ht="15" hidden="false" customHeight="false" outlineLevel="0" collapsed="false">
      <c r="U677" s="0" t="n">
        <v>673</v>
      </c>
      <c r="V677" s="0" t="n">
        <f aca="false">IF(AND(N($B$12)&gt;0,U677-$B$5-1&gt;=1),MAX(0,1-SUMPRODUCT(POISSON(L_J,($B$12*U677)/2,FALSE()),BETADIST(($B$5*FINV($B$8,$B$5,(U677-$B$5-1))/($B$5*FINV($B$8,$B$5,(U677-$B$5-1))+(U677-$B$5-1))),$B$5/2+L_J,(U677-$B$5-1)/2))),0)</f>
        <v>0.999999991844057</v>
      </c>
    </row>
    <row r="678" customFormat="false" ht="15" hidden="false" customHeight="false" outlineLevel="0" collapsed="false">
      <c r="U678" s="0" t="n">
        <v>674</v>
      </c>
      <c r="V678" s="0" t="n">
        <f aca="false">IF(AND(N($B$12)&gt;0,U678-$B$5-1&gt;=1),MAX(0,1-SUMPRODUCT(POISSON(L_J,($B$12*U678)/2,FALSE()),BETADIST(($B$5*FINV($B$8,$B$5,(U678-$B$5-1))/($B$5*FINV($B$8,$B$5,(U678-$B$5-1))+(U678-$B$5-1))),$B$5/2+L_J,(U678-$B$5-1)/2))),0)</f>
        <v>0.999999992137135</v>
      </c>
    </row>
    <row r="679" customFormat="false" ht="15" hidden="false" customHeight="false" outlineLevel="0" collapsed="false">
      <c r="U679" s="0" t="n">
        <v>675</v>
      </c>
      <c r="V679" s="0" t="n">
        <f aca="false">IF(AND(N($B$12)&gt;0,U679-$B$5-1&gt;=1),MAX(0,1-SUMPRODUCT(POISSON(L_J,($B$12*U679)/2,FALSE()),BETADIST(($B$5*FINV($B$8,$B$5,(U679-$B$5-1))/($B$5*FINV($B$8,$B$5,(U679-$B$5-1))+(U679-$B$5-1))),$B$5/2+L_J,(U679-$B$5-1)/2))),0)</f>
        <v>0.999999992419773</v>
      </c>
    </row>
    <row r="680" customFormat="false" ht="15" hidden="false" customHeight="false" outlineLevel="0" collapsed="false">
      <c r="U680" s="0" t="n">
        <v>676</v>
      </c>
      <c r="V680" s="0" t="n">
        <f aca="false">IF(AND(N($B$12)&gt;0,U680-$B$5-1&gt;=1),MAX(0,1-SUMPRODUCT(POISSON(L_J,($B$12*U680)/2,FALSE()),BETADIST(($B$5*FINV($B$8,$B$5,(U680-$B$5-1))/($B$5*FINV($B$8,$B$5,(U680-$B$5-1))+(U680-$B$5-1))),$B$5/2+L_J,(U680-$B$5-1)/2))),0)</f>
        <v>0.99999999269234</v>
      </c>
    </row>
    <row r="681" customFormat="false" ht="15" hidden="false" customHeight="false" outlineLevel="0" collapsed="false">
      <c r="U681" s="0" t="n">
        <v>677</v>
      </c>
      <c r="V681" s="0" t="n">
        <f aca="false">IF(AND(N($B$12)&gt;0,U681-$B$5-1&gt;=1),MAX(0,1-SUMPRODUCT(POISSON(L_J,($B$12*U681)/2,FALSE()),BETADIST(($B$5*FINV($B$8,$B$5,(U681-$B$5-1))/($B$5*FINV($B$8,$B$5,(U681-$B$5-1))+(U681-$B$5-1))),$B$5/2+L_J,(U681-$B$5-1)/2))),0)</f>
        <v>0.999999992955191</v>
      </c>
    </row>
    <row r="682" customFormat="false" ht="15" hidden="false" customHeight="false" outlineLevel="0" collapsed="false">
      <c r="U682" s="0" t="n">
        <v>678</v>
      </c>
      <c r="V682" s="0" t="n">
        <f aca="false">IF(AND(N($B$12)&gt;0,U682-$B$5-1&gt;=1),MAX(0,1-SUMPRODUCT(POISSON(L_J,($B$12*U682)/2,FALSE()),BETADIST(($B$5*FINV($B$8,$B$5,(U682-$B$5-1))/($B$5*FINV($B$8,$B$5,(U682-$B$5-1))+(U682-$B$5-1))),$B$5/2+L_J,(U682-$B$5-1)/2))),0)</f>
        <v>0.999999993208669</v>
      </c>
    </row>
    <row r="683" customFormat="false" ht="15" hidden="false" customHeight="false" outlineLevel="0" collapsed="false">
      <c r="U683" s="0" t="n">
        <v>679</v>
      </c>
      <c r="V683" s="0" t="n">
        <f aca="false">IF(AND(N($B$12)&gt;0,U683-$B$5-1&gt;=1),MAX(0,1-SUMPRODUCT(POISSON(L_J,($B$12*U683)/2,FALSE()),BETADIST(($B$5*FINV($B$8,$B$5,(U683-$B$5-1))/($B$5*FINV($B$8,$B$5,(U683-$B$5-1))+(U683-$B$5-1))),$B$5/2+L_J,(U683-$B$5-1)/2))),0)</f>
        <v>0.999999993453106</v>
      </c>
    </row>
    <row r="684" customFormat="false" ht="15" hidden="false" customHeight="false" outlineLevel="0" collapsed="false">
      <c r="U684" s="0" t="n">
        <v>680</v>
      </c>
      <c r="V684" s="0" t="n">
        <f aca="false">IF(AND(N($B$12)&gt;0,U684-$B$5-1&gt;=1),MAX(0,1-SUMPRODUCT(POISSON(L_J,($B$12*U684)/2,FALSE()),BETADIST(($B$5*FINV($B$8,$B$5,(U684-$B$5-1))/($B$5*FINV($B$8,$B$5,(U684-$B$5-1))+(U684-$B$5-1))),$B$5/2+L_J,(U684-$B$5-1)/2))),0)</f>
        <v>0.99999999368882</v>
      </c>
    </row>
    <row r="685" customFormat="false" ht="15" hidden="false" customHeight="false" outlineLevel="0" collapsed="false">
      <c r="U685" s="0" t="n">
        <v>681</v>
      </c>
      <c r="V685" s="0" t="n">
        <f aca="false">IF(AND(N($B$12)&gt;0,U685-$B$5-1&gt;=1),MAX(0,1-SUMPRODUCT(POISSON(L_J,($B$12*U685)/2,FALSE()),BETADIST(($B$5*FINV($B$8,$B$5,(U685-$B$5-1))/($B$5*FINV($B$8,$B$5,(U685-$B$5-1))+(U685-$B$5-1))),$B$5/2+L_J,(U685-$B$5-1)/2))),0)</f>
        <v>0.999999993916121</v>
      </c>
    </row>
    <row r="686" customFormat="false" ht="15" hidden="false" customHeight="false" outlineLevel="0" collapsed="false">
      <c r="U686" s="0" t="n">
        <v>682</v>
      </c>
      <c r="V686" s="0" t="n">
        <f aca="false">IF(AND(N($B$12)&gt;0,U686-$B$5-1&gt;=1),MAX(0,1-SUMPRODUCT(POISSON(L_J,($B$12*U686)/2,FALSE()),BETADIST(($B$5*FINV($B$8,$B$5,(U686-$B$5-1))/($B$5*FINV($B$8,$B$5,(U686-$B$5-1))+(U686-$B$5-1))),$B$5/2+L_J,(U686-$B$5-1)/2))),0)</f>
        <v>0.999999994135305</v>
      </c>
    </row>
    <row r="687" customFormat="false" ht="15" hidden="false" customHeight="false" outlineLevel="0" collapsed="false">
      <c r="U687" s="0" t="n">
        <v>683</v>
      </c>
      <c r="V687" s="0" t="n">
        <f aca="false">IF(AND(N($B$12)&gt;0,U687-$B$5-1&gt;=1),MAX(0,1-SUMPRODUCT(POISSON(L_J,($B$12*U687)/2,FALSE()),BETADIST(($B$5*FINV($B$8,$B$5,(U687-$B$5-1))/($B$5*FINV($B$8,$B$5,(U687-$B$5-1))+(U687-$B$5-1))),$B$5/2+L_J,(U687-$B$5-1)/2))),0)</f>
        <v>0.99999999434666</v>
      </c>
    </row>
    <row r="688" customFormat="false" ht="15" hidden="false" customHeight="false" outlineLevel="0" collapsed="false">
      <c r="U688" s="0" t="n">
        <v>684</v>
      </c>
      <c r="V688" s="0" t="n">
        <f aca="false">IF(AND(N($B$12)&gt;0,U688-$B$5-1&gt;=1),MAX(0,1-SUMPRODUCT(POISSON(L_J,($B$12*U688)/2,FALSE()),BETADIST(($B$5*FINV($B$8,$B$5,(U688-$B$5-1))/($B$5*FINV($B$8,$B$5,(U688-$B$5-1))+(U688-$B$5-1))),$B$5/2+L_J,(U688-$B$5-1)/2))),0)</f>
        <v>0.999999994550463</v>
      </c>
    </row>
    <row r="689" customFormat="false" ht="15" hidden="false" customHeight="false" outlineLevel="0" collapsed="false">
      <c r="U689" s="0" t="n">
        <v>685</v>
      </c>
      <c r="V689" s="0" t="n">
        <f aca="false">IF(AND(N($B$12)&gt;0,U689-$B$5-1&gt;=1),MAX(0,1-SUMPRODUCT(POISSON(L_J,($B$12*U689)/2,FALSE()),BETADIST(($B$5*FINV($B$8,$B$5,(U689-$B$5-1))/($B$5*FINV($B$8,$B$5,(U689-$B$5-1))+(U689-$B$5-1))),$B$5/2+L_J,(U689-$B$5-1)/2))),0)</f>
        <v>0.999999994746981</v>
      </c>
    </row>
    <row r="690" customFormat="false" ht="15" hidden="false" customHeight="false" outlineLevel="0" collapsed="false">
      <c r="U690" s="0" t="n">
        <v>686</v>
      </c>
      <c r="V690" s="0" t="n">
        <f aca="false">IF(AND(N($B$12)&gt;0,U690-$B$5-1&gt;=1),MAX(0,1-SUMPRODUCT(POISSON(L_J,($B$12*U690)/2,FALSE()),BETADIST(($B$5*FINV($B$8,$B$5,(U690-$B$5-1))/($B$5*FINV($B$8,$B$5,(U690-$B$5-1))+(U690-$B$5-1))),$B$5/2+L_J,(U690-$B$5-1)/2))),0)</f>
        <v>0.999999994936473</v>
      </c>
    </row>
    <row r="691" customFormat="false" ht="15" hidden="false" customHeight="false" outlineLevel="0" collapsed="false">
      <c r="U691" s="0" t="n">
        <v>687</v>
      </c>
      <c r="V691" s="0" t="n">
        <f aca="false">IF(AND(N($B$12)&gt;0,U691-$B$5-1&gt;=1),MAX(0,1-SUMPRODUCT(POISSON(L_J,($B$12*U691)/2,FALSE()),BETADIST(($B$5*FINV($B$8,$B$5,(U691-$B$5-1))/($B$5*FINV($B$8,$B$5,(U691-$B$5-1))+(U691-$B$5-1))),$B$5/2+L_J,(U691-$B$5-1)/2))),0)</f>
        <v>0.999999995119187</v>
      </c>
    </row>
    <row r="692" customFormat="false" ht="15" hidden="false" customHeight="false" outlineLevel="0" collapsed="false">
      <c r="U692" s="0" t="n">
        <v>688</v>
      </c>
      <c r="V692" s="0" t="n">
        <f aca="false">IF(AND(N($B$12)&gt;0,U692-$B$5-1&gt;=1),MAX(0,1-SUMPRODUCT(POISSON(L_J,($B$12*U692)/2,FALSE()),BETADIST(($B$5*FINV($B$8,$B$5,(U692-$B$5-1))/($B$5*FINV($B$8,$B$5,(U692-$B$5-1))+(U692-$B$5-1))),$B$5/2+L_J,(U692-$B$5-1)/2))),0)</f>
        <v>0.999999995295363</v>
      </c>
    </row>
    <row r="693" customFormat="false" ht="15" hidden="false" customHeight="false" outlineLevel="0" collapsed="false">
      <c r="U693" s="0" t="n">
        <v>689</v>
      </c>
      <c r="V693" s="0" t="n">
        <f aca="false">IF(AND(N($B$12)&gt;0,U693-$B$5-1&gt;=1),MAX(0,1-SUMPRODUCT(POISSON(L_J,($B$12*U693)/2,FALSE()),BETADIST(($B$5*FINV($B$8,$B$5,(U693-$B$5-1))/($B$5*FINV($B$8,$B$5,(U693-$B$5-1))+(U693-$B$5-1))),$B$5/2+L_J,(U693-$B$5-1)/2))),0)</f>
        <v>0.999999995465233</v>
      </c>
    </row>
    <row r="694" customFormat="false" ht="15" hidden="false" customHeight="false" outlineLevel="0" collapsed="false">
      <c r="U694" s="0" t="n">
        <v>690</v>
      </c>
      <c r="V694" s="0" t="n">
        <f aca="false">IF(AND(N($B$12)&gt;0,U694-$B$5-1&gt;=1),MAX(0,1-SUMPRODUCT(POISSON(L_J,($B$12*U694)/2,FALSE()),BETADIST(($B$5*FINV($B$8,$B$5,(U694-$B$5-1))/($B$5*FINV($B$8,$B$5,(U694-$B$5-1))+(U694-$B$5-1))),$B$5/2+L_J,(U694-$B$5-1)/2))),0)</f>
        <v>0.999999995629022</v>
      </c>
    </row>
    <row r="695" customFormat="false" ht="15" hidden="false" customHeight="false" outlineLevel="0" collapsed="false">
      <c r="U695" s="0" t="n">
        <v>691</v>
      </c>
      <c r="V695" s="0" t="n">
        <f aca="false">IF(AND(N($B$12)&gt;0,U695-$B$5-1&gt;=1),MAX(0,1-SUMPRODUCT(POISSON(L_J,($B$12*U695)/2,FALSE()),BETADIST(($B$5*FINV($B$8,$B$5,(U695-$B$5-1))/($B$5*FINV($B$8,$B$5,(U695-$B$5-1))+(U695-$B$5-1))),$B$5/2+L_J,(U695-$B$5-1)/2))),0)</f>
        <v>0.999999995786944</v>
      </c>
    </row>
    <row r="696" customFormat="false" ht="15" hidden="false" customHeight="false" outlineLevel="0" collapsed="false">
      <c r="U696" s="0" t="n">
        <v>692</v>
      </c>
      <c r="V696" s="0" t="n">
        <f aca="false">IF(AND(N($B$12)&gt;0,U696-$B$5-1&gt;=1),MAX(0,1-SUMPRODUCT(POISSON(L_J,($B$12*U696)/2,FALSE()),BETADIST(($B$5*FINV($B$8,$B$5,(U696-$B$5-1))/($B$5*FINV($B$8,$B$5,(U696-$B$5-1))+(U696-$B$5-1))),$B$5/2+L_J,(U696-$B$5-1)/2))),0)</f>
        <v>0.999999995939208</v>
      </c>
    </row>
    <row r="697" customFormat="false" ht="15" hidden="false" customHeight="false" outlineLevel="0" collapsed="false">
      <c r="U697" s="0" t="n">
        <v>693</v>
      </c>
      <c r="V697" s="0" t="n">
        <f aca="false">IF(AND(N($B$12)&gt;0,U697-$B$5-1&gt;=1),MAX(0,1-SUMPRODUCT(POISSON(L_J,($B$12*U697)/2,FALSE()),BETADIST(($B$5*FINV($B$8,$B$5,(U697-$B$5-1))/($B$5*FINV($B$8,$B$5,(U697-$B$5-1))+(U697-$B$5-1))),$B$5/2+L_J,(U697-$B$5-1)/2))),0)</f>
        <v>0.999999996086014</v>
      </c>
    </row>
    <row r="698" customFormat="false" ht="15" hidden="false" customHeight="false" outlineLevel="0" collapsed="false">
      <c r="U698" s="0" t="n">
        <v>694</v>
      </c>
      <c r="V698" s="0" t="n">
        <f aca="false">IF(AND(N($B$12)&gt;0,U698-$B$5-1&gt;=1),MAX(0,1-SUMPRODUCT(POISSON(L_J,($B$12*U698)/2,FALSE()),BETADIST(($B$5*FINV($B$8,$B$5,(U698-$B$5-1))/($B$5*FINV($B$8,$B$5,(U698-$B$5-1))+(U698-$B$5-1))),$B$5/2+L_J,(U698-$B$5-1)/2))),0)</f>
        <v>0.999999996227558</v>
      </c>
    </row>
    <row r="699" customFormat="false" ht="15" hidden="false" customHeight="false" outlineLevel="0" collapsed="false">
      <c r="U699" s="0" t="n">
        <v>695</v>
      </c>
      <c r="V699" s="0" t="n">
        <f aca="false">IF(AND(N($B$12)&gt;0,U699-$B$5-1&gt;=1),MAX(0,1-SUMPRODUCT(POISSON(L_J,($B$12*U699)/2,FALSE()),BETADIST(($B$5*FINV($B$8,$B$5,(U699-$B$5-1))/($B$5*FINV($B$8,$B$5,(U699-$B$5-1))+(U699-$B$5-1))),$B$5/2+L_J,(U699-$B$5-1)/2))),0)</f>
        <v>0.999999996364025</v>
      </c>
    </row>
    <row r="700" customFormat="false" ht="15" hidden="false" customHeight="false" outlineLevel="0" collapsed="false">
      <c r="U700" s="0" t="n">
        <v>696</v>
      </c>
      <c r="V700" s="0" t="n">
        <f aca="false">IF(AND(N($B$12)&gt;0,U700-$B$5-1&gt;=1),MAX(0,1-SUMPRODUCT(POISSON(L_J,($B$12*U700)/2,FALSE()),BETADIST(($B$5*FINV($B$8,$B$5,(U700-$B$5-1))/($B$5*FINV($B$8,$B$5,(U700-$B$5-1))+(U700-$B$5-1))),$B$5/2+L_J,(U700-$B$5-1)/2))),0)</f>
        <v>0.999999996495596</v>
      </c>
    </row>
    <row r="701" customFormat="false" ht="15" hidden="false" customHeight="false" outlineLevel="0" collapsed="false">
      <c r="U701" s="0" t="n">
        <v>697</v>
      </c>
      <c r="V701" s="0" t="n">
        <f aca="false">IF(AND(N($B$12)&gt;0,U701-$B$5-1&gt;=1),MAX(0,1-SUMPRODUCT(POISSON(L_J,($B$12*U701)/2,FALSE()),BETADIST(($B$5*FINV($B$8,$B$5,(U701-$B$5-1))/($B$5*FINV($B$8,$B$5,(U701-$B$5-1))+(U701-$B$5-1))),$B$5/2+L_J,(U701-$B$5-1)/2))),0)</f>
        <v>0.999999996622445</v>
      </c>
    </row>
    <row r="702" customFormat="false" ht="15" hidden="false" customHeight="false" outlineLevel="0" collapsed="false">
      <c r="U702" s="0" t="n">
        <v>698</v>
      </c>
      <c r="V702" s="0" t="n">
        <f aca="false">IF(AND(N($B$12)&gt;0,U702-$B$5-1&gt;=1),MAX(0,1-SUMPRODUCT(POISSON(L_J,($B$12*U702)/2,FALSE()),BETADIST(($B$5*FINV($B$8,$B$5,(U702-$B$5-1))/($B$5*FINV($B$8,$B$5,(U702-$B$5-1))+(U702-$B$5-1))),$B$5/2+L_J,(U702-$B$5-1)/2))),0)</f>
        <v>0.999999996744741</v>
      </c>
    </row>
    <row r="703" customFormat="false" ht="15" hidden="false" customHeight="false" outlineLevel="0" collapsed="false">
      <c r="U703" s="0" t="n">
        <v>699</v>
      </c>
      <c r="V703" s="0" t="n">
        <f aca="false">IF(AND(N($B$12)&gt;0,U703-$B$5-1&gt;=1),MAX(0,1-SUMPRODUCT(POISSON(L_J,($B$12*U703)/2,FALSE()),BETADIST(($B$5*FINV($B$8,$B$5,(U703-$B$5-1))/($B$5*FINV($B$8,$B$5,(U703-$B$5-1))+(U703-$B$5-1))),$B$5/2+L_J,(U703-$B$5-1)/2))),0)</f>
        <v>0.999999996862644</v>
      </c>
    </row>
    <row r="704" customFormat="false" ht="15" hidden="false" customHeight="false" outlineLevel="0" collapsed="false">
      <c r="U704" s="0" t="n">
        <v>700</v>
      </c>
      <c r="V704" s="0" t="n">
        <f aca="false">IF(AND(N($B$12)&gt;0,U704-$B$5-1&gt;=1),MAX(0,1-SUMPRODUCT(POISSON(L_J,($B$12*U704)/2,FALSE()),BETADIST(($B$5*FINV($B$8,$B$5,(U704-$B$5-1))/($B$5*FINV($B$8,$B$5,(U704-$B$5-1))+(U704-$B$5-1))),$B$5/2+L_J,(U704-$B$5-1)/2))),0)</f>
        <v>0.999999996976312</v>
      </c>
    </row>
    <row r="705" customFormat="false" ht="15" hidden="false" customHeight="false" outlineLevel="0" collapsed="false">
      <c r="U705" s="0" t="n">
        <v>701</v>
      </c>
      <c r="V705" s="0" t="n">
        <f aca="false">IF(AND(N($B$12)&gt;0,U705-$B$5-1&gt;=1),MAX(0,1-SUMPRODUCT(POISSON(L_J,($B$12*U705)/2,FALSE()),BETADIST(($B$5*FINV($B$8,$B$5,(U705-$B$5-1))/($B$5*FINV($B$8,$B$5,(U705-$B$5-1))+(U705-$B$5-1))),$B$5/2+L_J,(U705-$B$5-1)/2))),0)</f>
        <v>0.999999997085896</v>
      </c>
    </row>
    <row r="706" customFormat="false" ht="15" hidden="false" customHeight="false" outlineLevel="0" collapsed="false">
      <c r="U706" s="0" t="n">
        <v>702</v>
      </c>
      <c r="V706" s="0" t="n">
        <f aca="false">IF(AND(N($B$12)&gt;0,U706-$B$5-1&gt;=1),MAX(0,1-SUMPRODUCT(POISSON(L_J,($B$12*U706)/2,FALSE()),BETADIST(($B$5*FINV($B$8,$B$5,(U706-$B$5-1))/($B$5*FINV($B$8,$B$5,(U706-$B$5-1))+(U706-$B$5-1))),$B$5/2+L_J,(U706-$B$5-1)/2))),0)</f>
        <v>0.99999999719154</v>
      </c>
    </row>
    <row r="707" customFormat="false" ht="15" hidden="false" customHeight="false" outlineLevel="0" collapsed="false">
      <c r="U707" s="0" t="n">
        <v>703</v>
      </c>
      <c r="V707" s="0" t="n">
        <f aca="false">IF(AND(N($B$12)&gt;0,U707-$B$5-1&gt;=1),MAX(0,1-SUMPRODUCT(POISSON(L_J,($B$12*U707)/2,FALSE()),BETADIST(($B$5*FINV($B$8,$B$5,(U707-$B$5-1))/($B$5*FINV($B$8,$B$5,(U707-$B$5-1))+(U707-$B$5-1))),$B$5/2+L_J,(U707-$B$5-1)/2))),0)</f>
        <v>0.999999997293385</v>
      </c>
    </row>
    <row r="708" customFormat="false" ht="15" hidden="false" customHeight="false" outlineLevel="0" collapsed="false">
      <c r="U708" s="0" t="n">
        <v>704</v>
      </c>
      <c r="V708" s="0" t="n">
        <f aca="false">IF(AND(N($B$12)&gt;0,U708-$B$5-1&gt;=1),MAX(0,1-SUMPRODUCT(POISSON(L_J,($B$12*U708)/2,FALSE()),BETADIST(($B$5*FINV($B$8,$B$5,(U708-$B$5-1))/($B$5*FINV($B$8,$B$5,(U708-$B$5-1))+(U708-$B$5-1))),$B$5/2+L_J,(U708-$B$5-1)/2))),0)</f>
        <v>0.999999997391567</v>
      </c>
    </row>
    <row r="709" customFormat="false" ht="15" hidden="false" customHeight="false" outlineLevel="0" collapsed="false">
      <c r="U709" s="0" t="n">
        <v>705</v>
      </c>
      <c r="V709" s="0" t="n">
        <f aca="false">IF(AND(N($B$12)&gt;0,U709-$B$5-1&gt;=1),MAX(0,1-SUMPRODUCT(POISSON(L_J,($B$12*U709)/2,FALSE()),BETADIST(($B$5*FINV($B$8,$B$5,(U709-$B$5-1))/($B$5*FINV($B$8,$B$5,(U709-$B$5-1))+(U709-$B$5-1))),$B$5/2+L_J,(U709-$B$5-1)/2))),0)</f>
        <v>0.999999997486216</v>
      </c>
    </row>
    <row r="710" customFormat="false" ht="15" hidden="false" customHeight="false" outlineLevel="0" collapsed="false">
      <c r="U710" s="0" t="n">
        <v>706</v>
      </c>
      <c r="V710" s="0" t="n">
        <f aca="false">IF(AND(N($B$12)&gt;0,U710-$B$5-1&gt;=1),MAX(0,1-SUMPRODUCT(POISSON(L_J,($B$12*U710)/2,FALSE()),BETADIST(($B$5*FINV($B$8,$B$5,(U710-$B$5-1))/($B$5*FINV($B$8,$B$5,(U710-$B$5-1))+(U710-$B$5-1))),$B$5/2+L_J,(U710-$B$5-1)/2))),0)</f>
        <v>0.999999997577458</v>
      </c>
    </row>
    <row r="711" customFormat="false" ht="15" hidden="false" customHeight="false" outlineLevel="0" collapsed="false">
      <c r="U711" s="0" t="n">
        <v>707</v>
      </c>
      <c r="V711" s="0" t="n">
        <f aca="false">IF(AND(N($B$12)&gt;0,U711-$B$5-1&gt;=1),MAX(0,1-SUMPRODUCT(POISSON(L_J,($B$12*U711)/2,FALSE()),BETADIST(($B$5*FINV($B$8,$B$5,(U711-$B$5-1))/($B$5*FINV($B$8,$B$5,(U711-$B$5-1))+(U711-$B$5-1))),$B$5/2+L_J,(U711-$B$5-1)/2))),0)</f>
        <v>0.999999997665415</v>
      </c>
    </row>
    <row r="712" customFormat="false" ht="15" hidden="false" customHeight="false" outlineLevel="0" collapsed="false">
      <c r="U712" s="0" t="n">
        <v>708</v>
      </c>
      <c r="V712" s="0" t="n">
        <f aca="false">IF(AND(N($B$12)&gt;0,U712-$B$5-1&gt;=1),MAX(0,1-SUMPRODUCT(POISSON(L_J,($B$12*U712)/2,FALSE()),BETADIST(($B$5*FINV($B$8,$B$5,(U712-$B$5-1))/($B$5*FINV($B$8,$B$5,(U712-$B$5-1))+(U712-$B$5-1))),$B$5/2+L_J,(U712-$B$5-1)/2))),0)</f>
        <v>0.999999997750205</v>
      </c>
    </row>
    <row r="713" customFormat="false" ht="15" hidden="false" customHeight="false" outlineLevel="0" collapsed="false">
      <c r="U713" s="0" t="n">
        <v>709</v>
      </c>
      <c r="V713" s="0" t="n">
        <f aca="false">IF(AND(N($B$12)&gt;0,U713-$B$5-1&gt;=1),MAX(0,1-SUMPRODUCT(POISSON(L_J,($B$12*U713)/2,FALSE()),BETADIST(($B$5*FINV($B$8,$B$5,(U713-$B$5-1))/($B$5*FINV($B$8,$B$5,(U713-$B$5-1))+(U713-$B$5-1))),$B$5/2+L_J,(U713-$B$5-1)/2))),0)</f>
        <v>0.999999997831939</v>
      </c>
    </row>
    <row r="714" customFormat="false" ht="15" hidden="false" customHeight="false" outlineLevel="0" collapsed="false">
      <c r="U714" s="0" t="n">
        <v>710</v>
      </c>
      <c r="V714" s="0" t="n">
        <f aca="false">IF(AND(N($B$12)&gt;0,U714-$B$5-1&gt;=1),MAX(0,1-SUMPRODUCT(POISSON(L_J,($B$12*U714)/2,FALSE()),BETADIST(($B$5*FINV($B$8,$B$5,(U714-$B$5-1))/($B$5*FINV($B$8,$B$5,(U714-$B$5-1))+(U714-$B$5-1))),$B$5/2+L_J,(U714-$B$5-1)/2))),0)</f>
        <v>0.999999997910728</v>
      </c>
    </row>
    <row r="715" customFormat="false" ht="15" hidden="false" customHeight="false" outlineLevel="0" collapsed="false">
      <c r="U715" s="0" t="n">
        <v>711</v>
      </c>
      <c r="V715" s="0" t="n">
        <f aca="false">IF(AND(N($B$12)&gt;0,U715-$B$5-1&gt;=1),MAX(0,1-SUMPRODUCT(POISSON(L_J,($B$12*U715)/2,FALSE()),BETADIST(($B$5*FINV($B$8,$B$5,(U715-$B$5-1))/($B$5*FINV($B$8,$B$5,(U715-$B$5-1))+(U715-$B$5-1))),$B$5/2+L_J,(U715-$B$5-1)/2))),0)</f>
        <v>0.999999997986676</v>
      </c>
    </row>
    <row r="716" customFormat="false" ht="15" hidden="false" customHeight="false" outlineLevel="0" collapsed="false">
      <c r="U716" s="0" t="n">
        <v>712</v>
      </c>
      <c r="V716" s="0" t="n">
        <f aca="false">IF(AND(N($B$12)&gt;0,U716-$B$5-1&gt;=1),MAX(0,1-SUMPRODUCT(POISSON(L_J,($B$12*U716)/2,FALSE()),BETADIST(($B$5*FINV($B$8,$B$5,(U716-$B$5-1))/($B$5*FINV($B$8,$B$5,(U716-$B$5-1))+(U716-$B$5-1))),$B$5/2+L_J,(U716-$B$5-1)/2))),0)</f>
        <v>0.999999998059885</v>
      </c>
    </row>
    <row r="717" customFormat="false" ht="15" hidden="false" customHeight="false" outlineLevel="0" collapsed="false">
      <c r="U717" s="0" t="n">
        <v>713</v>
      </c>
      <c r="V717" s="0" t="n">
        <f aca="false">IF(AND(N($B$12)&gt;0,U717-$B$5-1&gt;=1),MAX(0,1-SUMPRODUCT(POISSON(L_J,($B$12*U717)/2,FALSE()),BETADIST(($B$5*FINV($B$8,$B$5,(U717-$B$5-1))/($B$5*FINV($B$8,$B$5,(U717-$B$5-1))+(U717-$B$5-1))),$B$5/2+L_J,(U717-$B$5-1)/2))),0)</f>
        <v>0.999999998130453</v>
      </c>
    </row>
    <row r="718" customFormat="false" ht="15" hidden="false" customHeight="false" outlineLevel="0" collapsed="false">
      <c r="U718" s="0" t="n">
        <v>714</v>
      </c>
      <c r="V718" s="0" t="n">
        <f aca="false">IF(AND(N($B$12)&gt;0,U718-$B$5-1&gt;=1),MAX(0,1-SUMPRODUCT(POISSON(L_J,($B$12*U718)/2,FALSE()),BETADIST(($B$5*FINV($B$8,$B$5,(U718-$B$5-1))/($B$5*FINV($B$8,$B$5,(U718-$B$5-1))+(U718-$B$5-1))),$B$5/2+L_J,(U718-$B$5-1)/2))),0)</f>
        <v>0.999999998198475</v>
      </c>
    </row>
    <row r="719" customFormat="false" ht="15" hidden="false" customHeight="false" outlineLevel="0" collapsed="false">
      <c r="U719" s="0" t="n">
        <v>715</v>
      </c>
      <c r="V719" s="0" t="n">
        <f aca="false">IF(AND(N($B$12)&gt;0,U719-$B$5-1&gt;=1),MAX(0,1-SUMPRODUCT(POISSON(L_J,($B$12*U719)/2,FALSE()),BETADIST(($B$5*FINV($B$8,$B$5,(U719-$B$5-1))/($B$5*FINV($B$8,$B$5,(U719-$B$5-1))+(U719-$B$5-1))),$B$5/2+L_J,(U719-$B$5-1)/2))),0)</f>
        <v>0.999999998264041</v>
      </c>
    </row>
    <row r="720" customFormat="false" ht="15" hidden="false" customHeight="false" outlineLevel="0" collapsed="false">
      <c r="U720" s="0" t="n">
        <v>716</v>
      </c>
      <c r="V720" s="0" t="n">
        <f aca="false">IF(AND(N($B$12)&gt;0,U720-$B$5-1&gt;=1),MAX(0,1-SUMPRODUCT(POISSON(L_J,($B$12*U720)/2,FALSE()),BETADIST(($B$5*FINV($B$8,$B$5,(U720-$B$5-1))/($B$5*FINV($B$8,$B$5,(U720-$B$5-1))+(U720-$B$5-1))),$B$5/2+L_J,(U720-$B$5-1)/2))),0)</f>
        <v>0.999999998327239</v>
      </c>
    </row>
    <row r="721" customFormat="false" ht="15" hidden="false" customHeight="false" outlineLevel="0" collapsed="false">
      <c r="U721" s="0" t="n">
        <v>717</v>
      </c>
      <c r="V721" s="0" t="n">
        <f aca="false">IF(AND(N($B$12)&gt;0,U721-$B$5-1&gt;=1),MAX(0,1-SUMPRODUCT(POISSON(L_J,($B$12*U721)/2,FALSE()),BETADIST(($B$5*FINV($B$8,$B$5,(U721-$B$5-1))/($B$5*FINV($B$8,$B$5,(U721-$B$5-1))+(U721-$B$5-1))),$B$5/2+L_J,(U721-$B$5-1)/2))),0)</f>
        <v>0.999999998388155</v>
      </c>
    </row>
    <row r="722" customFormat="false" ht="15" hidden="false" customHeight="false" outlineLevel="0" collapsed="false">
      <c r="U722" s="0" t="n">
        <v>718</v>
      </c>
      <c r="V722" s="0" t="n">
        <f aca="false">IF(AND(N($B$12)&gt;0,U722-$B$5-1&gt;=1),MAX(0,1-SUMPRODUCT(POISSON(L_J,($B$12*U722)/2,FALSE()),BETADIST(($B$5*FINV($B$8,$B$5,(U722-$B$5-1))/($B$5*FINV($B$8,$B$5,(U722-$B$5-1))+(U722-$B$5-1))),$B$5/2+L_J,(U722-$B$5-1)/2))),0)</f>
        <v>0.99999999844687</v>
      </c>
    </row>
    <row r="723" customFormat="false" ht="15" hidden="false" customHeight="false" outlineLevel="0" collapsed="false">
      <c r="U723" s="0" t="n">
        <v>719</v>
      </c>
      <c r="V723" s="0" t="n">
        <f aca="false">IF(AND(N($B$12)&gt;0,U723-$B$5-1&gt;=1),MAX(0,1-SUMPRODUCT(POISSON(L_J,($B$12*U723)/2,FALSE()),BETADIST(($B$5*FINV($B$8,$B$5,(U723-$B$5-1))/($B$5*FINV($B$8,$B$5,(U723-$B$5-1))+(U723-$B$5-1))),$B$5/2+L_J,(U723-$B$5-1)/2))),0)</f>
        <v>0.999999998503463</v>
      </c>
    </row>
    <row r="724" customFormat="false" ht="15" hidden="false" customHeight="false" outlineLevel="0" collapsed="false">
      <c r="U724" s="0" t="n">
        <v>720</v>
      </c>
      <c r="V724" s="0" t="n">
        <f aca="false">IF(AND(N($B$12)&gt;0,U724-$B$5-1&gt;=1),MAX(0,1-SUMPRODUCT(POISSON(L_J,($B$12*U724)/2,FALSE()),BETADIST(($B$5*FINV($B$8,$B$5,(U724-$B$5-1))/($B$5*FINV($B$8,$B$5,(U724-$B$5-1))+(U724-$B$5-1))),$B$5/2+L_J,(U724-$B$5-1)/2))),0)</f>
        <v>0.999999998558009</v>
      </c>
    </row>
    <row r="725" customFormat="false" ht="15" hidden="false" customHeight="false" outlineLevel="0" collapsed="false">
      <c r="U725" s="0" t="n">
        <v>721</v>
      </c>
      <c r="V725" s="0" t="n">
        <f aca="false">IF(AND(N($B$12)&gt;0,U725-$B$5-1&gt;=1),MAX(0,1-SUMPRODUCT(POISSON(L_J,($B$12*U725)/2,FALSE()),BETADIST(($B$5*FINV($B$8,$B$5,(U725-$B$5-1))/($B$5*FINV($B$8,$B$5,(U725-$B$5-1))+(U725-$B$5-1))),$B$5/2+L_J,(U725-$B$5-1)/2))),0)</f>
        <v>0.999999998610583</v>
      </c>
    </row>
    <row r="726" customFormat="false" ht="15" hidden="false" customHeight="false" outlineLevel="0" collapsed="false">
      <c r="U726" s="0" t="n">
        <v>722</v>
      </c>
      <c r="V726" s="0" t="n">
        <f aca="false">IF(AND(N($B$12)&gt;0,U726-$B$5-1&gt;=1),MAX(0,1-SUMPRODUCT(POISSON(L_J,($B$12*U726)/2,FALSE()),BETADIST(($B$5*FINV($B$8,$B$5,(U726-$B$5-1))/($B$5*FINV($B$8,$B$5,(U726-$B$5-1))+(U726-$B$5-1))),$B$5/2+L_J,(U726-$B$5-1)/2))),0)</f>
        <v>0.999999998661255</v>
      </c>
    </row>
    <row r="727" customFormat="false" ht="15" hidden="false" customHeight="false" outlineLevel="0" collapsed="false">
      <c r="U727" s="0" t="n">
        <v>723</v>
      </c>
      <c r="V727" s="0" t="n">
        <f aca="false">IF(AND(N($B$12)&gt;0,U727-$B$5-1&gt;=1),MAX(0,1-SUMPRODUCT(POISSON(L_J,($B$12*U727)/2,FALSE()),BETADIST(($B$5*FINV($B$8,$B$5,(U727-$B$5-1))/($B$5*FINV($B$8,$B$5,(U727-$B$5-1))+(U727-$B$5-1))),$B$5/2+L_J,(U727-$B$5-1)/2))),0)</f>
        <v>0.999999998710093</v>
      </c>
    </row>
    <row r="728" customFormat="false" ht="15" hidden="false" customHeight="false" outlineLevel="0" collapsed="false">
      <c r="U728" s="0" t="n">
        <v>724</v>
      </c>
      <c r="V728" s="0" t="n">
        <f aca="false">IF(AND(N($B$12)&gt;0,U728-$B$5-1&gt;=1),MAX(0,1-SUMPRODUCT(POISSON(L_J,($B$12*U728)/2,FALSE()),BETADIST(($B$5*FINV($B$8,$B$5,(U728-$B$5-1))/($B$5*FINV($B$8,$B$5,(U728-$B$5-1))+(U728-$B$5-1))),$B$5/2+L_J,(U728-$B$5-1)/2))),0)</f>
        <v>0.999999998757164</v>
      </c>
    </row>
    <row r="729" customFormat="false" ht="15" hidden="false" customHeight="false" outlineLevel="0" collapsed="false">
      <c r="U729" s="0" t="n">
        <v>725</v>
      </c>
      <c r="V729" s="0" t="n">
        <f aca="false">IF(AND(N($B$12)&gt;0,U729-$B$5-1&gt;=1),MAX(0,1-SUMPRODUCT(POISSON(L_J,($B$12*U729)/2,FALSE()),BETADIST(($B$5*FINV($B$8,$B$5,(U729-$B$5-1))/($B$5*FINV($B$8,$B$5,(U729-$B$5-1))+(U729-$B$5-1))),$B$5/2+L_J,(U729-$B$5-1)/2))),0)</f>
        <v>0.999999998802529</v>
      </c>
    </row>
    <row r="730" customFormat="false" ht="15" hidden="false" customHeight="false" outlineLevel="0" collapsed="false">
      <c r="U730" s="0" t="n">
        <v>726</v>
      </c>
      <c r="V730" s="0" t="n">
        <f aca="false">IF(AND(N($B$12)&gt;0,U730-$B$5-1&gt;=1),MAX(0,1-SUMPRODUCT(POISSON(L_J,($B$12*U730)/2,FALSE()),BETADIST(($B$5*FINV($B$8,$B$5,(U730-$B$5-1))/($B$5*FINV($B$8,$B$5,(U730-$B$5-1))+(U730-$B$5-1))),$B$5/2+L_J,(U730-$B$5-1)/2))),0)</f>
        <v>0.999999998846252</v>
      </c>
    </row>
    <row r="731" customFormat="false" ht="15" hidden="false" customHeight="false" outlineLevel="0" collapsed="false">
      <c r="U731" s="0" t="n">
        <v>727</v>
      </c>
      <c r="V731" s="0" t="n">
        <f aca="false">IF(AND(N($B$12)&gt;0,U731-$B$5-1&gt;=1),MAX(0,1-SUMPRODUCT(POISSON(L_J,($B$12*U731)/2,FALSE()),BETADIST(($B$5*FINV($B$8,$B$5,(U731-$B$5-1))/($B$5*FINV($B$8,$B$5,(U731-$B$5-1))+(U731-$B$5-1))),$B$5/2+L_J,(U731-$B$5-1)/2))),0)</f>
        <v>0.99999999888839</v>
      </c>
    </row>
    <row r="732" customFormat="false" ht="15" hidden="false" customHeight="false" outlineLevel="0" collapsed="false">
      <c r="U732" s="0" t="n">
        <v>728</v>
      </c>
      <c r="V732" s="0" t="n">
        <f aca="false">IF(AND(N($B$12)&gt;0,U732-$B$5-1&gt;=1),MAX(0,1-SUMPRODUCT(POISSON(L_J,($B$12*U732)/2,FALSE()),BETADIST(($B$5*FINV($B$8,$B$5,(U732-$B$5-1))/($B$5*FINV($B$8,$B$5,(U732-$B$5-1))+(U732-$B$5-1))),$B$5/2+L_J,(U732-$B$5-1)/2))),0)</f>
        <v>0.999999998929001</v>
      </c>
    </row>
    <row r="733" customFormat="false" ht="15" hidden="false" customHeight="false" outlineLevel="0" collapsed="false">
      <c r="U733" s="0" t="n">
        <v>729</v>
      </c>
      <c r="V733" s="0" t="n">
        <f aca="false">IF(AND(N($B$12)&gt;0,U733-$B$5-1&gt;=1),MAX(0,1-SUMPRODUCT(POISSON(L_J,($B$12*U733)/2,FALSE()),BETADIST(($B$5*FINV($B$8,$B$5,(U733-$B$5-1))/($B$5*FINV($B$8,$B$5,(U733-$B$5-1))+(U733-$B$5-1))),$B$5/2+L_J,(U733-$B$5-1)/2))),0)</f>
        <v>0.99999999896814</v>
      </c>
    </row>
    <row r="734" customFormat="false" ht="15" hidden="false" customHeight="false" outlineLevel="0" collapsed="false">
      <c r="U734" s="0" t="n">
        <v>730</v>
      </c>
      <c r="V734" s="0" t="n">
        <f aca="false">IF(AND(N($B$12)&gt;0,U734-$B$5-1&gt;=1),MAX(0,1-SUMPRODUCT(POISSON(L_J,($B$12*U734)/2,FALSE()),BETADIST(($B$5*FINV($B$8,$B$5,(U734-$B$5-1))/($B$5*FINV($B$8,$B$5,(U734-$B$5-1))+(U734-$B$5-1))),$B$5/2+L_J,(U734-$B$5-1)/2))),0)</f>
        <v>0.999999999005859</v>
      </c>
    </row>
    <row r="735" customFormat="false" ht="15" hidden="false" customHeight="false" outlineLevel="0" collapsed="false">
      <c r="U735" s="0" t="n">
        <v>731</v>
      </c>
      <c r="V735" s="0" t="n">
        <f aca="false">IF(AND(N($B$12)&gt;0,U735-$B$5-1&gt;=1),MAX(0,1-SUMPRODUCT(POISSON(L_J,($B$12*U735)/2,FALSE()),BETADIST(($B$5*FINV($B$8,$B$5,(U735-$B$5-1))/($B$5*FINV($B$8,$B$5,(U735-$B$5-1))+(U735-$B$5-1))),$B$5/2+L_J,(U735-$B$5-1)/2))),0)</f>
        <v>0.99999999904221</v>
      </c>
    </row>
    <row r="736" customFormat="false" ht="15" hidden="false" customHeight="false" outlineLevel="0" collapsed="false">
      <c r="U736" s="0" t="n">
        <v>732</v>
      </c>
      <c r="V736" s="0" t="n">
        <f aca="false">IF(AND(N($B$12)&gt;0,U736-$B$5-1&gt;=1),MAX(0,1-SUMPRODUCT(POISSON(L_J,($B$12*U736)/2,FALSE()),BETADIST(($B$5*FINV($B$8,$B$5,(U736-$B$5-1))/($B$5*FINV($B$8,$B$5,(U736-$B$5-1))+(U736-$B$5-1))),$B$5/2+L_J,(U736-$B$5-1)/2))),0)</f>
        <v>0.999999999077242</v>
      </c>
    </row>
    <row r="737" customFormat="false" ht="15" hidden="false" customHeight="false" outlineLevel="0" collapsed="false">
      <c r="U737" s="0" t="n">
        <v>733</v>
      </c>
      <c r="V737" s="0" t="n">
        <f aca="false">IF(AND(N($B$12)&gt;0,U737-$B$5-1&gt;=1),MAX(0,1-SUMPRODUCT(POISSON(L_J,($B$12*U737)/2,FALSE()),BETADIST(($B$5*FINV($B$8,$B$5,(U737-$B$5-1))/($B$5*FINV($B$8,$B$5,(U737-$B$5-1))+(U737-$B$5-1))),$B$5/2+L_J,(U737-$B$5-1)/2))),0)</f>
        <v>0.999999999111002</v>
      </c>
    </row>
    <row r="738" customFormat="false" ht="15" hidden="false" customHeight="false" outlineLevel="0" collapsed="false">
      <c r="U738" s="0" t="n">
        <v>734</v>
      </c>
      <c r="V738" s="0" t="n">
        <f aca="false">IF(AND(N($B$12)&gt;0,U738-$B$5-1&gt;=1),MAX(0,1-SUMPRODUCT(POISSON(L_J,($B$12*U738)/2,FALSE()),BETADIST(($B$5*FINV($B$8,$B$5,(U738-$B$5-1))/($B$5*FINV($B$8,$B$5,(U738-$B$5-1))+(U738-$B$5-1))),$B$5/2+L_J,(U738-$B$5-1)/2))),0)</f>
        <v>0.999999999143536</v>
      </c>
    </row>
    <row r="739" customFormat="false" ht="15" hidden="false" customHeight="false" outlineLevel="0" collapsed="false">
      <c r="U739" s="0" t="n">
        <v>735</v>
      </c>
      <c r="V739" s="0" t="n">
        <f aca="false">IF(AND(N($B$12)&gt;0,U739-$B$5-1&gt;=1),MAX(0,1-SUMPRODUCT(POISSON(L_J,($B$12*U739)/2,FALSE()),BETADIST(($B$5*FINV($B$8,$B$5,(U739-$B$5-1))/($B$5*FINV($B$8,$B$5,(U739-$B$5-1))+(U739-$B$5-1))),$B$5/2+L_J,(U739-$B$5-1)/2))),0)</f>
        <v>0.999999999174888</v>
      </c>
    </row>
    <row r="740" customFormat="false" ht="15" hidden="false" customHeight="false" outlineLevel="0" collapsed="false">
      <c r="U740" s="0" t="n">
        <v>736</v>
      </c>
      <c r="V740" s="0" t="n">
        <f aca="false">IF(AND(N($B$12)&gt;0,U740-$B$5-1&gt;=1),MAX(0,1-SUMPRODUCT(POISSON(L_J,($B$12*U740)/2,FALSE()),BETADIST(($B$5*FINV($B$8,$B$5,(U740-$B$5-1))/($B$5*FINV($B$8,$B$5,(U740-$B$5-1))+(U740-$B$5-1))),$B$5/2+L_J,(U740-$B$5-1)/2))),0)</f>
        <v>0.999999999205101</v>
      </c>
    </row>
    <row r="741" customFormat="false" ht="15" hidden="false" customHeight="false" outlineLevel="0" collapsed="false">
      <c r="U741" s="0" t="n">
        <v>737</v>
      </c>
      <c r="V741" s="0" t="n">
        <f aca="false">IF(AND(N($B$12)&gt;0,U741-$B$5-1&gt;=1),MAX(0,1-SUMPRODUCT(POISSON(L_J,($B$12*U741)/2,FALSE()),BETADIST(($B$5*FINV($B$8,$B$5,(U741-$B$5-1))/($B$5*FINV($B$8,$B$5,(U741-$B$5-1))+(U741-$B$5-1))),$B$5/2+L_J,(U741-$B$5-1)/2))),0)</f>
        <v>0.999999999234217</v>
      </c>
    </row>
    <row r="742" customFormat="false" ht="15" hidden="false" customHeight="false" outlineLevel="0" collapsed="false">
      <c r="U742" s="0" t="n">
        <v>738</v>
      </c>
      <c r="V742" s="0" t="n">
        <f aca="false">IF(AND(N($B$12)&gt;0,U742-$B$5-1&gt;=1),MAX(0,1-SUMPRODUCT(POISSON(L_J,($B$12*U742)/2,FALSE()),BETADIST(($B$5*FINV($B$8,$B$5,(U742-$B$5-1))/($B$5*FINV($B$8,$B$5,(U742-$B$5-1))+(U742-$B$5-1))),$B$5/2+L_J,(U742-$B$5-1)/2))),0)</f>
        <v>0.999999999262273</v>
      </c>
    </row>
    <row r="743" customFormat="false" ht="15" hidden="false" customHeight="false" outlineLevel="0" collapsed="false">
      <c r="U743" s="0" t="n">
        <v>739</v>
      </c>
      <c r="V743" s="0" t="n">
        <f aca="false">IF(AND(N($B$12)&gt;0,U743-$B$5-1&gt;=1),MAX(0,1-SUMPRODUCT(POISSON(L_J,($B$12*U743)/2,FALSE()),BETADIST(($B$5*FINV($B$8,$B$5,(U743-$B$5-1))/($B$5*FINV($B$8,$B$5,(U743-$B$5-1))+(U743-$B$5-1))),$B$5/2+L_J,(U743-$B$5-1)/2))),0)</f>
        <v>0.99999999928931</v>
      </c>
    </row>
    <row r="744" customFormat="false" ht="15" hidden="false" customHeight="false" outlineLevel="0" collapsed="false">
      <c r="U744" s="0" t="n">
        <v>740</v>
      </c>
      <c r="V744" s="0" t="n">
        <f aca="false">IF(AND(N($B$12)&gt;0,U744-$B$5-1&gt;=1),MAX(0,1-SUMPRODUCT(POISSON(L_J,($B$12*U744)/2,FALSE()),BETADIST(($B$5*FINV($B$8,$B$5,(U744-$B$5-1))/($B$5*FINV($B$8,$B$5,(U744-$B$5-1))+(U744-$B$5-1))),$B$5/2+L_J,(U744-$B$5-1)/2))),0)</f>
        <v>0.999999999315363</v>
      </c>
    </row>
    <row r="745" customFormat="false" ht="15" hidden="false" customHeight="false" outlineLevel="0" collapsed="false">
      <c r="U745" s="0" t="n">
        <v>741</v>
      </c>
      <c r="V745" s="0" t="n">
        <f aca="false">IF(AND(N($B$12)&gt;0,U745-$B$5-1&gt;=1),MAX(0,1-SUMPRODUCT(POISSON(L_J,($B$12*U745)/2,FALSE()),BETADIST(($B$5*FINV($B$8,$B$5,(U745-$B$5-1))/($B$5*FINV($B$8,$B$5,(U745-$B$5-1))+(U745-$B$5-1))),$B$5/2+L_J,(U745-$B$5-1)/2))),0)</f>
        <v>0.999999999340468</v>
      </c>
    </row>
    <row r="746" customFormat="false" ht="15" hidden="false" customHeight="false" outlineLevel="0" collapsed="false">
      <c r="U746" s="0" t="n">
        <v>742</v>
      </c>
      <c r="V746" s="0" t="n">
        <f aca="false">IF(AND(N($B$12)&gt;0,U746-$B$5-1&gt;=1),MAX(0,1-SUMPRODUCT(POISSON(L_J,($B$12*U746)/2,FALSE()),BETADIST(($B$5*FINV($B$8,$B$5,(U746-$B$5-1))/($B$5*FINV($B$8,$B$5,(U746-$B$5-1))+(U746-$B$5-1))),$B$5/2+L_J,(U746-$B$5-1)/2))),0)</f>
        <v>0.999999999364659</v>
      </c>
    </row>
    <row r="747" customFormat="false" ht="15" hidden="false" customHeight="false" outlineLevel="0" collapsed="false">
      <c r="U747" s="0" t="n">
        <v>743</v>
      </c>
      <c r="V747" s="0" t="n">
        <f aca="false">IF(AND(N($B$12)&gt;0,U747-$B$5-1&gt;=1),MAX(0,1-SUMPRODUCT(POISSON(L_J,($B$12*U747)/2,FALSE()),BETADIST(($B$5*FINV($B$8,$B$5,(U747-$B$5-1))/($B$5*FINV($B$8,$B$5,(U747-$B$5-1))+(U747-$B$5-1))),$B$5/2+L_J,(U747-$B$5-1)/2))),0)</f>
        <v>0.999999999387969</v>
      </c>
    </row>
    <row r="748" customFormat="false" ht="15" hidden="false" customHeight="false" outlineLevel="0" collapsed="false">
      <c r="U748" s="0" t="n">
        <v>744</v>
      </c>
      <c r="V748" s="0" t="n">
        <f aca="false">IF(AND(N($B$12)&gt;0,U748-$B$5-1&gt;=1),MAX(0,1-SUMPRODUCT(POISSON(L_J,($B$12*U748)/2,FALSE()),BETADIST(($B$5*FINV($B$8,$B$5,(U748-$B$5-1))/($B$5*FINV($B$8,$B$5,(U748-$B$5-1))+(U748-$B$5-1))),$B$5/2+L_J,(U748-$B$5-1)/2))),0)</f>
        <v>0.99999999941043</v>
      </c>
    </row>
    <row r="749" customFormat="false" ht="15" hidden="false" customHeight="false" outlineLevel="0" collapsed="false">
      <c r="U749" s="0" t="n">
        <v>745</v>
      </c>
      <c r="V749" s="0" t="n">
        <f aca="false">IF(AND(N($B$12)&gt;0,U749-$B$5-1&gt;=1),MAX(0,1-SUMPRODUCT(POISSON(L_J,($B$12*U749)/2,FALSE()),BETADIST(($B$5*FINV($B$8,$B$5,(U749-$B$5-1))/($B$5*FINV($B$8,$B$5,(U749-$B$5-1))+(U749-$B$5-1))),$B$5/2+L_J,(U749-$B$5-1)/2))),0)</f>
        <v>0.999999999432073</v>
      </c>
    </row>
    <row r="750" customFormat="false" ht="15" hidden="false" customHeight="false" outlineLevel="0" collapsed="false">
      <c r="U750" s="0" t="n">
        <v>746</v>
      </c>
      <c r="V750" s="0" t="n">
        <f aca="false">IF(AND(N($B$12)&gt;0,U750-$B$5-1&gt;=1),MAX(0,1-SUMPRODUCT(POISSON(L_J,($B$12*U750)/2,FALSE()),BETADIST(($B$5*FINV($B$8,$B$5,(U750-$B$5-1))/($B$5*FINV($B$8,$B$5,(U750-$B$5-1))+(U750-$B$5-1))),$B$5/2+L_J,(U750-$B$5-1)/2))),0)</f>
        <v>0.999999999452928</v>
      </c>
    </row>
    <row r="751" customFormat="false" ht="15" hidden="false" customHeight="false" outlineLevel="0" collapsed="false">
      <c r="U751" s="0" t="n">
        <v>747</v>
      </c>
      <c r="V751" s="0" t="n">
        <f aca="false">IF(AND(N($B$12)&gt;0,U751-$B$5-1&gt;=1),MAX(0,1-SUMPRODUCT(POISSON(L_J,($B$12*U751)/2,FALSE()),BETADIST(($B$5*FINV($B$8,$B$5,(U751-$B$5-1))/($B$5*FINV($B$8,$B$5,(U751-$B$5-1))+(U751-$B$5-1))),$B$5/2+L_J,(U751-$B$5-1)/2))),0)</f>
        <v>0.999999999473022</v>
      </c>
    </row>
    <row r="752" customFormat="false" ht="15" hidden="false" customHeight="false" outlineLevel="0" collapsed="false">
      <c r="U752" s="0" t="n">
        <v>748</v>
      </c>
      <c r="V752" s="0" t="n">
        <f aca="false">IF(AND(N($B$12)&gt;0,U752-$B$5-1&gt;=1),MAX(0,1-SUMPRODUCT(POISSON(L_J,($B$12*U752)/2,FALSE()),BETADIST(($B$5*FINV($B$8,$B$5,(U752-$B$5-1))/($B$5*FINV($B$8,$B$5,(U752-$B$5-1))+(U752-$B$5-1))),$B$5/2+L_J,(U752-$B$5-1)/2))),0)</f>
        <v>0.999999999492383</v>
      </c>
    </row>
    <row r="753" customFormat="false" ht="15" hidden="false" customHeight="false" outlineLevel="0" collapsed="false">
      <c r="U753" s="0" t="n">
        <v>749</v>
      </c>
      <c r="V753" s="0" t="n">
        <f aca="false">IF(AND(N($B$12)&gt;0,U753-$B$5-1&gt;=1),MAX(0,1-SUMPRODUCT(POISSON(L_J,($B$12*U753)/2,FALSE()),BETADIST(($B$5*FINV($B$8,$B$5,(U753-$B$5-1))/($B$5*FINV($B$8,$B$5,(U753-$B$5-1))+(U753-$B$5-1))),$B$5/2+L_J,(U753-$B$5-1)/2))),0)</f>
        <v>0.999999999511039</v>
      </c>
    </row>
    <row r="754" customFormat="false" ht="15" hidden="false" customHeight="false" outlineLevel="0" collapsed="false">
      <c r="U754" s="0" t="n">
        <v>750</v>
      </c>
      <c r="V754" s="0" t="n">
        <f aca="false">IF(AND(N($B$12)&gt;0,U754-$B$5-1&gt;=1),MAX(0,1-SUMPRODUCT(POISSON(L_J,($B$12*U754)/2,FALSE()),BETADIST(($B$5*FINV($B$8,$B$5,(U754-$B$5-1))/($B$5*FINV($B$8,$B$5,(U754-$B$5-1))+(U754-$B$5-1))),$B$5/2+L_J,(U754-$B$5-1)/2))),0)</f>
        <v>0.999999999529013</v>
      </c>
    </row>
    <row r="755" customFormat="false" ht="15" hidden="false" customHeight="false" outlineLevel="0" collapsed="false">
      <c r="U755" s="0" t="n">
        <v>751</v>
      </c>
      <c r="V755" s="0" t="n">
        <f aca="false">IF(AND(N($B$12)&gt;0,U755-$B$5-1&gt;=1),MAX(0,1-SUMPRODUCT(POISSON(L_J,($B$12*U755)/2,FALSE()),BETADIST(($B$5*FINV($B$8,$B$5,(U755-$B$5-1))/($B$5*FINV($B$8,$B$5,(U755-$B$5-1))+(U755-$B$5-1))),$B$5/2+L_J,(U755-$B$5-1)/2))),0)</f>
        <v>0.999999999546332</v>
      </c>
    </row>
    <row r="756" customFormat="false" ht="15" hidden="false" customHeight="false" outlineLevel="0" collapsed="false">
      <c r="U756" s="0" t="n">
        <v>752</v>
      </c>
      <c r="V756" s="0" t="n">
        <f aca="false">IF(AND(N($B$12)&gt;0,U756-$B$5-1&gt;=1),MAX(0,1-SUMPRODUCT(POISSON(L_J,($B$12*U756)/2,FALSE()),BETADIST(($B$5*FINV($B$8,$B$5,(U756-$B$5-1))/($B$5*FINV($B$8,$B$5,(U756-$B$5-1))+(U756-$B$5-1))),$B$5/2+L_J,(U756-$B$5-1)/2))),0)</f>
        <v>0.999999999563018</v>
      </c>
    </row>
    <row r="757" customFormat="false" ht="15" hidden="false" customHeight="false" outlineLevel="0" collapsed="false">
      <c r="U757" s="0" t="n">
        <v>753</v>
      </c>
      <c r="V757" s="0" t="n">
        <f aca="false">IF(AND(N($B$12)&gt;0,U757-$B$5-1&gt;=1),MAX(0,1-SUMPRODUCT(POISSON(L_J,($B$12*U757)/2,FALSE()),BETADIST(($B$5*FINV($B$8,$B$5,(U757-$B$5-1))/($B$5*FINV($B$8,$B$5,(U757-$B$5-1))+(U757-$B$5-1))),$B$5/2+L_J,(U757-$B$5-1)/2))),0)</f>
        <v>0.999999999579095</v>
      </c>
    </row>
    <row r="758" customFormat="false" ht="15" hidden="false" customHeight="false" outlineLevel="0" collapsed="false">
      <c r="U758" s="0" t="n">
        <v>754</v>
      </c>
      <c r="V758" s="0" t="n">
        <f aca="false">IF(AND(N($B$12)&gt;0,U758-$B$5-1&gt;=1),MAX(0,1-SUMPRODUCT(POISSON(L_J,($B$12*U758)/2,FALSE()),BETADIST(($B$5*FINV($B$8,$B$5,(U758-$B$5-1))/($B$5*FINV($B$8,$B$5,(U758-$B$5-1))+(U758-$B$5-1))),$B$5/2+L_J,(U758-$B$5-1)/2))),0)</f>
        <v>0.999999999594585</v>
      </c>
    </row>
    <row r="759" customFormat="false" ht="15" hidden="false" customHeight="false" outlineLevel="0" collapsed="false">
      <c r="U759" s="0" t="n">
        <v>755</v>
      </c>
      <c r="V759" s="0" t="n">
        <f aca="false">IF(AND(N($B$12)&gt;0,U759-$B$5-1&gt;=1),MAX(0,1-SUMPRODUCT(POISSON(L_J,($B$12*U759)/2,FALSE()),BETADIST(($B$5*FINV($B$8,$B$5,(U759-$B$5-1))/($B$5*FINV($B$8,$B$5,(U759-$B$5-1))+(U759-$B$5-1))),$B$5/2+L_J,(U759-$B$5-1)/2))),0)</f>
        <v>0.999999999609509</v>
      </c>
    </row>
    <row r="760" customFormat="false" ht="15" hidden="false" customHeight="false" outlineLevel="0" collapsed="false">
      <c r="U760" s="0" t="n">
        <v>756</v>
      </c>
      <c r="V760" s="0" t="n">
        <f aca="false">IF(AND(N($B$12)&gt;0,U760-$B$5-1&gt;=1),MAX(0,1-SUMPRODUCT(POISSON(L_J,($B$12*U760)/2,FALSE()),BETADIST(($B$5*FINV($B$8,$B$5,(U760-$B$5-1))/($B$5*FINV($B$8,$B$5,(U760-$B$5-1))+(U760-$B$5-1))),$B$5/2+L_J,(U760-$B$5-1)/2))),0)</f>
        <v>0.999999999623887</v>
      </c>
    </row>
    <row r="761" customFormat="false" ht="15" hidden="false" customHeight="false" outlineLevel="0" collapsed="false">
      <c r="U761" s="0" t="n">
        <v>757</v>
      </c>
      <c r="V761" s="0" t="n">
        <f aca="false">IF(AND(N($B$12)&gt;0,U761-$B$5-1&gt;=1),MAX(0,1-SUMPRODUCT(POISSON(L_J,($B$12*U761)/2,FALSE()),BETADIST(($B$5*FINV($B$8,$B$5,(U761-$B$5-1))/($B$5*FINV($B$8,$B$5,(U761-$B$5-1))+(U761-$B$5-1))),$B$5/2+L_J,(U761-$B$5-1)/2))),0)</f>
        <v>0.99999999963774</v>
      </c>
    </row>
    <row r="762" customFormat="false" ht="15" hidden="false" customHeight="false" outlineLevel="0" collapsed="false">
      <c r="U762" s="0" t="n">
        <v>758</v>
      </c>
      <c r="V762" s="0" t="n">
        <f aca="false">IF(AND(N($B$12)&gt;0,U762-$B$5-1&gt;=1),MAX(0,1-SUMPRODUCT(POISSON(L_J,($B$12*U762)/2,FALSE()),BETADIST(($B$5*FINV($B$8,$B$5,(U762-$B$5-1))/($B$5*FINV($B$8,$B$5,(U762-$B$5-1))+(U762-$B$5-1))),$B$5/2+L_J,(U762-$B$5-1)/2))),0)</f>
        <v>0.999999999651086</v>
      </c>
    </row>
    <row r="763" customFormat="false" ht="15" hidden="false" customHeight="false" outlineLevel="0" collapsed="false">
      <c r="U763" s="0" t="n">
        <v>759</v>
      </c>
      <c r="V763" s="0" t="n">
        <f aca="false">IF(AND(N($B$12)&gt;0,U763-$B$5-1&gt;=1),MAX(0,1-SUMPRODUCT(POISSON(L_J,($B$12*U763)/2,FALSE()),BETADIST(($B$5*FINV($B$8,$B$5,(U763-$B$5-1))/($B$5*FINV($B$8,$B$5,(U763-$B$5-1))+(U763-$B$5-1))),$B$5/2+L_J,(U763-$B$5-1)/2))),0)</f>
        <v>0.999999999663944</v>
      </c>
    </row>
    <row r="764" customFormat="false" ht="15" hidden="false" customHeight="false" outlineLevel="0" collapsed="false">
      <c r="U764" s="0" t="n">
        <v>760</v>
      </c>
      <c r="V764" s="0" t="n">
        <f aca="false">IF(AND(N($B$12)&gt;0,U764-$B$5-1&gt;=1),MAX(0,1-SUMPRODUCT(POISSON(L_J,($B$12*U764)/2,FALSE()),BETADIST(($B$5*FINV($B$8,$B$5,(U764-$B$5-1))/($B$5*FINV($B$8,$B$5,(U764-$B$5-1))+(U764-$B$5-1))),$B$5/2+L_J,(U764-$B$5-1)/2))),0)</f>
        <v>0.999999999676331</v>
      </c>
    </row>
    <row r="765" customFormat="false" ht="15" hidden="false" customHeight="false" outlineLevel="0" collapsed="false">
      <c r="U765" s="0" t="n">
        <v>761</v>
      </c>
      <c r="V765" s="0" t="n">
        <f aca="false">IF(AND(N($B$12)&gt;0,U765-$B$5-1&gt;=1),MAX(0,1-SUMPRODUCT(POISSON(L_J,($B$12*U765)/2,FALSE()),BETADIST(($B$5*FINV($B$8,$B$5,(U765-$B$5-1))/($B$5*FINV($B$8,$B$5,(U765-$B$5-1))+(U765-$B$5-1))),$B$5/2+L_J,(U765-$B$5-1)/2))),0)</f>
        <v>0.999999999688265</v>
      </c>
    </row>
    <row r="766" customFormat="false" ht="15" hidden="false" customHeight="false" outlineLevel="0" collapsed="false">
      <c r="U766" s="0" t="n">
        <v>762</v>
      </c>
      <c r="V766" s="0" t="n">
        <f aca="false">IF(AND(N($B$12)&gt;0,U766-$B$5-1&gt;=1),MAX(0,1-SUMPRODUCT(POISSON(L_J,($B$12*U766)/2,FALSE()),BETADIST(($B$5*FINV($B$8,$B$5,(U766-$B$5-1))/($B$5*FINV($B$8,$B$5,(U766-$B$5-1))+(U766-$B$5-1))),$B$5/2+L_J,(U766-$B$5-1)/2))),0)</f>
        <v>0.999999999699762</v>
      </c>
    </row>
    <row r="767" customFormat="false" ht="15" hidden="false" customHeight="false" outlineLevel="0" collapsed="false">
      <c r="U767" s="0" t="n">
        <v>763</v>
      </c>
      <c r="V767" s="0" t="n">
        <f aca="false">IF(AND(N($B$12)&gt;0,U767-$B$5-1&gt;=1),MAX(0,1-SUMPRODUCT(POISSON(L_J,($B$12*U767)/2,FALSE()),BETADIST(($B$5*FINV($B$8,$B$5,(U767-$B$5-1))/($B$5*FINV($B$8,$B$5,(U767-$B$5-1))+(U767-$B$5-1))),$B$5/2+L_J,(U767-$B$5-1)/2))),0)</f>
        <v>0.999999999710838</v>
      </c>
    </row>
    <row r="768" customFormat="false" ht="15" hidden="false" customHeight="false" outlineLevel="0" collapsed="false">
      <c r="U768" s="0" t="n">
        <v>764</v>
      </c>
      <c r="V768" s="0" t="n">
        <f aca="false">IF(AND(N($B$12)&gt;0,U768-$B$5-1&gt;=1),MAX(0,1-SUMPRODUCT(POISSON(L_J,($B$12*U768)/2,FALSE()),BETADIST(($B$5*FINV($B$8,$B$5,(U768-$B$5-1))/($B$5*FINV($B$8,$B$5,(U768-$B$5-1))+(U768-$B$5-1))),$B$5/2+L_J,(U768-$B$5-1)/2))),0)</f>
        <v>0.999999999721509</v>
      </c>
    </row>
    <row r="769" customFormat="false" ht="15" hidden="false" customHeight="false" outlineLevel="0" collapsed="false">
      <c r="U769" s="0" t="n">
        <v>765</v>
      </c>
      <c r="V769" s="0" t="n">
        <f aca="false">IF(AND(N($B$12)&gt;0,U769-$B$5-1&gt;=1),MAX(0,1-SUMPRODUCT(POISSON(L_J,($B$12*U769)/2,FALSE()),BETADIST(($B$5*FINV($B$8,$B$5,(U769-$B$5-1))/($B$5*FINV($B$8,$B$5,(U769-$B$5-1))+(U769-$B$5-1))),$B$5/2+L_J,(U769-$B$5-1)/2))),0)</f>
        <v>0.999999999731788</v>
      </c>
    </row>
    <row r="770" customFormat="false" ht="15" hidden="false" customHeight="false" outlineLevel="0" collapsed="false">
      <c r="U770" s="0" t="n">
        <v>766</v>
      </c>
      <c r="V770" s="0" t="n">
        <f aca="false">IF(AND(N($B$12)&gt;0,U770-$B$5-1&gt;=1),MAX(0,1-SUMPRODUCT(POISSON(L_J,($B$12*U770)/2,FALSE()),BETADIST(($B$5*FINV($B$8,$B$5,(U770-$B$5-1))/($B$5*FINV($B$8,$B$5,(U770-$B$5-1))+(U770-$B$5-1))),$B$5/2+L_J,(U770-$B$5-1)/2))),0)</f>
        <v>0.999999999741691</v>
      </c>
    </row>
    <row r="771" customFormat="false" ht="15" hidden="false" customHeight="false" outlineLevel="0" collapsed="false">
      <c r="U771" s="0" t="n">
        <v>767</v>
      </c>
      <c r="V771" s="0" t="n">
        <f aca="false">IF(AND(N($B$12)&gt;0,U771-$B$5-1&gt;=1),MAX(0,1-SUMPRODUCT(POISSON(L_J,($B$12*U771)/2,FALSE()),BETADIST(($B$5*FINV($B$8,$B$5,(U771-$B$5-1))/($B$5*FINV($B$8,$B$5,(U771-$B$5-1))+(U771-$B$5-1))),$B$5/2+L_J,(U771-$B$5-1)/2))),0)</f>
        <v>0.99999999975123</v>
      </c>
    </row>
    <row r="772" customFormat="false" ht="15" hidden="false" customHeight="false" outlineLevel="0" collapsed="false">
      <c r="U772" s="0" t="n">
        <v>768</v>
      </c>
      <c r="V772" s="0" t="n">
        <f aca="false">IF(AND(N($B$12)&gt;0,U772-$B$5-1&gt;=1),MAX(0,1-SUMPRODUCT(POISSON(L_J,($B$12*U772)/2,FALSE()),BETADIST(($B$5*FINV($B$8,$B$5,(U772-$B$5-1))/($B$5*FINV($B$8,$B$5,(U772-$B$5-1))+(U772-$B$5-1))),$B$5/2+L_J,(U772-$B$5-1)/2))),0)</f>
        <v>0.99999999976042</v>
      </c>
    </row>
    <row r="773" customFormat="false" ht="15" hidden="false" customHeight="false" outlineLevel="0" collapsed="false">
      <c r="U773" s="0" t="n">
        <v>769</v>
      </c>
      <c r="V773" s="0" t="n">
        <f aca="false">IF(AND(N($B$12)&gt;0,U773-$B$5-1&gt;=1),MAX(0,1-SUMPRODUCT(POISSON(L_J,($B$12*U773)/2,FALSE()),BETADIST(($B$5*FINV($B$8,$B$5,(U773-$B$5-1))/($B$5*FINV($B$8,$B$5,(U773-$B$5-1))+(U773-$B$5-1))),$B$5/2+L_J,(U773-$B$5-1)/2))),0)</f>
        <v>0.999999999769272</v>
      </c>
    </row>
    <row r="774" customFormat="false" ht="15" hidden="false" customHeight="false" outlineLevel="0" collapsed="false">
      <c r="U774" s="0" t="n">
        <v>770</v>
      </c>
      <c r="V774" s="0" t="n">
        <f aca="false">IF(AND(N($B$12)&gt;0,U774-$B$5-1&gt;=1),MAX(0,1-SUMPRODUCT(POISSON(L_J,($B$12*U774)/2,FALSE()),BETADIST(($B$5*FINV($B$8,$B$5,(U774-$B$5-1))/($B$5*FINV($B$8,$B$5,(U774-$B$5-1))+(U774-$B$5-1))),$B$5/2+L_J,(U774-$B$5-1)/2))),0)</f>
        <v>0.9999999997778</v>
      </c>
    </row>
    <row r="775" customFormat="false" ht="15" hidden="false" customHeight="false" outlineLevel="0" collapsed="false">
      <c r="U775" s="0" t="n">
        <v>771</v>
      </c>
      <c r="V775" s="0" t="n">
        <f aca="false">IF(AND(N($B$12)&gt;0,U775-$B$5-1&gt;=1),MAX(0,1-SUMPRODUCT(POISSON(L_J,($B$12*U775)/2,FALSE()),BETADIST(($B$5*FINV($B$8,$B$5,(U775-$B$5-1))/($B$5*FINV($B$8,$B$5,(U775-$B$5-1))+(U775-$B$5-1))),$B$5/2+L_J,(U775-$B$5-1)/2))),0)</f>
        <v>0.999999999786014</v>
      </c>
    </row>
    <row r="776" customFormat="false" ht="15" hidden="false" customHeight="false" outlineLevel="0" collapsed="false">
      <c r="U776" s="0" t="n">
        <v>772</v>
      </c>
      <c r="V776" s="0" t="n">
        <f aca="false">IF(AND(N($B$12)&gt;0,U776-$B$5-1&gt;=1),MAX(0,1-SUMPRODUCT(POISSON(L_J,($B$12*U776)/2,FALSE()),BETADIST(($B$5*FINV($B$8,$B$5,(U776-$B$5-1))/($B$5*FINV($B$8,$B$5,(U776-$B$5-1))+(U776-$B$5-1))),$B$5/2+L_J,(U776-$B$5-1)/2))),0)</f>
        <v>0.999999999793927</v>
      </c>
    </row>
    <row r="777" customFormat="false" ht="15" hidden="false" customHeight="false" outlineLevel="0" collapsed="false">
      <c r="U777" s="0" t="n">
        <v>773</v>
      </c>
      <c r="V777" s="0" t="n">
        <f aca="false">IF(AND(N($B$12)&gt;0,U777-$B$5-1&gt;=1),MAX(0,1-SUMPRODUCT(POISSON(L_J,($B$12*U777)/2,FALSE()),BETADIST(($B$5*FINV($B$8,$B$5,(U777-$B$5-1))/($B$5*FINV($B$8,$B$5,(U777-$B$5-1))+(U777-$B$5-1))),$B$5/2+L_J,(U777-$B$5-1)/2))),0)</f>
        <v>0.99999999980155</v>
      </c>
    </row>
    <row r="778" customFormat="false" ht="15" hidden="false" customHeight="false" outlineLevel="0" collapsed="false">
      <c r="U778" s="0" t="n">
        <v>774</v>
      </c>
      <c r="V778" s="0" t="n">
        <f aca="false">IF(AND(N($B$12)&gt;0,U778-$B$5-1&gt;=1),MAX(0,1-SUMPRODUCT(POISSON(L_J,($B$12*U778)/2,FALSE()),BETADIST(($B$5*FINV($B$8,$B$5,(U778-$B$5-1))/($B$5*FINV($B$8,$B$5,(U778-$B$5-1))+(U778-$B$5-1))),$B$5/2+L_J,(U778-$B$5-1)/2))),0)</f>
        <v>0.999999999808892</v>
      </c>
    </row>
    <row r="779" customFormat="false" ht="15" hidden="false" customHeight="false" outlineLevel="0" collapsed="false">
      <c r="U779" s="0" t="n">
        <v>775</v>
      </c>
      <c r="V779" s="0" t="n">
        <f aca="false">IF(AND(N($B$12)&gt;0,U779-$B$5-1&gt;=1),MAX(0,1-SUMPRODUCT(POISSON(L_J,($B$12*U779)/2,FALSE()),BETADIST(($B$5*FINV($B$8,$B$5,(U779-$B$5-1))/($B$5*FINV($B$8,$B$5,(U779-$B$5-1))+(U779-$B$5-1))),$B$5/2+L_J,(U779-$B$5-1)/2))),0)</f>
        <v>0.999999999815965</v>
      </c>
    </row>
    <row r="780" customFormat="false" ht="15" hidden="false" customHeight="false" outlineLevel="0" collapsed="false">
      <c r="U780" s="0" t="n">
        <v>776</v>
      </c>
      <c r="V780" s="0" t="n">
        <f aca="false">IF(AND(N($B$12)&gt;0,U780-$B$5-1&gt;=1),MAX(0,1-SUMPRODUCT(POISSON(L_J,($B$12*U780)/2,FALSE()),BETADIST(($B$5*FINV($B$8,$B$5,(U780-$B$5-1))/($B$5*FINV($B$8,$B$5,(U780-$B$5-1))+(U780-$B$5-1))),$B$5/2+L_J,(U780-$B$5-1)/2))),0)</f>
        <v>0.999999999822777</v>
      </c>
    </row>
    <row r="781" customFormat="false" ht="15" hidden="false" customHeight="false" outlineLevel="0" collapsed="false">
      <c r="U781" s="0" t="n">
        <v>777</v>
      </c>
      <c r="V781" s="0" t="n">
        <f aca="false">IF(AND(N($B$12)&gt;0,U781-$B$5-1&gt;=1),MAX(0,1-SUMPRODUCT(POISSON(L_J,($B$12*U781)/2,FALSE()),BETADIST(($B$5*FINV($B$8,$B$5,(U781-$B$5-1))/($B$5*FINV($B$8,$B$5,(U781-$B$5-1))+(U781-$B$5-1))),$B$5/2+L_J,(U781-$B$5-1)/2))),0)</f>
        <v>0.99999999982934</v>
      </c>
    </row>
    <row r="782" customFormat="false" ht="15" hidden="false" customHeight="false" outlineLevel="0" collapsed="false">
      <c r="U782" s="0" t="n">
        <v>778</v>
      </c>
      <c r="V782" s="0" t="n">
        <f aca="false">IF(AND(N($B$12)&gt;0,U782-$B$5-1&gt;=1),MAX(0,1-SUMPRODUCT(POISSON(L_J,($B$12*U782)/2,FALSE()),BETADIST(($B$5*FINV($B$8,$B$5,(U782-$B$5-1))/($B$5*FINV($B$8,$B$5,(U782-$B$5-1))+(U782-$B$5-1))),$B$5/2+L_J,(U782-$B$5-1)/2))),0)</f>
        <v>0.999999999835661</v>
      </c>
    </row>
    <row r="783" customFormat="false" ht="15" hidden="false" customHeight="false" outlineLevel="0" collapsed="false">
      <c r="U783" s="0" t="n">
        <v>779</v>
      </c>
      <c r="V783" s="0" t="n">
        <f aca="false">IF(AND(N($B$12)&gt;0,U783-$B$5-1&gt;=1),MAX(0,1-SUMPRODUCT(POISSON(L_J,($B$12*U783)/2,FALSE()),BETADIST(($B$5*FINV($B$8,$B$5,(U783-$B$5-1))/($B$5*FINV($B$8,$B$5,(U783-$B$5-1))+(U783-$B$5-1))),$B$5/2+L_J,(U783-$B$5-1)/2))),0)</f>
        <v>0.999999999841749</v>
      </c>
    </row>
    <row r="784" customFormat="false" ht="15" hidden="false" customHeight="false" outlineLevel="0" collapsed="false">
      <c r="U784" s="0" t="n">
        <v>780</v>
      </c>
      <c r="V784" s="0" t="n">
        <f aca="false">IF(AND(N($B$12)&gt;0,U784-$B$5-1&gt;=1),MAX(0,1-SUMPRODUCT(POISSON(L_J,($B$12*U784)/2,FALSE()),BETADIST(($B$5*FINV($B$8,$B$5,(U784-$B$5-1))/($B$5*FINV($B$8,$B$5,(U784-$B$5-1))+(U784-$B$5-1))),$B$5/2+L_J,(U784-$B$5-1)/2))),0)</f>
        <v>0.999999999847613</v>
      </c>
    </row>
    <row r="785" customFormat="false" ht="15" hidden="false" customHeight="false" outlineLevel="0" collapsed="false">
      <c r="U785" s="0" t="n">
        <v>781</v>
      </c>
      <c r="V785" s="0" t="n">
        <f aca="false">IF(AND(N($B$12)&gt;0,U785-$B$5-1&gt;=1),MAX(0,1-SUMPRODUCT(POISSON(L_J,($B$12*U785)/2,FALSE()),BETADIST(($B$5*FINV($B$8,$B$5,(U785-$B$5-1))/($B$5*FINV($B$8,$B$5,(U785-$B$5-1))+(U785-$B$5-1))),$B$5/2+L_J,(U785-$B$5-1)/2))),0)</f>
        <v>0.999999999853261</v>
      </c>
    </row>
    <row r="786" customFormat="false" ht="15" hidden="false" customHeight="false" outlineLevel="0" collapsed="false">
      <c r="U786" s="0" t="n">
        <v>782</v>
      </c>
      <c r="V786" s="0" t="n">
        <f aca="false">IF(AND(N($B$12)&gt;0,U786-$B$5-1&gt;=1),MAX(0,1-SUMPRODUCT(POISSON(L_J,($B$12*U786)/2,FALSE()),BETADIST(($B$5*FINV($B$8,$B$5,(U786-$B$5-1))/($B$5*FINV($B$8,$B$5,(U786-$B$5-1))+(U786-$B$5-1))),$B$5/2+L_J,(U786-$B$5-1)/2))),0)</f>
        <v>0.999999999858702</v>
      </c>
    </row>
    <row r="787" customFormat="false" ht="15" hidden="false" customHeight="false" outlineLevel="0" collapsed="false">
      <c r="U787" s="0" t="n">
        <v>783</v>
      </c>
      <c r="V787" s="0" t="n">
        <f aca="false">IF(AND(N($B$12)&gt;0,U787-$B$5-1&gt;=1),MAX(0,1-SUMPRODUCT(POISSON(L_J,($B$12*U787)/2,FALSE()),BETADIST(($B$5*FINV($B$8,$B$5,(U787-$B$5-1))/($B$5*FINV($B$8,$B$5,(U787-$B$5-1))+(U787-$B$5-1))),$B$5/2+L_J,(U787-$B$5-1)/2))),0)</f>
        <v>0.999999999863942</v>
      </c>
    </row>
    <row r="788" customFormat="false" ht="15" hidden="false" customHeight="false" outlineLevel="0" collapsed="false">
      <c r="U788" s="0" t="n">
        <v>784</v>
      </c>
      <c r="V788" s="0" t="n">
        <f aca="false">IF(AND(N($B$12)&gt;0,U788-$B$5-1&gt;=1),MAX(0,1-SUMPRODUCT(POISSON(L_J,($B$12*U788)/2,FALSE()),BETADIST(($B$5*FINV($B$8,$B$5,(U788-$B$5-1))/($B$5*FINV($B$8,$B$5,(U788-$B$5-1))+(U788-$B$5-1))),$B$5/2+L_J,(U788-$B$5-1)/2))),0)</f>
        <v>0.999999999868989</v>
      </c>
    </row>
    <row r="789" customFormat="false" ht="15" hidden="false" customHeight="false" outlineLevel="0" collapsed="false">
      <c r="U789" s="0" t="n">
        <v>785</v>
      </c>
      <c r="V789" s="0" t="n">
        <f aca="false">IF(AND(N($B$12)&gt;0,U789-$B$5-1&gt;=1),MAX(0,1-SUMPRODUCT(POISSON(L_J,($B$12*U789)/2,FALSE()),BETADIST(($B$5*FINV($B$8,$B$5,(U789-$B$5-1))/($B$5*FINV($B$8,$B$5,(U789-$B$5-1))+(U789-$B$5-1))),$B$5/2+L_J,(U789-$B$5-1)/2))),0)</f>
        <v>0.99999999987385</v>
      </c>
    </row>
    <row r="790" customFormat="false" ht="15" hidden="false" customHeight="false" outlineLevel="0" collapsed="false">
      <c r="U790" s="0" t="n">
        <v>786</v>
      </c>
      <c r="V790" s="0" t="n">
        <f aca="false">IF(AND(N($B$12)&gt;0,U790-$B$5-1&gt;=1),MAX(0,1-SUMPRODUCT(POISSON(L_J,($B$12*U790)/2,FALSE()),BETADIST(($B$5*FINV($B$8,$B$5,(U790-$B$5-1))/($B$5*FINV($B$8,$B$5,(U790-$B$5-1))+(U790-$B$5-1))),$B$5/2+L_J,(U790-$B$5-1)/2))),0)</f>
        <v>0.999999999878532</v>
      </c>
    </row>
    <row r="791" customFormat="false" ht="15" hidden="false" customHeight="false" outlineLevel="0" collapsed="false">
      <c r="U791" s="0" t="n">
        <v>787</v>
      </c>
      <c r="V791" s="0" t="n">
        <f aca="false">IF(AND(N($B$12)&gt;0,U791-$B$5-1&gt;=1),MAX(0,1-SUMPRODUCT(POISSON(L_J,($B$12*U791)/2,FALSE()),BETADIST(($B$5*FINV($B$8,$B$5,(U791-$B$5-1))/($B$5*FINV($B$8,$B$5,(U791-$B$5-1))+(U791-$B$5-1))),$B$5/2+L_J,(U791-$B$5-1)/2))),0)</f>
        <v>0.999999999883041</v>
      </c>
    </row>
    <row r="792" customFormat="false" ht="15" hidden="false" customHeight="false" outlineLevel="0" collapsed="false">
      <c r="U792" s="0" t="n">
        <v>788</v>
      </c>
      <c r="V792" s="0" t="n">
        <f aca="false">IF(AND(N($B$12)&gt;0,U792-$B$5-1&gt;=1),MAX(0,1-SUMPRODUCT(POISSON(L_J,($B$12*U792)/2,FALSE()),BETADIST(($B$5*FINV($B$8,$B$5,(U792-$B$5-1))/($B$5*FINV($B$8,$B$5,(U792-$B$5-1))+(U792-$B$5-1))),$B$5/2+L_J,(U792-$B$5-1)/2))),0)</f>
        <v>0.999999999887384</v>
      </c>
    </row>
    <row r="793" customFormat="false" ht="15" hidden="false" customHeight="false" outlineLevel="0" collapsed="false">
      <c r="U793" s="0" t="n">
        <v>789</v>
      </c>
      <c r="V793" s="0" t="n">
        <f aca="false">IF(AND(N($B$12)&gt;0,U793-$B$5-1&gt;=1),MAX(0,1-SUMPRODUCT(POISSON(L_J,($B$12*U793)/2,FALSE()),BETADIST(($B$5*FINV($B$8,$B$5,(U793-$B$5-1))/($B$5*FINV($B$8,$B$5,(U793-$B$5-1))+(U793-$B$5-1))),$B$5/2+L_J,(U793-$B$5-1)/2))),0)</f>
        <v>0.999999999891567</v>
      </c>
    </row>
    <row r="794" customFormat="false" ht="15" hidden="false" customHeight="false" outlineLevel="0" collapsed="false">
      <c r="U794" s="0" t="n">
        <v>790</v>
      </c>
      <c r="V794" s="0" t="n">
        <f aca="false">IF(AND(N($B$12)&gt;0,U794-$B$5-1&gt;=1),MAX(0,1-SUMPRODUCT(POISSON(L_J,($B$12*U794)/2,FALSE()),BETADIST(($B$5*FINV($B$8,$B$5,(U794-$B$5-1))/($B$5*FINV($B$8,$B$5,(U794-$B$5-1))+(U794-$B$5-1))),$B$5/2+L_J,(U794-$B$5-1)/2))),0)</f>
        <v>0.999999999895596</v>
      </c>
    </row>
    <row r="795" customFormat="false" ht="15" hidden="false" customHeight="false" outlineLevel="0" collapsed="false">
      <c r="U795" s="0" t="n">
        <v>791</v>
      </c>
      <c r="V795" s="0" t="n">
        <f aca="false">IF(AND(N($B$12)&gt;0,U795-$B$5-1&gt;=1),MAX(0,1-SUMPRODUCT(POISSON(L_J,($B$12*U795)/2,FALSE()),BETADIST(($B$5*FINV($B$8,$B$5,(U795-$B$5-1))/($B$5*FINV($B$8,$B$5,(U795-$B$5-1))+(U795-$B$5-1))),$B$5/2+L_J,(U795-$B$5-1)/2))),0)</f>
        <v>0.999999999899475</v>
      </c>
    </row>
    <row r="796" customFormat="false" ht="15" hidden="false" customHeight="false" outlineLevel="0" collapsed="false">
      <c r="U796" s="0" t="n">
        <v>792</v>
      </c>
      <c r="V796" s="0" t="n">
        <f aca="false">IF(AND(N($B$12)&gt;0,U796-$B$5-1&gt;=1),MAX(0,1-SUMPRODUCT(POISSON(L_J,($B$12*U796)/2,FALSE()),BETADIST(($B$5*FINV($B$8,$B$5,(U796-$B$5-1))/($B$5*FINV($B$8,$B$5,(U796-$B$5-1))+(U796-$B$5-1))),$B$5/2+L_J,(U796-$B$5-1)/2))),0)</f>
        <v>0.999999999903212</v>
      </c>
    </row>
    <row r="797" customFormat="false" ht="15" hidden="false" customHeight="false" outlineLevel="0" collapsed="false">
      <c r="U797" s="0" t="n">
        <v>793</v>
      </c>
      <c r="V797" s="0" t="n">
        <f aca="false">IF(AND(N($B$12)&gt;0,U797-$B$5-1&gt;=1),MAX(0,1-SUMPRODUCT(POISSON(L_J,($B$12*U797)/2,FALSE()),BETADIST(($B$5*FINV($B$8,$B$5,(U797-$B$5-1))/($B$5*FINV($B$8,$B$5,(U797-$B$5-1))+(U797-$B$5-1))),$B$5/2+L_J,(U797-$B$5-1)/2))),0)</f>
        <v>0.999999999906811</v>
      </c>
    </row>
    <row r="798" customFormat="false" ht="15" hidden="false" customHeight="false" outlineLevel="0" collapsed="false">
      <c r="U798" s="0" t="n">
        <v>794</v>
      </c>
      <c r="V798" s="0" t="n">
        <f aca="false">IF(AND(N($B$12)&gt;0,U798-$B$5-1&gt;=1),MAX(0,1-SUMPRODUCT(POISSON(L_J,($B$12*U798)/2,FALSE()),BETADIST(($B$5*FINV($B$8,$B$5,(U798-$B$5-1))/($B$5*FINV($B$8,$B$5,(U798-$B$5-1))+(U798-$B$5-1))),$B$5/2+L_J,(U798-$B$5-1)/2))),0)</f>
        <v>0.999999999910276</v>
      </c>
    </row>
    <row r="799" customFormat="false" ht="15" hidden="false" customHeight="false" outlineLevel="0" collapsed="false">
      <c r="U799" s="0" t="n">
        <v>795</v>
      </c>
      <c r="V799" s="0" t="n">
        <f aca="false">IF(AND(N($B$12)&gt;0,U799-$B$5-1&gt;=1),MAX(0,1-SUMPRODUCT(POISSON(L_J,($B$12*U799)/2,FALSE()),BETADIST(($B$5*FINV($B$8,$B$5,(U799-$B$5-1))/($B$5*FINV($B$8,$B$5,(U799-$B$5-1))+(U799-$B$5-1))),$B$5/2+L_J,(U799-$B$5-1)/2))),0)</f>
        <v>0.999999999913614</v>
      </c>
    </row>
    <row r="800" customFormat="false" ht="15" hidden="false" customHeight="false" outlineLevel="0" collapsed="false">
      <c r="U800" s="0" t="n">
        <v>796</v>
      </c>
      <c r="V800" s="0" t="n">
        <f aca="false">IF(AND(N($B$12)&gt;0,U800-$B$5-1&gt;=1),MAX(0,1-SUMPRODUCT(POISSON(L_J,($B$12*U800)/2,FALSE()),BETADIST(($B$5*FINV($B$8,$B$5,(U800-$B$5-1))/($B$5*FINV($B$8,$B$5,(U800-$B$5-1))+(U800-$B$5-1))),$B$5/2+L_J,(U800-$B$5-1)/2))),0)</f>
        <v>0.999999999916828</v>
      </c>
    </row>
    <row r="801" customFormat="false" ht="15" hidden="false" customHeight="false" outlineLevel="0" collapsed="false">
      <c r="U801" s="0" t="n">
        <v>797</v>
      </c>
      <c r="V801" s="0" t="n">
        <f aca="false">IF(AND(N($B$12)&gt;0,U801-$B$5-1&gt;=1),MAX(0,1-SUMPRODUCT(POISSON(L_J,($B$12*U801)/2,FALSE()),BETADIST(($B$5*FINV($B$8,$B$5,(U801-$B$5-1))/($B$5*FINV($B$8,$B$5,(U801-$B$5-1))+(U801-$B$5-1))),$B$5/2+L_J,(U801-$B$5-1)/2))),0)</f>
        <v>0.999999999919924</v>
      </c>
    </row>
    <row r="802" customFormat="false" ht="15" hidden="false" customHeight="false" outlineLevel="0" collapsed="false">
      <c r="U802" s="0" t="n">
        <v>798</v>
      </c>
      <c r="V802" s="0" t="n">
        <f aca="false">IF(AND(N($B$12)&gt;0,U802-$B$5-1&gt;=1),MAX(0,1-SUMPRODUCT(POISSON(L_J,($B$12*U802)/2,FALSE()),BETADIST(($B$5*FINV($B$8,$B$5,(U802-$B$5-1))/($B$5*FINV($B$8,$B$5,(U802-$B$5-1))+(U802-$B$5-1))),$B$5/2+L_J,(U802-$B$5-1)/2))),0)</f>
        <v>0.999999999922905</v>
      </c>
    </row>
    <row r="803" customFormat="false" ht="15" hidden="false" customHeight="false" outlineLevel="0" collapsed="false">
      <c r="U803" s="0" t="n">
        <v>799</v>
      </c>
      <c r="V803" s="0" t="n">
        <f aca="false">IF(AND(N($B$12)&gt;0,U803-$B$5-1&gt;=1),MAX(0,1-SUMPRODUCT(POISSON(L_J,($B$12*U803)/2,FALSE()),BETADIST(($B$5*FINV($B$8,$B$5,(U803-$B$5-1))/($B$5*FINV($B$8,$B$5,(U803-$B$5-1))+(U803-$B$5-1))),$B$5/2+L_J,(U803-$B$5-1)/2))),0)</f>
        <v>0.999999999925775</v>
      </c>
    </row>
    <row r="804" customFormat="false" ht="15" hidden="false" customHeight="false" outlineLevel="0" collapsed="false">
      <c r="U804" s="0" t="n">
        <v>800</v>
      </c>
      <c r="V804" s="0" t="n">
        <f aca="false">IF(AND(N($B$12)&gt;0,U804-$B$5-1&gt;=1),MAX(0,1-SUMPRODUCT(POISSON(L_J,($B$12*U804)/2,FALSE()),BETADIST(($B$5*FINV($B$8,$B$5,(U804-$B$5-1))/($B$5*FINV($B$8,$B$5,(U804-$B$5-1))+(U804-$B$5-1))),$B$5/2+L_J,(U804-$B$5-1)/2))),0)</f>
        <v>0.99999999992854</v>
      </c>
    </row>
    <row r="805" customFormat="false" ht="15" hidden="false" customHeight="false" outlineLevel="0" collapsed="false">
      <c r="U805" s="0" t="n">
        <v>801</v>
      </c>
      <c r="V805" s="0" t="n">
        <f aca="false">IF(AND(N($B$12)&gt;0,U805-$B$5-1&gt;=1),MAX(0,1-SUMPRODUCT(POISSON(L_J,($B$12*U805)/2,FALSE()),BETADIST(($B$5*FINV($B$8,$B$5,(U805-$B$5-1))/($B$5*FINV($B$8,$B$5,(U805-$B$5-1))+(U805-$B$5-1))),$B$5/2+L_J,(U805-$B$5-1)/2))),0)</f>
        <v>0.999999999931202</v>
      </c>
    </row>
    <row r="806" customFormat="false" ht="15" hidden="false" customHeight="false" outlineLevel="0" collapsed="false">
      <c r="U806" s="0" t="n">
        <v>802</v>
      </c>
      <c r="V806" s="0" t="n">
        <f aca="false">IF(AND(N($B$12)&gt;0,U806-$B$5-1&gt;=1),MAX(0,1-SUMPRODUCT(POISSON(L_J,($B$12*U806)/2,FALSE()),BETADIST(($B$5*FINV($B$8,$B$5,(U806-$B$5-1))/($B$5*FINV($B$8,$B$5,(U806-$B$5-1))+(U806-$B$5-1))),$B$5/2+L_J,(U806-$B$5-1)/2))),0)</f>
        <v>0.999999999933766</v>
      </c>
    </row>
    <row r="807" customFormat="false" ht="15" hidden="false" customHeight="false" outlineLevel="0" collapsed="false">
      <c r="U807" s="0" t="n">
        <v>803</v>
      </c>
      <c r="V807" s="0" t="n">
        <f aca="false">IF(AND(N($B$12)&gt;0,U807-$B$5-1&gt;=1),MAX(0,1-SUMPRODUCT(POISSON(L_J,($B$12*U807)/2,FALSE()),BETADIST(($B$5*FINV($B$8,$B$5,(U807-$B$5-1))/($B$5*FINV($B$8,$B$5,(U807-$B$5-1))+(U807-$B$5-1))),$B$5/2+L_J,(U807-$B$5-1)/2))),0)</f>
        <v>0.999999999936235</v>
      </c>
    </row>
    <row r="808" customFormat="false" ht="15" hidden="false" customHeight="false" outlineLevel="0" collapsed="false">
      <c r="U808" s="0" t="n">
        <v>804</v>
      </c>
      <c r="V808" s="0" t="n">
        <f aca="false">IF(AND(N($B$12)&gt;0,U808-$B$5-1&gt;=1),MAX(0,1-SUMPRODUCT(POISSON(L_J,($B$12*U808)/2,FALSE()),BETADIST(($B$5*FINV($B$8,$B$5,(U808-$B$5-1))/($B$5*FINV($B$8,$B$5,(U808-$B$5-1))+(U808-$B$5-1))),$B$5/2+L_J,(U808-$B$5-1)/2))),0)</f>
        <v>0.999999999938612</v>
      </c>
    </row>
    <row r="809" customFormat="false" ht="15" hidden="false" customHeight="false" outlineLevel="0" collapsed="false">
      <c r="U809" s="0" t="n">
        <v>805</v>
      </c>
      <c r="V809" s="0" t="n">
        <f aca="false">IF(AND(N($B$12)&gt;0,U809-$B$5-1&gt;=1),MAX(0,1-SUMPRODUCT(POISSON(L_J,($B$12*U809)/2,FALSE()),BETADIST(($B$5*FINV($B$8,$B$5,(U809-$B$5-1))/($B$5*FINV($B$8,$B$5,(U809-$B$5-1))+(U809-$B$5-1))),$B$5/2+L_J,(U809-$B$5-1)/2))),0)</f>
        <v>0.999999999940901</v>
      </c>
    </row>
    <row r="810" customFormat="false" ht="15" hidden="false" customHeight="false" outlineLevel="0" collapsed="false">
      <c r="U810" s="0" t="n">
        <v>806</v>
      </c>
      <c r="V810" s="0" t="n">
        <f aca="false">IF(AND(N($B$12)&gt;0,U810-$B$5-1&gt;=1),MAX(0,1-SUMPRODUCT(POISSON(L_J,($B$12*U810)/2,FALSE()),BETADIST(($B$5*FINV($B$8,$B$5,(U810-$B$5-1))/($B$5*FINV($B$8,$B$5,(U810-$B$5-1))+(U810-$B$5-1))),$B$5/2+L_J,(U810-$B$5-1)/2))),0)</f>
        <v>0.999999999943106</v>
      </c>
    </row>
    <row r="811" customFormat="false" ht="15" hidden="false" customHeight="false" outlineLevel="0" collapsed="false">
      <c r="U811" s="0" t="n">
        <v>807</v>
      </c>
      <c r="V811" s="0" t="n">
        <f aca="false">IF(AND(N($B$12)&gt;0,U811-$B$5-1&gt;=1),MAX(0,1-SUMPRODUCT(POISSON(L_J,($B$12*U811)/2,FALSE()),BETADIST(($B$5*FINV($B$8,$B$5,(U811-$B$5-1))/($B$5*FINV($B$8,$B$5,(U811-$B$5-1))+(U811-$B$5-1))),$B$5/2+L_J,(U811-$B$5-1)/2))),0)</f>
        <v>0.999999999945228</v>
      </c>
    </row>
    <row r="812" customFormat="false" ht="15" hidden="false" customHeight="false" outlineLevel="0" collapsed="false">
      <c r="U812" s="0" t="n">
        <v>808</v>
      </c>
      <c r="V812" s="0" t="n">
        <f aca="false">IF(AND(N($B$12)&gt;0,U812-$B$5-1&gt;=1),MAX(0,1-SUMPRODUCT(POISSON(L_J,($B$12*U812)/2,FALSE()),BETADIST(($B$5*FINV($B$8,$B$5,(U812-$B$5-1))/($B$5*FINV($B$8,$B$5,(U812-$B$5-1))+(U812-$B$5-1))),$B$5/2+L_J,(U812-$B$5-1)/2))),0)</f>
        <v>0.999999999947272</v>
      </c>
    </row>
    <row r="813" customFormat="false" ht="15" hidden="false" customHeight="false" outlineLevel="0" collapsed="false">
      <c r="U813" s="0" t="n">
        <v>809</v>
      </c>
      <c r="V813" s="0" t="n">
        <f aca="false">IF(AND(N($B$12)&gt;0,U813-$B$5-1&gt;=1),MAX(0,1-SUMPRODUCT(POISSON(L_J,($B$12*U813)/2,FALSE()),BETADIST(($B$5*FINV($B$8,$B$5,(U813-$B$5-1))/($B$5*FINV($B$8,$B$5,(U813-$B$5-1))+(U813-$B$5-1))),$B$5/2+L_J,(U813-$B$5-1)/2))),0)</f>
        <v>0.999999999949241</v>
      </c>
    </row>
    <row r="814" customFormat="false" ht="15" hidden="false" customHeight="false" outlineLevel="0" collapsed="false">
      <c r="U814" s="0" t="n">
        <v>810</v>
      </c>
      <c r="V814" s="0" t="n">
        <f aca="false">IF(AND(N($B$12)&gt;0,U814-$B$5-1&gt;=1),MAX(0,1-SUMPRODUCT(POISSON(L_J,($B$12*U814)/2,FALSE()),BETADIST(($B$5*FINV($B$8,$B$5,(U814-$B$5-1))/($B$5*FINV($B$8,$B$5,(U814-$B$5-1))+(U814-$B$5-1))),$B$5/2+L_J,(U814-$B$5-1)/2))),0)</f>
        <v>0.999999999951136</v>
      </c>
    </row>
    <row r="815" customFormat="false" ht="15" hidden="false" customHeight="false" outlineLevel="0" collapsed="false">
      <c r="U815" s="0" t="n">
        <v>811</v>
      </c>
      <c r="V815" s="0" t="n">
        <f aca="false">IF(AND(N($B$12)&gt;0,U815-$B$5-1&gt;=1),MAX(0,1-SUMPRODUCT(POISSON(L_J,($B$12*U815)/2,FALSE()),BETADIST(($B$5*FINV($B$8,$B$5,(U815-$B$5-1))/($B$5*FINV($B$8,$B$5,(U815-$B$5-1))+(U815-$B$5-1))),$B$5/2+L_J,(U815-$B$5-1)/2))),0)</f>
        <v>0.999999999952961</v>
      </c>
    </row>
    <row r="816" customFormat="false" ht="15" hidden="false" customHeight="false" outlineLevel="0" collapsed="false">
      <c r="U816" s="0" t="n">
        <v>812</v>
      </c>
      <c r="V816" s="0" t="n">
        <f aca="false">IF(AND(N($B$12)&gt;0,U816-$B$5-1&gt;=1),MAX(0,1-SUMPRODUCT(POISSON(L_J,($B$12*U816)/2,FALSE()),BETADIST(($B$5*FINV($B$8,$B$5,(U816-$B$5-1))/($B$5*FINV($B$8,$B$5,(U816-$B$5-1))+(U816-$B$5-1))),$B$5/2+L_J,(U816-$B$5-1)/2))),0)</f>
        <v>0.999999999954718</v>
      </c>
    </row>
    <row r="817" customFormat="false" ht="15" hidden="false" customHeight="false" outlineLevel="0" collapsed="false">
      <c r="U817" s="0" t="n">
        <v>813</v>
      </c>
      <c r="V817" s="0" t="n">
        <f aca="false">IF(AND(N($B$12)&gt;0,U817-$B$5-1&gt;=1),MAX(0,1-SUMPRODUCT(POISSON(L_J,($B$12*U817)/2,FALSE()),BETADIST(($B$5*FINV($B$8,$B$5,(U817-$B$5-1))/($B$5*FINV($B$8,$B$5,(U817-$B$5-1))+(U817-$B$5-1))),$B$5/2+L_J,(U817-$B$5-1)/2))),0)</f>
        <v>0.99999999995641</v>
      </c>
    </row>
    <row r="818" customFormat="false" ht="15" hidden="false" customHeight="false" outlineLevel="0" collapsed="false">
      <c r="U818" s="0" t="n">
        <v>814</v>
      </c>
      <c r="V818" s="0" t="n">
        <f aca="false">IF(AND(N($B$12)&gt;0,U818-$B$5-1&gt;=1),MAX(0,1-SUMPRODUCT(POISSON(L_J,($B$12*U818)/2,FALSE()),BETADIST(($B$5*FINV($B$8,$B$5,(U818-$B$5-1))/($B$5*FINV($B$8,$B$5,(U818-$B$5-1))+(U818-$B$5-1))),$B$5/2+L_J,(U818-$B$5-1)/2))),0)</f>
        <v>0.999999999958039</v>
      </c>
    </row>
    <row r="819" customFormat="false" ht="15" hidden="false" customHeight="false" outlineLevel="0" collapsed="false">
      <c r="U819" s="0" t="n">
        <v>815</v>
      </c>
      <c r="V819" s="0" t="n">
        <f aca="false">IF(AND(N($B$12)&gt;0,U819-$B$5-1&gt;=1),MAX(0,1-SUMPRODUCT(POISSON(L_J,($B$12*U819)/2,FALSE()),BETADIST(($B$5*FINV($B$8,$B$5,(U819-$B$5-1))/($B$5*FINV($B$8,$B$5,(U819-$B$5-1))+(U819-$B$5-1))),$B$5/2+L_J,(U819-$B$5-1)/2))),0)</f>
        <v>0.999999999959608</v>
      </c>
    </row>
    <row r="820" customFormat="false" ht="15" hidden="false" customHeight="false" outlineLevel="0" collapsed="false">
      <c r="U820" s="0" t="n">
        <v>816</v>
      </c>
      <c r="V820" s="0" t="n">
        <f aca="false">IF(AND(N($B$12)&gt;0,U820-$B$5-1&gt;=1),MAX(0,1-SUMPRODUCT(POISSON(L_J,($B$12*U820)/2,FALSE()),BETADIST(($B$5*FINV($B$8,$B$5,(U820-$B$5-1))/($B$5*FINV($B$8,$B$5,(U820-$B$5-1))+(U820-$B$5-1))),$B$5/2+L_J,(U820-$B$5-1)/2))),0)</f>
        <v>0.999999999961118</v>
      </c>
    </row>
    <row r="821" customFormat="false" ht="15" hidden="false" customHeight="false" outlineLevel="0" collapsed="false">
      <c r="U821" s="0" t="n">
        <v>817</v>
      </c>
      <c r="V821" s="0" t="n">
        <f aca="false">IF(AND(N($B$12)&gt;0,U821-$B$5-1&gt;=1),MAX(0,1-SUMPRODUCT(POISSON(L_J,($B$12*U821)/2,FALSE()),BETADIST(($B$5*FINV($B$8,$B$5,(U821-$B$5-1))/($B$5*FINV($B$8,$B$5,(U821-$B$5-1))+(U821-$B$5-1))),$B$5/2+L_J,(U821-$B$5-1)/2))),0)</f>
        <v>0.999999999962572</v>
      </c>
    </row>
    <row r="822" customFormat="false" ht="15" hidden="false" customHeight="false" outlineLevel="0" collapsed="false">
      <c r="U822" s="0" t="n">
        <v>818</v>
      </c>
      <c r="V822" s="0" t="n">
        <f aca="false">IF(AND(N($B$12)&gt;0,U822-$B$5-1&gt;=1),MAX(0,1-SUMPRODUCT(POISSON(L_J,($B$12*U822)/2,FALSE()),BETADIST(($B$5*FINV($B$8,$B$5,(U822-$B$5-1))/($B$5*FINV($B$8,$B$5,(U822-$B$5-1))+(U822-$B$5-1))),$B$5/2+L_J,(U822-$B$5-1)/2))),0)</f>
        <v>0.999999999963972</v>
      </c>
    </row>
    <row r="823" customFormat="false" ht="15" hidden="false" customHeight="false" outlineLevel="0" collapsed="false">
      <c r="U823" s="0" t="n">
        <v>819</v>
      </c>
      <c r="V823" s="0" t="n">
        <f aca="false">IF(AND(N($B$12)&gt;0,U823-$B$5-1&gt;=1),MAX(0,1-SUMPRODUCT(POISSON(L_J,($B$12*U823)/2,FALSE()),BETADIST(($B$5*FINV($B$8,$B$5,(U823-$B$5-1))/($B$5*FINV($B$8,$B$5,(U823-$B$5-1))+(U823-$B$5-1))),$B$5/2+L_J,(U823-$B$5-1)/2))),0)</f>
        <v>0.999999999965321</v>
      </c>
    </row>
    <row r="824" customFormat="false" ht="15" hidden="false" customHeight="false" outlineLevel="0" collapsed="false">
      <c r="U824" s="0" t="n">
        <v>820</v>
      </c>
      <c r="V824" s="0" t="n">
        <f aca="false">IF(AND(N($B$12)&gt;0,U824-$B$5-1&gt;=1),MAX(0,1-SUMPRODUCT(POISSON(L_J,($B$12*U824)/2,FALSE()),BETADIST(($B$5*FINV($B$8,$B$5,(U824-$B$5-1))/($B$5*FINV($B$8,$B$5,(U824-$B$5-1))+(U824-$B$5-1))),$B$5/2+L_J,(U824-$B$5-1)/2))),0)</f>
        <v>0.999999999966619</v>
      </c>
    </row>
    <row r="825" customFormat="false" ht="15" hidden="false" customHeight="false" outlineLevel="0" collapsed="false">
      <c r="U825" s="0" t="n">
        <v>821</v>
      </c>
      <c r="V825" s="0" t="n">
        <f aca="false">IF(AND(N($B$12)&gt;0,U825-$B$5-1&gt;=1),MAX(0,1-SUMPRODUCT(POISSON(L_J,($B$12*U825)/2,FALSE()),BETADIST(($B$5*FINV($B$8,$B$5,(U825-$B$5-1))/($B$5*FINV($B$8,$B$5,(U825-$B$5-1))+(U825-$B$5-1))),$B$5/2+L_J,(U825-$B$5-1)/2))),0)</f>
        <v>0.999999999967868</v>
      </c>
    </row>
    <row r="826" customFormat="false" ht="15" hidden="false" customHeight="false" outlineLevel="0" collapsed="false">
      <c r="U826" s="0" t="n">
        <v>822</v>
      </c>
      <c r="V826" s="0" t="n">
        <f aca="false">IF(AND(N($B$12)&gt;0,U826-$B$5-1&gt;=1),MAX(0,1-SUMPRODUCT(POISSON(L_J,($B$12*U826)/2,FALSE()),BETADIST(($B$5*FINV($B$8,$B$5,(U826-$B$5-1))/($B$5*FINV($B$8,$B$5,(U826-$B$5-1))+(U826-$B$5-1))),$B$5/2+L_J,(U826-$B$5-1)/2))),0)</f>
        <v>0.999999999969071</v>
      </c>
    </row>
    <row r="827" customFormat="false" ht="15" hidden="false" customHeight="false" outlineLevel="0" collapsed="false">
      <c r="U827" s="0" t="n">
        <v>823</v>
      </c>
      <c r="V827" s="0" t="n">
        <f aca="false">IF(AND(N($B$12)&gt;0,U827-$B$5-1&gt;=1),MAX(0,1-SUMPRODUCT(POISSON(L_J,($B$12*U827)/2,FALSE()),BETADIST(($B$5*FINV($B$8,$B$5,(U827-$B$5-1))/($B$5*FINV($B$8,$B$5,(U827-$B$5-1))+(U827-$B$5-1))),$B$5/2+L_J,(U827-$B$5-1)/2))),0)</f>
        <v>0.99999999997023</v>
      </c>
    </row>
    <row r="828" customFormat="false" ht="15" hidden="false" customHeight="false" outlineLevel="0" collapsed="false">
      <c r="U828" s="0" t="n">
        <v>824</v>
      </c>
      <c r="V828" s="0" t="n">
        <f aca="false">IF(AND(N($B$12)&gt;0,U828-$B$5-1&gt;=1),MAX(0,1-SUMPRODUCT(POISSON(L_J,($B$12*U828)/2,FALSE()),BETADIST(($B$5*FINV($B$8,$B$5,(U828-$B$5-1))/($B$5*FINV($B$8,$B$5,(U828-$B$5-1))+(U828-$B$5-1))),$B$5/2+L_J,(U828-$B$5-1)/2))),0)</f>
        <v>0.999999999971345</v>
      </c>
    </row>
    <row r="829" customFormat="false" ht="15" hidden="false" customHeight="false" outlineLevel="0" collapsed="false">
      <c r="U829" s="0" t="n">
        <v>825</v>
      </c>
      <c r="V829" s="0" t="n">
        <f aca="false">IF(AND(N($B$12)&gt;0,U829-$B$5-1&gt;=1),MAX(0,1-SUMPRODUCT(POISSON(L_J,($B$12*U829)/2,FALSE()),BETADIST(($B$5*FINV($B$8,$B$5,(U829-$B$5-1))/($B$5*FINV($B$8,$B$5,(U829-$B$5-1))+(U829-$B$5-1))),$B$5/2+L_J,(U829-$B$5-1)/2))),0)</f>
        <v>0.999999999972419</v>
      </c>
    </row>
    <row r="830" customFormat="false" ht="15" hidden="false" customHeight="false" outlineLevel="0" collapsed="false">
      <c r="U830" s="0" t="n">
        <v>826</v>
      </c>
      <c r="V830" s="0" t="n">
        <f aca="false">IF(AND(N($B$12)&gt;0,U830-$B$5-1&gt;=1),MAX(0,1-SUMPRODUCT(POISSON(L_J,($B$12*U830)/2,FALSE()),BETADIST(($B$5*FINV($B$8,$B$5,(U830-$B$5-1))/($B$5*FINV($B$8,$B$5,(U830-$B$5-1))+(U830-$B$5-1))),$B$5/2+L_J,(U830-$B$5-1)/2))),0)</f>
        <v>0.999999999973453</v>
      </c>
    </row>
    <row r="831" customFormat="false" ht="15" hidden="false" customHeight="false" outlineLevel="0" collapsed="false">
      <c r="U831" s="0" t="n">
        <v>827</v>
      </c>
      <c r="V831" s="0" t="n">
        <f aca="false">IF(AND(N($B$12)&gt;0,U831-$B$5-1&gt;=1),MAX(0,1-SUMPRODUCT(POISSON(L_J,($B$12*U831)/2,FALSE()),BETADIST(($B$5*FINV($B$8,$B$5,(U831-$B$5-1))/($B$5*FINV($B$8,$B$5,(U831-$B$5-1))+(U831-$B$5-1))),$B$5/2+L_J,(U831-$B$5-1)/2))),0)</f>
        <v>0.999999999974448</v>
      </c>
    </row>
    <row r="832" customFormat="false" ht="15" hidden="false" customHeight="false" outlineLevel="0" collapsed="false">
      <c r="U832" s="0" t="n">
        <v>828</v>
      </c>
      <c r="V832" s="0" t="n">
        <f aca="false">IF(AND(N($B$12)&gt;0,U832-$B$5-1&gt;=1),MAX(0,1-SUMPRODUCT(POISSON(L_J,($B$12*U832)/2,FALSE()),BETADIST(($B$5*FINV($B$8,$B$5,(U832-$B$5-1))/($B$5*FINV($B$8,$B$5,(U832-$B$5-1))+(U832-$B$5-1))),$B$5/2+L_J,(U832-$B$5-1)/2))),0)</f>
        <v>0.999999999975406</v>
      </c>
    </row>
    <row r="833" customFormat="false" ht="15" hidden="false" customHeight="false" outlineLevel="0" collapsed="false">
      <c r="U833" s="0" t="n">
        <v>829</v>
      </c>
      <c r="V833" s="0" t="n">
        <f aca="false">IF(AND(N($B$12)&gt;0,U833-$B$5-1&gt;=1),MAX(0,1-SUMPRODUCT(POISSON(L_J,($B$12*U833)/2,FALSE()),BETADIST(($B$5*FINV($B$8,$B$5,(U833-$B$5-1))/($B$5*FINV($B$8,$B$5,(U833-$B$5-1))+(U833-$B$5-1))),$B$5/2+L_J,(U833-$B$5-1)/2))),0)</f>
        <v>0.999999999976329</v>
      </c>
    </row>
    <row r="834" customFormat="false" ht="15" hidden="false" customHeight="false" outlineLevel="0" collapsed="false">
      <c r="U834" s="0" t="n">
        <v>830</v>
      </c>
      <c r="V834" s="0" t="n">
        <f aca="false">IF(AND(N($B$12)&gt;0,U834-$B$5-1&gt;=1),MAX(0,1-SUMPRODUCT(POISSON(L_J,($B$12*U834)/2,FALSE()),BETADIST(($B$5*FINV($B$8,$B$5,(U834-$B$5-1))/($B$5*FINV($B$8,$B$5,(U834-$B$5-1))+(U834-$B$5-1))),$B$5/2+L_J,(U834-$B$5-1)/2))),0)</f>
        <v>0.999999999977217</v>
      </c>
    </row>
    <row r="835" customFormat="false" ht="15" hidden="false" customHeight="false" outlineLevel="0" collapsed="false">
      <c r="U835" s="0" t="n">
        <v>831</v>
      </c>
      <c r="V835" s="0" t="n">
        <f aca="false">IF(AND(N($B$12)&gt;0,U835-$B$5-1&gt;=1),MAX(0,1-SUMPRODUCT(POISSON(L_J,($B$12*U835)/2,FALSE()),BETADIST(($B$5*FINV($B$8,$B$5,(U835-$B$5-1))/($B$5*FINV($B$8,$B$5,(U835-$B$5-1))+(U835-$B$5-1))),$B$5/2+L_J,(U835-$B$5-1)/2))),0)</f>
        <v>0.999999999978072</v>
      </c>
    </row>
    <row r="836" customFormat="false" ht="15" hidden="false" customHeight="false" outlineLevel="0" collapsed="false">
      <c r="U836" s="0" t="n">
        <v>832</v>
      </c>
      <c r="V836" s="0" t="n">
        <f aca="false">IF(AND(N($B$12)&gt;0,U836-$B$5-1&gt;=1),MAX(0,1-SUMPRODUCT(POISSON(L_J,($B$12*U836)/2,FALSE()),BETADIST(($B$5*FINV($B$8,$B$5,(U836-$B$5-1))/($B$5*FINV($B$8,$B$5,(U836-$B$5-1))+(U836-$B$5-1))),$B$5/2+L_J,(U836-$B$5-1)/2))),0)</f>
        <v>0.999999999978895</v>
      </c>
    </row>
    <row r="837" customFormat="false" ht="15" hidden="false" customHeight="false" outlineLevel="0" collapsed="false">
      <c r="U837" s="0" t="n">
        <v>833</v>
      </c>
      <c r="V837" s="0" t="n">
        <f aca="false">IF(AND(N($B$12)&gt;0,U837-$B$5-1&gt;=1),MAX(0,1-SUMPRODUCT(POISSON(L_J,($B$12*U837)/2,FALSE()),BETADIST(($B$5*FINV($B$8,$B$5,(U837-$B$5-1))/($B$5*FINV($B$8,$B$5,(U837-$B$5-1))+(U837-$B$5-1))),$B$5/2+L_J,(U837-$B$5-1)/2))),0)</f>
        <v>0.999999999979687</v>
      </c>
    </row>
    <row r="838" customFormat="false" ht="15" hidden="false" customHeight="false" outlineLevel="0" collapsed="false">
      <c r="U838" s="0" t="n">
        <v>834</v>
      </c>
      <c r="V838" s="0" t="n">
        <f aca="false">IF(AND(N($B$12)&gt;0,U838-$B$5-1&gt;=1),MAX(0,1-SUMPRODUCT(POISSON(L_J,($B$12*U838)/2,FALSE()),BETADIST(($B$5*FINV($B$8,$B$5,(U838-$B$5-1))/($B$5*FINV($B$8,$B$5,(U838-$B$5-1))+(U838-$B$5-1))),$B$5/2+L_J,(U838-$B$5-1)/2))),0)</f>
        <v>0.99999999998045</v>
      </c>
    </row>
    <row r="839" customFormat="false" ht="15" hidden="false" customHeight="false" outlineLevel="0" collapsed="false">
      <c r="U839" s="0" t="n">
        <v>835</v>
      </c>
      <c r="V839" s="0" t="n">
        <f aca="false">IF(AND(N($B$12)&gt;0,U839-$B$5-1&gt;=1),MAX(0,1-SUMPRODUCT(POISSON(L_J,($B$12*U839)/2,FALSE()),BETADIST(($B$5*FINV($B$8,$B$5,(U839-$B$5-1))/($B$5*FINV($B$8,$B$5,(U839-$B$5-1))+(U839-$B$5-1))),$B$5/2+L_J,(U839-$B$5-1)/2))),0)</f>
        <v>0.999999999981184</v>
      </c>
    </row>
    <row r="840" customFormat="false" ht="15" hidden="false" customHeight="false" outlineLevel="0" collapsed="false">
      <c r="U840" s="0" t="n">
        <v>836</v>
      </c>
      <c r="V840" s="0" t="n">
        <f aca="false">IF(AND(N($B$12)&gt;0,U840-$B$5-1&gt;=1),MAX(0,1-SUMPRODUCT(POISSON(L_J,($B$12*U840)/2,FALSE()),BETADIST(($B$5*FINV($B$8,$B$5,(U840-$B$5-1))/($B$5*FINV($B$8,$B$5,(U840-$B$5-1))+(U840-$B$5-1))),$B$5/2+L_J,(U840-$B$5-1)/2))),0)</f>
        <v>0.999999999981891</v>
      </c>
    </row>
    <row r="841" customFormat="false" ht="15" hidden="false" customHeight="false" outlineLevel="0" collapsed="false">
      <c r="U841" s="0" t="n">
        <v>837</v>
      </c>
      <c r="V841" s="0" t="n">
        <f aca="false">IF(AND(N($B$12)&gt;0,U841-$B$5-1&gt;=1),MAX(0,1-SUMPRODUCT(POISSON(L_J,($B$12*U841)/2,FALSE()),BETADIST(($B$5*FINV($B$8,$B$5,(U841-$B$5-1))/($B$5*FINV($B$8,$B$5,(U841-$B$5-1))+(U841-$B$5-1))),$B$5/2+L_J,(U841-$B$5-1)/2))),0)</f>
        <v>0.999999999982572</v>
      </c>
    </row>
    <row r="842" customFormat="false" ht="15" hidden="false" customHeight="false" outlineLevel="0" collapsed="false">
      <c r="U842" s="0" t="n">
        <v>838</v>
      </c>
      <c r="V842" s="0" t="n">
        <f aca="false">IF(AND(N($B$12)&gt;0,U842-$B$5-1&gt;=1),MAX(0,1-SUMPRODUCT(POISSON(L_J,($B$12*U842)/2,FALSE()),BETADIST(($B$5*FINV($B$8,$B$5,(U842-$B$5-1))/($B$5*FINV($B$8,$B$5,(U842-$B$5-1))+(U842-$B$5-1))),$B$5/2+L_J,(U842-$B$5-1)/2))),0)</f>
        <v>0.999999999983227</v>
      </c>
    </row>
    <row r="843" customFormat="false" ht="15" hidden="false" customHeight="false" outlineLevel="0" collapsed="false">
      <c r="U843" s="0" t="n">
        <v>839</v>
      </c>
      <c r="V843" s="0" t="n">
        <f aca="false">IF(AND(N($B$12)&gt;0,U843-$B$5-1&gt;=1),MAX(0,1-SUMPRODUCT(POISSON(L_J,($B$12*U843)/2,FALSE()),BETADIST(($B$5*FINV($B$8,$B$5,(U843-$B$5-1))/($B$5*FINV($B$8,$B$5,(U843-$B$5-1))+(U843-$B$5-1))),$B$5/2+L_J,(U843-$B$5-1)/2))),0)</f>
        <v>0.999999999983857</v>
      </c>
    </row>
    <row r="844" customFormat="false" ht="15" hidden="false" customHeight="false" outlineLevel="0" collapsed="false">
      <c r="U844" s="0" t="n">
        <v>840</v>
      </c>
      <c r="V844" s="0" t="n">
        <f aca="false">IF(AND(N($B$12)&gt;0,U844-$B$5-1&gt;=1),MAX(0,1-SUMPRODUCT(POISSON(L_J,($B$12*U844)/2,FALSE()),BETADIST(($B$5*FINV($B$8,$B$5,(U844-$B$5-1))/($B$5*FINV($B$8,$B$5,(U844-$B$5-1))+(U844-$B$5-1))),$B$5/2+L_J,(U844-$B$5-1)/2))),0)</f>
        <v>0.999999999984464</v>
      </c>
    </row>
    <row r="845" customFormat="false" ht="15" hidden="false" customHeight="false" outlineLevel="0" collapsed="false">
      <c r="U845" s="0" t="n">
        <v>841</v>
      </c>
      <c r="V845" s="0" t="n">
        <f aca="false">IF(AND(N($B$12)&gt;0,U845-$B$5-1&gt;=1),MAX(0,1-SUMPRODUCT(POISSON(L_J,($B$12*U845)/2,FALSE()),BETADIST(($B$5*FINV($B$8,$B$5,(U845-$B$5-1))/($B$5*FINV($B$8,$B$5,(U845-$B$5-1))+(U845-$B$5-1))),$B$5/2+L_J,(U845-$B$5-1)/2))),0)</f>
        <v>0.999999999985049</v>
      </c>
    </row>
    <row r="846" customFormat="false" ht="15" hidden="false" customHeight="false" outlineLevel="0" collapsed="false">
      <c r="U846" s="0" t="n">
        <v>842</v>
      </c>
      <c r="V846" s="0" t="n">
        <f aca="false">IF(AND(N($B$12)&gt;0,U846-$B$5-1&gt;=1),MAX(0,1-SUMPRODUCT(POISSON(L_J,($B$12*U846)/2,FALSE()),BETADIST(($B$5*FINV($B$8,$B$5,(U846-$B$5-1))/($B$5*FINV($B$8,$B$5,(U846-$B$5-1))+(U846-$B$5-1))),$B$5/2+L_J,(U846-$B$5-1)/2))),0)</f>
        <v>0.999999999985611</v>
      </c>
    </row>
    <row r="847" customFormat="false" ht="15" hidden="false" customHeight="false" outlineLevel="0" collapsed="false">
      <c r="U847" s="0" t="n">
        <v>843</v>
      </c>
      <c r="V847" s="0" t="n">
        <f aca="false">IF(AND(N($B$12)&gt;0,U847-$B$5-1&gt;=1),MAX(0,1-SUMPRODUCT(POISSON(L_J,($B$12*U847)/2,FALSE()),BETADIST(($B$5*FINV($B$8,$B$5,(U847-$B$5-1))/($B$5*FINV($B$8,$B$5,(U847-$B$5-1))+(U847-$B$5-1))),$B$5/2+L_J,(U847-$B$5-1)/2))),0)</f>
        <v>0.999999999986153</v>
      </c>
    </row>
    <row r="848" customFormat="false" ht="15" hidden="false" customHeight="false" outlineLevel="0" collapsed="false">
      <c r="U848" s="0" t="n">
        <v>844</v>
      </c>
      <c r="V848" s="0" t="n">
        <f aca="false">IF(AND(N($B$12)&gt;0,U848-$B$5-1&gt;=1),MAX(0,1-SUMPRODUCT(POISSON(L_J,($B$12*U848)/2,FALSE()),BETADIST(($B$5*FINV($B$8,$B$5,(U848-$B$5-1))/($B$5*FINV($B$8,$B$5,(U848-$B$5-1))+(U848-$B$5-1))),$B$5/2+L_J,(U848-$B$5-1)/2))),0)</f>
        <v>0.999999999986674</v>
      </c>
    </row>
    <row r="849" customFormat="false" ht="15" hidden="false" customHeight="false" outlineLevel="0" collapsed="false">
      <c r="U849" s="0" t="n">
        <v>845</v>
      </c>
      <c r="V849" s="0" t="n">
        <f aca="false">IF(AND(N($B$12)&gt;0,U849-$B$5-1&gt;=1),MAX(0,1-SUMPRODUCT(POISSON(L_J,($B$12*U849)/2,FALSE()),BETADIST(($B$5*FINV($B$8,$B$5,(U849-$B$5-1))/($B$5*FINV($B$8,$B$5,(U849-$B$5-1))+(U849-$B$5-1))),$B$5/2+L_J,(U849-$B$5-1)/2))),0)</f>
        <v>0.999999999987176</v>
      </c>
    </row>
    <row r="850" customFormat="false" ht="15" hidden="false" customHeight="false" outlineLevel="0" collapsed="false">
      <c r="U850" s="0" t="n">
        <v>846</v>
      </c>
      <c r="V850" s="0" t="n">
        <f aca="false">IF(AND(N($B$12)&gt;0,U850-$B$5-1&gt;=1),MAX(0,1-SUMPRODUCT(POISSON(L_J,($B$12*U850)/2,FALSE()),BETADIST(($B$5*FINV($B$8,$B$5,(U850-$B$5-1))/($B$5*FINV($B$8,$B$5,(U850-$B$5-1))+(U850-$B$5-1))),$B$5/2+L_J,(U850-$B$5-1)/2))),0)</f>
        <v>0.999999999987658</v>
      </c>
    </row>
    <row r="851" customFormat="false" ht="15" hidden="false" customHeight="false" outlineLevel="0" collapsed="false">
      <c r="U851" s="0" t="n">
        <v>847</v>
      </c>
      <c r="V851" s="0" t="n">
        <f aca="false">IF(AND(N($B$12)&gt;0,U851-$B$5-1&gt;=1),MAX(0,1-SUMPRODUCT(POISSON(L_J,($B$12*U851)/2,FALSE()),BETADIST(($B$5*FINV($B$8,$B$5,(U851-$B$5-1))/($B$5*FINV($B$8,$B$5,(U851-$B$5-1))+(U851-$B$5-1))),$B$5/2+L_J,(U851-$B$5-1)/2))),0)</f>
        <v>0.999999999988123</v>
      </c>
    </row>
    <row r="852" customFormat="false" ht="15" hidden="false" customHeight="false" outlineLevel="0" collapsed="false">
      <c r="U852" s="0" t="n">
        <v>848</v>
      </c>
      <c r="V852" s="0" t="n">
        <f aca="false">IF(AND(N($B$12)&gt;0,U852-$B$5-1&gt;=1),MAX(0,1-SUMPRODUCT(POISSON(L_J,($B$12*U852)/2,FALSE()),BETADIST(($B$5*FINV($B$8,$B$5,(U852-$B$5-1))/($B$5*FINV($B$8,$B$5,(U852-$B$5-1))+(U852-$B$5-1))),$B$5/2+L_J,(U852-$B$5-1)/2))),0)</f>
        <v>0.999999999988571</v>
      </c>
    </row>
    <row r="853" customFormat="false" ht="15" hidden="false" customHeight="false" outlineLevel="0" collapsed="false">
      <c r="U853" s="0" t="n">
        <v>849</v>
      </c>
      <c r="V853" s="0" t="n">
        <f aca="false">IF(AND(N($B$12)&gt;0,U853-$B$5-1&gt;=1),MAX(0,1-SUMPRODUCT(POISSON(L_J,($B$12*U853)/2,FALSE()),BETADIST(($B$5*FINV($B$8,$B$5,(U853-$B$5-1))/($B$5*FINV($B$8,$B$5,(U853-$B$5-1))+(U853-$B$5-1))),$B$5/2+L_J,(U853-$B$5-1)/2))),0)</f>
        <v>0.999999999989002</v>
      </c>
    </row>
    <row r="854" customFormat="false" ht="15" hidden="false" customHeight="false" outlineLevel="0" collapsed="false">
      <c r="U854" s="0" t="n">
        <v>850</v>
      </c>
      <c r="V854" s="0" t="n">
        <f aca="false">IF(AND(N($B$12)&gt;0,U854-$B$5-1&gt;=1),MAX(0,1-SUMPRODUCT(POISSON(L_J,($B$12*U854)/2,FALSE()),BETADIST(($B$5*FINV($B$8,$B$5,(U854-$B$5-1))/($B$5*FINV($B$8,$B$5,(U854-$B$5-1))+(U854-$B$5-1))),$B$5/2+L_J,(U854-$B$5-1)/2))),0)</f>
        <v>0.999999999989416</v>
      </c>
    </row>
    <row r="855" customFormat="false" ht="15" hidden="false" customHeight="false" outlineLevel="0" collapsed="false">
      <c r="U855" s="0" t="n">
        <v>851</v>
      </c>
      <c r="V855" s="0" t="n">
        <f aca="false">IF(AND(N($B$12)&gt;0,U855-$B$5-1&gt;=1),MAX(0,1-SUMPRODUCT(POISSON(L_J,($B$12*U855)/2,FALSE()),BETADIST(($B$5*FINV($B$8,$B$5,(U855-$B$5-1))/($B$5*FINV($B$8,$B$5,(U855-$B$5-1))+(U855-$B$5-1))),$B$5/2+L_J,(U855-$B$5-1)/2))),0)</f>
        <v>0.999999999989815</v>
      </c>
    </row>
    <row r="856" customFormat="false" ht="15" hidden="false" customHeight="false" outlineLevel="0" collapsed="false">
      <c r="U856" s="0" t="n">
        <v>852</v>
      </c>
      <c r="V856" s="0" t="n">
        <f aca="false">IF(AND(N($B$12)&gt;0,U856-$B$5-1&gt;=1),MAX(0,1-SUMPRODUCT(POISSON(L_J,($B$12*U856)/2,FALSE()),BETADIST(($B$5*FINV($B$8,$B$5,(U856-$B$5-1))/($B$5*FINV($B$8,$B$5,(U856-$B$5-1))+(U856-$B$5-1))),$B$5/2+L_J,(U856-$B$5-1)/2))),0)</f>
        <v>0.999999999990199</v>
      </c>
    </row>
    <row r="857" customFormat="false" ht="15" hidden="false" customHeight="false" outlineLevel="0" collapsed="false">
      <c r="U857" s="0" t="n">
        <v>853</v>
      </c>
      <c r="V857" s="0" t="n">
        <f aca="false">IF(AND(N($B$12)&gt;0,U857-$B$5-1&gt;=1),MAX(0,1-SUMPRODUCT(POISSON(L_J,($B$12*U857)/2,FALSE()),BETADIST(($B$5*FINV($B$8,$B$5,(U857-$B$5-1))/($B$5*FINV($B$8,$B$5,(U857-$B$5-1))+(U857-$B$5-1))),$B$5/2+L_J,(U857-$B$5-1)/2))),0)</f>
        <v>0.999999999990569</v>
      </c>
    </row>
    <row r="858" customFormat="false" ht="15" hidden="false" customHeight="false" outlineLevel="0" collapsed="false">
      <c r="U858" s="0" t="n">
        <v>854</v>
      </c>
      <c r="V858" s="0" t="n">
        <f aca="false">IF(AND(N($B$12)&gt;0,U858-$B$5-1&gt;=1),MAX(0,1-SUMPRODUCT(POISSON(L_J,($B$12*U858)/2,FALSE()),BETADIST(($B$5*FINV($B$8,$B$5,(U858-$B$5-1))/($B$5*FINV($B$8,$B$5,(U858-$B$5-1))+(U858-$B$5-1))),$B$5/2+L_J,(U858-$B$5-1)/2))),0)</f>
        <v>0.999999999990925</v>
      </c>
    </row>
    <row r="859" customFormat="false" ht="15" hidden="false" customHeight="false" outlineLevel="0" collapsed="false">
      <c r="U859" s="0" t="n">
        <v>855</v>
      </c>
      <c r="V859" s="0" t="n">
        <f aca="false">IF(AND(N($B$12)&gt;0,U859-$B$5-1&gt;=1),MAX(0,1-SUMPRODUCT(POISSON(L_J,($B$12*U859)/2,FALSE()),BETADIST(($B$5*FINV($B$8,$B$5,(U859-$B$5-1))/($B$5*FINV($B$8,$B$5,(U859-$B$5-1))+(U859-$B$5-1))),$B$5/2+L_J,(U859-$B$5-1)/2))),0)</f>
        <v>0.999999999991267</v>
      </c>
    </row>
    <row r="860" customFormat="false" ht="15" hidden="false" customHeight="false" outlineLevel="0" collapsed="false">
      <c r="U860" s="0" t="n">
        <v>856</v>
      </c>
      <c r="V860" s="0" t="n">
        <f aca="false">IF(AND(N($B$12)&gt;0,U860-$B$5-1&gt;=1),MAX(0,1-SUMPRODUCT(POISSON(L_J,($B$12*U860)/2,FALSE()),BETADIST(($B$5*FINV($B$8,$B$5,(U860-$B$5-1))/($B$5*FINV($B$8,$B$5,(U860-$B$5-1))+(U860-$B$5-1))),$B$5/2+L_J,(U860-$B$5-1)/2))),0)</f>
        <v>0.999999999991597</v>
      </c>
    </row>
    <row r="861" customFormat="false" ht="15" hidden="false" customHeight="false" outlineLevel="0" collapsed="false">
      <c r="U861" s="0" t="n">
        <v>857</v>
      </c>
      <c r="V861" s="0" t="n">
        <f aca="false">IF(AND(N($B$12)&gt;0,U861-$B$5-1&gt;=1),MAX(0,1-SUMPRODUCT(POISSON(L_J,($B$12*U861)/2,FALSE()),BETADIST(($B$5*FINV($B$8,$B$5,(U861-$B$5-1))/($B$5*FINV($B$8,$B$5,(U861-$B$5-1))+(U861-$B$5-1))),$B$5/2+L_J,(U861-$B$5-1)/2))),0)</f>
        <v>0.999999999991914</v>
      </c>
    </row>
    <row r="862" customFormat="false" ht="15" hidden="false" customHeight="false" outlineLevel="0" collapsed="false">
      <c r="U862" s="0" t="n">
        <v>858</v>
      </c>
      <c r="V862" s="0" t="n">
        <f aca="false">IF(AND(N($B$12)&gt;0,U862-$B$5-1&gt;=1),MAX(0,1-SUMPRODUCT(POISSON(L_J,($B$12*U862)/2,FALSE()),BETADIST(($B$5*FINV($B$8,$B$5,(U862-$B$5-1))/($B$5*FINV($B$8,$B$5,(U862-$B$5-1))+(U862-$B$5-1))),$B$5/2+L_J,(U862-$B$5-1)/2))),0)</f>
        <v>0.999999999992219</v>
      </c>
    </row>
    <row r="863" customFormat="false" ht="15" hidden="false" customHeight="false" outlineLevel="0" collapsed="false">
      <c r="U863" s="0" t="n">
        <v>859</v>
      </c>
      <c r="V863" s="0" t="n">
        <f aca="false">IF(AND(N($B$12)&gt;0,U863-$B$5-1&gt;=1),MAX(0,1-SUMPRODUCT(POISSON(L_J,($B$12*U863)/2,FALSE()),BETADIST(($B$5*FINV($B$8,$B$5,(U863-$B$5-1))/($B$5*FINV($B$8,$B$5,(U863-$B$5-1))+(U863-$B$5-1))),$B$5/2+L_J,(U863-$B$5-1)/2))),0)</f>
        <v>0.999999999992513</v>
      </c>
    </row>
    <row r="864" customFormat="false" ht="15" hidden="false" customHeight="false" outlineLevel="0" collapsed="false">
      <c r="U864" s="0" t="n">
        <v>860</v>
      </c>
      <c r="V864" s="0" t="n">
        <f aca="false">IF(AND(N($B$12)&gt;0,U864-$B$5-1&gt;=1),MAX(0,1-SUMPRODUCT(POISSON(L_J,($B$12*U864)/2,FALSE()),BETADIST(($B$5*FINV($B$8,$B$5,(U864-$B$5-1))/($B$5*FINV($B$8,$B$5,(U864-$B$5-1))+(U864-$B$5-1))),$B$5/2+L_J,(U864-$B$5-1)/2))),0)</f>
        <v>0.999999999992796</v>
      </c>
    </row>
    <row r="865" customFormat="false" ht="15" hidden="false" customHeight="false" outlineLevel="0" collapsed="false">
      <c r="U865" s="0" t="n">
        <v>861</v>
      </c>
      <c r="V865" s="0" t="n">
        <f aca="false">IF(AND(N($B$12)&gt;0,U865-$B$5-1&gt;=1),MAX(0,1-SUMPRODUCT(POISSON(L_J,($B$12*U865)/2,FALSE()),BETADIST(($B$5*FINV($B$8,$B$5,(U865-$B$5-1))/($B$5*FINV($B$8,$B$5,(U865-$B$5-1))+(U865-$B$5-1))),$B$5/2+L_J,(U865-$B$5-1)/2))),0)</f>
        <v>0.999999999993068</v>
      </c>
    </row>
    <row r="866" customFormat="false" ht="15" hidden="false" customHeight="false" outlineLevel="0" collapsed="false">
      <c r="U866" s="0" t="n">
        <v>862</v>
      </c>
      <c r="V866" s="0" t="n">
        <f aca="false">IF(AND(N($B$12)&gt;0,U866-$B$5-1&gt;=1),MAX(0,1-SUMPRODUCT(POISSON(L_J,($B$12*U866)/2,FALSE()),BETADIST(($B$5*FINV($B$8,$B$5,(U866-$B$5-1))/($B$5*FINV($B$8,$B$5,(U866-$B$5-1))+(U866-$B$5-1))),$B$5/2+L_J,(U866-$B$5-1)/2))),0)</f>
        <v>0.99999999999333</v>
      </c>
    </row>
    <row r="867" customFormat="false" ht="15" hidden="false" customHeight="false" outlineLevel="0" collapsed="false">
      <c r="U867" s="0" t="n">
        <v>863</v>
      </c>
      <c r="V867" s="0" t="n">
        <f aca="false">IF(AND(N($B$12)&gt;0,U867-$B$5-1&gt;=1),MAX(0,1-SUMPRODUCT(POISSON(L_J,($B$12*U867)/2,FALSE()),BETADIST(($B$5*FINV($B$8,$B$5,(U867-$B$5-1))/($B$5*FINV($B$8,$B$5,(U867-$B$5-1))+(U867-$B$5-1))),$B$5/2+L_J,(U867-$B$5-1)/2))),0)</f>
        <v>0.999999999993582</v>
      </c>
    </row>
    <row r="868" customFormat="false" ht="15" hidden="false" customHeight="false" outlineLevel="0" collapsed="false">
      <c r="U868" s="0" t="n">
        <v>864</v>
      </c>
      <c r="V868" s="0" t="n">
        <f aca="false">IF(AND(N($B$12)&gt;0,U868-$B$5-1&gt;=1),MAX(0,1-SUMPRODUCT(POISSON(L_J,($B$12*U868)/2,FALSE()),BETADIST(($B$5*FINV($B$8,$B$5,(U868-$B$5-1))/($B$5*FINV($B$8,$B$5,(U868-$B$5-1))+(U868-$B$5-1))),$B$5/2+L_J,(U868-$B$5-1)/2))),0)</f>
        <v>0.999999999993825</v>
      </c>
    </row>
    <row r="869" customFormat="false" ht="15" hidden="false" customHeight="false" outlineLevel="0" collapsed="false">
      <c r="U869" s="0" t="n">
        <v>865</v>
      </c>
      <c r="V869" s="0" t="n">
        <f aca="false">IF(AND(N($B$12)&gt;0,U869-$B$5-1&gt;=1),MAX(0,1-SUMPRODUCT(POISSON(L_J,($B$12*U869)/2,FALSE()),BETADIST(($B$5*FINV($B$8,$B$5,(U869-$B$5-1))/($B$5*FINV($B$8,$B$5,(U869-$B$5-1))+(U869-$B$5-1))),$B$5/2+L_J,(U869-$B$5-1)/2))),0)</f>
        <v>0.999999999994058</v>
      </c>
    </row>
    <row r="870" customFormat="false" ht="15" hidden="false" customHeight="false" outlineLevel="0" collapsed="false">
      <c r="U870" s="0" t="n">
        <v>866</v>
      </c>
      <c r="V870" s="0" t="n">
        <f aca="false">IF(AND(N($B$12)&gt;0,U870-$B$5-1&gt;=1),MAX(0,1-SUMPRODUCT(POISSON(L_J,($B$12*U870)/2,FALSE()),BETADIST(($B$5*FINV($B$8,$B$5,(U870-$B$5-1))/($B$5*FINV($B$8,$B$5,(U870-$B$5-1))+(U870-$B$5-1))),$B$5/2+L_J,(U870-$B$5-1)/2))),0)</f>
        <v>0.999999999994283</v>
      </c>
    </row>
    <row r="871" customFormat="false" ht="15" hidden="false" customHeight="false" outlineLevel="0" collapsed="false">
      <c r="U871" s="0" t="n">
        <v>867</v>
      </c>
      <c r="V871" s="0" t="n">
        <f aca="false">IF(AND(N($B$12)&gt;0,U871-$B$5-1&gt;=1),MAX(0,1-SUMPRODUCT(POISSON(L_J,($B$12*U871)/2,FALSE()),BETADIST(($B$5*FINV($B$8,$B$5,(U871-$B$5-1))/($B$5*FINV($B$8,$B$5,(U871-$B$5-1))+(U871-$B$5-1))),$B$5/2+L_J,(U871-$B$5-1)/2))),0)</f>
        <v>0.999999999994499</v>
      </c>
    </row>
    <row r="872" customFormat="false" ht="15" hidden="false" customHeight="false" outlineLevel="0" collapsed="false">
      <c r="U872" s="0" t="n">
        <v>868</v>
      </c>
      <c r="V872" s="0" t="n">
        <f aca="false">IF(AND(N($B$12)&gt;0,U872-$B$5-1&gt;=1),MAX(0,1-SUMPRODUCT(POISSON(L_J,($B$12*U872)/2,FALSE()),BETADIST(($B$5*FINV($B$8,$B$5,(U872-$B$5-1))/($B$5*FINV($B$8,$B$5,(U872-$B$5-1))+(U872-$B$5-1))),$B$5/2+L_J,(U872-$B$5-1)/2))),0)</f>
        <v>0.999999999994708</v>
      </c>
    </row>
    <row r="873" customFormat="false" ht="15" hidden="false" customHeight="false" outlineLevel="0" collapsed="false">
      <c r="U873" s="0" t="n">
        <v>869</v>
      </c>
      <c r="V873" s="0" t="n">
        <f aca="false">IF(AND(N($B$12)&gt;0,U873-$B$5-1&gt;=1),MAX(0,1-SUMPRODUCT(POISSON(L_J,($B$12*U873)/2,FALSE()),BETADIST(($B$5*FINV($B$8,$B$5,(U873-$B$5-1))/($B$5*FINV($B$8,$B$5,(U873-$B$5-1))+(U873-$B$5-1))),$B$5/2+L_J,(U873-$B$5-1)/2))),0)</f>
        <v>0.999999999994908</v>
      </c>
    </row>
    <row r="874" customFormat="false" ht="15" hidden="false" customHeight="false" outlineLevel="0" collapsed="false">
      <c r="U874" s="0" t="n">
        <v>870</v>
      </c>
      <c r="V874" s="0" t="n">
        <f aca="false">IF(AND(N($B$12)&gt;0,U874-$B$5-1&gt;=1),MAX(0,1-SUMPRODUCT(POISSON(L_J,($B$12*U874)/2,FALSE()),BETADIST(($B$5*FINV($B$8,$B$5,(U874-$B$5-1))/($B$5*FINV($B$8,$B$5,(U874-$B$5-1))+(U874-$B$5-1))),$B$5/2+L_J,(U874-$B$5-1)/2))),0)</f>
        <v>0.999999999995101</v>
      </c>
    </row>
    <row r="875" customFormat="false" ht="15" hidden="false" customHeight="false" outlineLevel="0" collapsed="false">
      <c r="U875" s="0" t="n">
        <v>871</v>
      </c>
      <c r="V875" s="0" t="n">
        <f aca="false">IF(AND(N($B$12)&gt;0,U875-$B$5-1&gt;=1),MAX(0,1-SUMPRODUCT(POISSON(L_J,($B$12*U875)/2,FALSE()),BETADIST(($B$5*FINV($B$8,$B$5,(U875-$B$5-1))/($B$5*FINV($B$8,$B$5,(U875-$B$5-1))+(U875-$B$5-1))),$B$5/2+L_J,(U875-$B$5-1)/2))),0)</f>
        <v>0.999999999995286</v>
      </c>
    </row>
    <row r="876" customFormat="false" ht="15" hidden="false" customHeight="false" outlineLevel="0" collapsed="false">
      <c r="U876" s="0" t="n">
        <v>872</v>
      </c>
      <c r="V876" s="0" t="n">
        <f aca="false">IF(AND(N($B$12)&gt;0,U876-$B$5-1&gt;=1),MAX(0,1-SUMPRODUCT(POISSON(L_J,($B$12*U876)/2,FALSE()),BETADIST(($B$5*FINV($B$8,$B$5,(U876-$B$5-1))/($B$5*FINV($B$8,$B$5,(U876-$B$5-1))+(U876-$B$5-1))),$B$5/2+L_J,(U876-$B$5-1)/2))),0)</f>
        <v>0.999999999995465</v>
      </c>
    </row>
    <row r="877" customFormat="false" ht="15" hidden="false" customHeight="false" outlineLevel="0" collapsed="false">
      <c r="U877" s="0" t="n">
        <v>873</v>
      </c>
      <c r="V877" s="0" t="n">
        <f aca="false">IF(AND(N($B$12)&gt;0,U877-$B$5-1&gt;=1),MAX(0,1-SUMPRODUCT(POISSON(L_J,($B$12*U877)/2,FALSE()),BETADIST(($B$5*FINV($B$8,$B$5,(U877-$B$5-1))/($B$5*FINV($B$8,$B$5,(U877-$B$5-1))+(U877-$B$5-1))),$B$5/2+L_J,(U877-$B$5-1)/2))),0)</f>
        <v>0.999999999995637</v>
      </c>
    </row>
    <row r="878" customFormat="false" ht="15" hidden="false" customHeight="false" outlineLevel="0" collapsed="false">
      <c r="U878" s="0" t="n">
        <v>874</v>
      </c>
      <c r="V878" s="0" t="n">
        <f aca="false">IF(AND(N($B$12)&gt;0,U878-$B$5-1&gt;=1),MAX(0,1-SUMPRODUCT(POISSON(L_J,($B$12*U878)/2,FALSE()),BETADIST(($B$5*FINV($B$8,$B$5,(U878-$B$5-1))/($B$5*FINV($B$8,$B$5,(U878-$B$5-1))+(U878-$B$5-1))),$B$5/2+L_J,(U878-$B$5-1)/2))),0)</f>
        <v>0.999999999995802</v>
      </c>
    </row>
    <row r="879" customFormat="false" ht="15" hidden="false" customHeight="false" outlineLevel="0" collapsed="false">
      <c r="U879" s="0" t="n">
        <v>875</v>
      </c>
      <c r="V879" s="0" t="n">
        <f aca="false">IF(AND(N($B$12)&gt;0,U879-$B$5-1&gt;=1),MAX(0,1-SUMPRODUCT(POISSON(L_J,($B$12*U879)/2,FALSE()),BETADIST(($B$5*FINV($B$8,$B$5,(U879-$B$5-1))/($B$5*FINV($B$8,$B$5,(U879-$B$5-1))+(U879-$B$5-1))),$B$5/2+L_J,(U879-$B$5-1)/2))),0)</f>
        <v>0.999999999995961</v>
      </c>
    </row>
    <row r="880" customFormat="false" ht="15" hidden="false" customHeight="false" outlineLevel="0" collapsed="false">
      <c r="U880" s="0" t="n">
        <v>876</v>
      </c>
      <c r="V880" s="0" t="n">
        <f aca="false">IF(AND(N($B$12)&gt;0,U880-$B$5-1&gt;=1),MAX(0,1-SUMPRODUCT(POISSON(L_J,($B$12*U880)/2,FALSE()),BETADIST(($B$5*FINV($B$8,$B$5,(U880-$B$5-1))/($B$5*FINV($B$8,$B$5,(U880-$B$5-1))+(U880-$B$5-1))),$B$5/2+L_J,(U880-$B$5-1)/2))),0)</f>
        <v>0.999999999996114</v>
      </c>
    </row>
    <row r="881" customFormat="false" ht="15" hidden="false" customHeight="false" outlineLevel="0" collapsed="false">
      <c r="U881" s="0" t="n">
        <v>877</v>
      </c>
      <c r="V881" s="0" t="n">
        <f aca="false">IF(AND(N($B$12)&gt;0,U881-$B$5-1&gt;=1),MAX(0,1-SUMPRODUCT(POISSON(L_J,($B$12*U881)/2,FALSE()),BETADIST(($B$5*FINV($B$8,$B$5,(U881-$B$5-1))/($B$5*FINV($B$8,$B$5,(U881-$B$5-1))+(U881-$B$5-1))),$B$5/2+L_J,(U881-$B$5-1)/2))),0)</f>
        <v>0.999999999996261</v>
      </c>
    </row>
    <row r="882" customFormat="false" ht="15" hidden="false" customHeight="false" outlineLevel="0" collapsed="false">
      <c r="U882" s="0" t="n">
        <v>878</v>
      </c>
      <c r="V882" s="0" t="n">
        <f aca="false">IF(AND(N($B$12)&gt;0,U882-$B$5-1&gt;=1),MAX(0,1-SUMPRODUCT(POISSON(L_J,($B$12*U882)/2,FALSE()),BETADIST(($B$5*FINV($B$8,$B$5,(U882-$B$5-1))/($B$5*FINV($B$8,$B$5,(U882-$B$5-1))+(U882-$B$5-1))),$B$5/2+L_J,(U882-$B$5-1)/2))),0)</f>
        <v>0.999999999996403</v>
      </c>
    </row>
    <row r="883" customFormat="false" ht="15" hidden="false" customHeight="false" outlineLevel="0" collapsed="false">
      <c r="U883" s="0" t="n">
        <v>879</v>
      </c>
      <c r="V883" s="0" t="n">
        <f aca="false">IF(AND(N($B$12)&gt;0,U883-$B$5-1&gt;=1),MAX(0,1-SUMPRODUCT(POISSON(L_J,($B$12*U883)/2,FALSE()),BETADIST(($B$5*FINV($B$8,$B$5,(U883-$B$5-1))/($B$5*FINV($B$8,$B$5,(U883-$B$5-1))+(U883-$B$5-1))),$B$5/2+L_J,(U883-$B$5-1)/2))),0)</f>
        <v>0.99999999999654</v>
      </c>
    </row>
    <row r="884" customFormat="false" ht="15" hidden="false" customHeight="false" outlineLevel="0" collapsed="false">
      <c r="U884" s="0" t="n">
        <v>880</v>
      </c>
      <c r="V884" s="0" t="n">
        <f aca="false">IF(AND(N($B$12)&gt;0,U884-$B$5-1&gt;=1),MAX(0,1-SUMPRODUCT(POISSON(L_J,($B$12*U884)/2,FALSE()),BETADIST(($B$5*FINV($B$8,$B$5,(U884-$B$5-1))/($B$5*FINV($B$8,$B$5,(U884-$B$5-1))+(U884-$B$5-1))),$B$5/2+L_J,(U884-$B$5-1)/2))),0)</f>
        <v>0.999999999996671</v>
      </c>
    </row>
    <row r="885" customFormat="false" ht="15" hidden="false" customHeight="false" outlineLevel="0" collapsed="false">
      <c r="U885" s="0" t="n">
        <v>881</v>
      </c>
      <c r="V885" s="0" t="n">
        <f aca="false">IF(AND(N($B$12)&gt;0,U885-$B$5-1&gt;=1),MAX(0,1-SUMPRODUCT(POISSON(L_J,($B$12*U885)/2,FALSE()),BETADIST(($B$5*FINV($B$8,$B$5,(U885-$B$5-1))/($B$5*FINV($B$8,$B$5,(U885-$B$5-1))+(U885-$B$5-1))),$B$5/2+L_J,(U885-$B$5-1)/2))),0)</f>
        <v>0.999999999996797</v>
      </c>
    </row>
    <row r="886" customFormat="false" ht="15" hidden="false" customHeight="false" outlineLevel="0" collapsed="false">
      <c r="U886" s="0" t="n">
        <v>882</v>
      </c>
      <c r="V886" s="0" t="n">
        <f aca="false">IF(AND(N($B$12)&gt;0,U886-$B$5-1&gt;=1),MAX(0,1-SUMPRODUCT(POISSON(L_J,($B$12*U886)/2,FALSE()),BETADIST(($B$5*FINV($B$8,$B$5,(U886-$B$5-1))/($B$5*FINV($B$8,$B$5,(U886-$B$5-1))+(U886-$B$5-1))),$B$5/2+L_J,(U886-$B$5-1)/2))),0)</f>
        <v>0.999999999996919</v>
      </c>
    </row>
    <row r="887" customFormat="false" ht="15" hidden="false" customHeight="false" outlineLevel="0" collapsed="false">
      <c r="U887" s="0" t="n">
        <v>883</v>
      </c>
      <c r="V887" s="0" t="n">
        <f aca="false">IF(AND(N($B$12)&gt;0,U887-$B$5-1&gt;=1),MAX(0,1-SUMPRODUCT(POISSON(L_J,($B$12*U887)/2,FALSE()),BETADIST(($B$5*FINV($B$8,$B$5,(U887-$B$5-1))/($B$5*FINV($B$8,$B$5,(U887-$B$5-1))+(U887-$B$5-1))),$B$5/2+L_J,(U887-$B$5-1)/2))),0)</f>
        <v>0.999999999997036</v>
      </c>
    </row>
    <row r="888" customFormat="false" ht="15" hidden="false" customHeight="false" outlineLevel="0" collapsed="false">
      <c r="U888" s="0" t="n">
        <v>884</v>
      </c>
      <c r="V888" s="0" t="n">
        <f aca="false">IF(AND(N($B$12)&gt;0,U888-$B$5-1&gt;=1),MAX(0,1-SUMPRODUCT(POISSON(L_J,($B$12*U888)/2,FALSE()),BETADIST(($B$5*FINV($B$8,$B$5,(U888-$B$5-1))/($B$5*FINV($B$8,$B$5,(U888-$B$5-1))+(U888-$B$5-1))),$B$5/2+L_J,(U888-$B$5-1)/2))),0)</f>
        <v>0.999999999997148</v>
      </c>
    </row>
    <row r="889" customFormat="false" ht="15" hidden="false" customHeight="false" outlineLevel="0" collapsed="false">
      <c r="U889" s="0" t="n">
        <v>885</v>
      </c>
      <c r="V889" s="0" t="n">
        <f aca="false">IF(AND(N($B$12)&gt;0,U889-$B$5-1&gt;=1),MAX(0,1-SUMPRODUCT(POISSON(L_J,($B$12*U889)/2,FALSE()),BETADIST(($B$5*FINV($B$8,$B$5,(U889-$B$5-1))/($B$5*FINV($B$8,$B$5,(U889-$B$5-1))+(U889-$B$5-1))),$B$5/2+L_J,(U889-$B$5-1)/2))),0)</f>
        <v>0.999999999997257</v>
      </c>
    </row>
    <row r="890" customFormat="false" ht="15" hidden="false" customHeight="false" outlineLevel="0" collapsed="false">
      <c r="U890" s="0" t="n">
        <v>886</v>
      </c>
      <c r="V890" s="0" t="n">
        <f aca="false">IF(AND(N($B$12)&gt;0,U890-$B$5-1&gt;=1),MAX(0,1-SUMPRODUCT(POISSON(L_J,($B$12*U890)/2,FALSE()),BETADIST(($B$5*FINV($B$8,$B$5,(U890-$B$5-1))/($B$5*FINV($B$8,$B$5,(U890-$B$5-1))+(U890-$B$5-1))),$B$5/2+L_J,(U890-$B$5-1)/2))),0)</f>
        <v>0.999999999997361</v>
      </c>
    </row>
    <row r="891" customFormat="false" ht="15" hidden="false" customHeight="false" outlineLevel="0" collapsed="false">
      <c r="U891" s="0" t="n">
        <v>887</v>
      </c>
      <c r="V891" s="0" t="n">
        <f aca="false">IF(AND(N($B$12)&gt;0,U891-$B$5-1&gt;=1),MAX(0,1-SUMPRODUCT(POISSON(L_J,($B$12*U891)/2,FALSE()),BETADIST(($B$5*FINV($B$8,$B$5,(U891-$B$5-1))/($B$5*FINV($B$8,$B$5,(U891-$B$5-1))+(U891-$B$5-1))),$B$5/2+L_J,(U891-$B$5-1)/2))),0)</f>
        <v>0.999999999997461</v>
      </c>
    </row>
    <row r="892" customFormat="false" ht="15" hidden="false" customHeight="false" outlineLevel="0" collapsed="false">
      <c r="U892" s="0" t="n">
        <v>888</v>
      </c>
      <c r="V892" s="0" t="n">
        <f aca="false">IF(AND(N($B$12)&gt;0,U892-$B$5-1&gt;=1),MAX(0,1-SUMPRODUCT(POISSON(L_J,($B$12*U892)/2,FALSE()),BETADIST(($B$5*FINV($B$8,$B$5,(U892-$B$5-1))/($B$5*FINV($B$8,$B$5,(U892-$B$5-1))+(U892-$B$5-1))),$B$5/2+L_J,(U892-$B$5-1)/2))),0)</f>
        <v>0.999999999997558</v>
      </c>
    </row>
    <row r="893" customFormat="false" ht="15" hidden="false" customHeight="false" outlineLevel="0" collapsed="false">
      <c r="U893" s="0" t="n">
        <v>889</v>
      </c>
      <c r="V893" s="0" t="n">
        <f aca="false">IF(AND(N($B$12)&gt;0,U893-$B$5-1&gt;=1),MAX(0,1-SUMPRODUCT(POISSON(L_J,($B$12*U893)/2,FALSE()),BETADIST(($B$5*FINV($B$8,$B$5,(U893-$B$5-1))/($B$5*FINV($B$8,$B$5,(U893-$B$5-1))+(U893-$B$5-1))),$B$5/2+L_J,(U893-$B$5-1)/2))),0)</f>
        <v>0.999999999997651</v>
      </c>
    </row>
    <row r="894" customFormat="false" ht="15" hidden="false" customHeight="false" outlineLevel="0" collapsed="false">
      <c r="U894" s="0" t="n">
        <v>890</v>
      </c>
      <c r="V894" s="0" t="n">
        <f aca="false">IF(AND(N($B$12)&gt;0,U894-$B$5-1&gt;=1),MAX(0,1-SUMPRODUCT(POISSON(L_J,($B$12*U894)/2,FALSE()),BETADIST(($B$5*FINV($B$8,$B$5,(U894-$B$5-1))/($B$5*FINV($B$8,$B$5,(U894-$B$5-1))+(U894-$B$5-1))),$B$5/2+L_J,(U894-$B$5-1)/2))),0)</f>
        <v>0.99999999999774</v>
      </c>
    </row>
    <row r="895" customFormat="false" ht="15" hidden="false" customHeight="false" outlineLevel="0" collapsed="false">
      <c r="U895" s="0" t="n">
        <v>891</v>
      </c>
      <c r="V895" s="0" t="n">
        <f aca="false">IF(AND(N($B$12)&gt;0,U895-$B$5-1&gt;=1),MAX(0,1-SUMPRODUCT(POISSON(L_J,($B$12*U895)/2,FALSE()),BETADIST(($B$5*FINV($B$8,$B$5,(U895-$B$5-1))/($B$5*FINV($B$8,$B$5,(U895-$B$5-1))+(U895-$B$5-1))),$B$5/2+L_J,(U895-$B$5-1)/2))),0)</f>
        <v>0.999999999997826</v>
      </c>
    </row>
    <row r="896" customFormat="false" ht="15" hidden="false" customHeight="false" outlineLevel="0" collapsed="false">
      <c r="U896" s="0" t="n">
        <v>892</v>
      </c>
      <c r="V896" s="0" t="n">
        <f aca="false">IF(AND(N($B$12)&gt;0,U896-$B$5-1&gt;=1),MAX(0,1-SUMPRODUCT(POISSON(L_J,($B$12*U896)/2,FALSE()),BETADIST(($B$5*FINV($B$8,$B$5,(U896-$B$5-1))/($B$5*FINV($B$8,$B$5,(U896-$B$5-1))+(U896-$B$5-1))),$B$5/2+L_J,(U896-$B$5-1)/2))),0)</f>
        <v>0.999999999997909</v>
      </c>
    </row>
    <row r="897" customFormat="false" ht="15" hidden="false" customHeight="false" outlineLevel="0" collapsed="false">
      <c r="U897" s="0" t="n">
        <v>893</v>
      </c>
      <c r="V897" s="0" t="n">
        <f aca="false">IF(AND(N($B$12)&gt;0,U897-$B$5-1&gt;=1),MAX(0,1-SUMPRODUCT(POISSON(L_J,($B$12*U897)/2,FALSE()),BETADIST(($B$5*FINV($B$8,$B$5,(U897-$B$5-1))/($B$5*FINV($B$8,$B$5,(U897-$B$5-1))+(U897-$B$5-1))),$B$5/2+L_J,(U897-$B$5-1)/2))),0)</f>
        <v>0.999999999997988</v>
      </c>
    </row>
    <row r="898" customFormat="false" ht="15" hidden="false" customHeight="false" outlineLevel="0" collapsed="false">
      <c r="U898" s="0" t="n">
        <v>894</v>
      </c>
      <c r="V898" s="0" t="n">
        <f aca="false">IF(AND(N($B$12)&gt;0,U898-$B$5-1&gt;=1),MAX(0,1-SUMPRODUCT(POISSON(L_J,($B$12*U898)/2,FALSE()),BETADIST(($B$5*FINV($B$8,$B$5,(U898-$B$5-1))/($B$5*FINV($B$8,$B$5,(U898-$B$5-1))+(U898-$B$5-1))),$B$5/2+L_J,(U898-$B$5-1)/2))),0)</f>
        <v>0.999999999998065</v>
      </c>
    </row>
    <row r="899" customFormat="false" ht="15" hidden="false" customHeight="false" outlineLevel="0" collapsed="false">
      <c r="U899" s="0" t="n">
        <v>895</v>
      </c>
      <c r="V899" s="0" t="n">
        <f aca="false">IF(AND(N($B$12)&gt;0,U899-$B$5-1&gt;=1),MAX(0,1-SUMPRODUCT(POISSON(L_J,($B$12*U899)/2,FALSE()),BETADIST(($B$5*FINV($B$8,$B$5,(U899-$B$5-1))/($B$5*FINV($B$8,$B$5,(U899-$B$5-1))+(U899-$B$5-1))),$B$5/2+L_J,(U899-$B$5-1)/2))),0)</f>
        <v>0.999999999998138</v>
      </c>
    </row>
    <row r="900" customFormat="false" ht="15" hidden="false" customHeight="false" outlineLevel="0" collapsed="false">
      <c r="U900" s="0" t="n">
        <v>896</v>
      </c>
      <c r="V900" s="0" t="n">
        <f aca="false">IF(AND(N($B$12)&gt;0,U900-$B$5-1&gt;=1),MAX(0,1-SUMPRODUCT(POISSON(L_J,($B$12*U900)/2,FALSE()),BETADIST(($B$5*FINV($B$8,$B$5,(U900-$B$5-1))/($B$5*FINV($B$8,$B$5,(U900-$B$5-1))+(U900-$B$5-1))),$B$5/2+L_J,(U900-$B$5-1)/2))),0)</f>
        <v>0.999999999998209</v>
      </c>
    </row>
    <row r="901" customFormat="false" ht="15" hidden="false" customHeight="false" outlineLevel="0" collapsed="false">
      <c r="U901" s="0" t="n">
        <v>897</v>
      </c>
      <c r="V901" s="0" t="n">
        <f aca="false">IF(AND(N($B$12)&gt;0,U901-$B$5-1&gt;=1),MAX(0,1-SUMPRODUCT(POISSON(L_J,($B$12*U901)/2,FALSE()),BETADIST(($B$5*FINV($B$8,$B$5,(U901-$B$5-1))/($B$5*FINV($B$8,$B$5,(U901-$B$5-1))+(U901-$B$5-1))),$B$5/2+L_J,(U901-$B$5-1)/2))),0)</f>
        <v>0.999999999998277</v>
      </c>
    </row>
    <row r="902" customFormat="false" ht="15" hidden="false" customHeight="false" outlineLevel="0" collapsed="false">
      <c r="U902" s="0" t="n">
        <v>898</v>
      </c>
      <c r="V902" s="0" t="n">
        <f aca="false">IF(AND(N($B$12)&gt;0,U902-$B$5-1&gt;=1),MAX(0,1-SUMPRODUCT(POISSON(L_J,($B$12*U902)/2,FALSE()),BETADIST(($B$5*FINV($B$8,$B$5,(U902-$B$5-1))/($B$5*FINV($B$8,$B$5,(U902-$B$5-1))+(U902-$B$5-1))),$B$5/2+L_J,(U902-$B$5-1)/2))),0)</f>
        <v>0.999999999998343</v>
      </c>
    </row>
    <row r="903" customFormat="false" ht="15" hidden="false" customHeight="false" outlineLevel="0" collapsed="false">
      <c r="U903" s="0" t="n">
        <v>899</v>
      </c>
      <c r="V903" s="0" t="n">
        <f aca="false">IF(AND(N($B$12)&gt;0,U903-$B$5-1&gt;=1),MAX(0,1-SUMPRODUCT(POISSON(L_J,($B$12*U903)/2,FALSE()),BETADIST(($B$5*FINV($B$8,$B$5,(U903-$B$5-1))/($B$5*FINV($B$8,$B$5,(U903-$B$5-1))+(U903-$B$5-1))),$B$5/2+L_J,(U903-$B$5-1)/2))),0)</f>
        <v>0.999999999998406</v>
      </c>
    </row>
    <row r="904" customFormat="false" ht="15" hidden="false" customHeight="false" outlineLevel="0" collapsed="false">
      <c r="U904" s="0" t="n">
        <v>900</v>
      </c>
      <c r="V904" s="0" t="n">
        <f aca="false">IF(AND(N($B$12)&gt;0,U904-$B$5-1&gt;=1),MAX(0,1-SUMPRODUCT(POISSON(L_J,($B$12*U904)/2,FALSE()),BETADIST(($B$5*FINV($B$8,$B$5,(U904-$B$5-1))/($B$5*FINV($B$8,$B$5,(U904-$B$5-1))+(U904-$B$5-1))),$B$5/2+L_J,(U904-$B$5-1)/2))),0)</f>
        <v>0.999999999998467</v>
      </c>
    </row>
    <row r="905" customFormat="false" ht="15" hidden="false" customHeight="false" outlineLevel="0" collapsed="false">
      <c r="U905" s="0" t="n">
        <v>901</v>
      </c>
      <c r="V905" s="0" t="n">
        <f aca="false">IF(AND(N($B$12)&gt;0,U905-$B$5-1&gt;=1),MAX(0,1-SUMPRODUCT(POISSON(L_J,($B$12*U905)/2,FALSE()),BETADIST(($B$5*FINV($B$8,$B$5,(U905-$B$5-1))/($B$5*FINV($B$8,$B$5,(U905-$B$5-1))+(U905-$B$5-1))),$B$5/2+L_J,(U905-$B$5-1)/2))),0)</f>
        <v>0.999999999998525</v>
      </c>
    </row>
    <row r="906" customFormat="false" ht="15" hidden="false" customHeight="false" outlineLevel="0" collapsed="false">
      <c r="U906" s="0" t="n">
        <v>902</v>
      </c>
      <c r="V906" s="0" t="n">
        <f aca="false">IF(AND(N($B$12)&gt;0,U906-$B$5-1&gt;=1),MAX(0,1-SUMPRODUCT(POISSON(L_J,($B$12*U906)/2,FALSE()),BETADIST(($B$5*FINV($B$8,$B$5,(U906-$B$5-1))/($B$5*FINV($B$8,$B$5,(U906-$B$5-1))+(U906-$B$5-1))),$B$5/2+L_J,(U906-$B$5-1)/2))),0)</f>
        <v>0.999999999998582</v>
      </c>
    </row>
    <row r="907" customFormat="false" ht="15" hidden="false" customHeight="false" outlineLevel="0" collapsed="false">
      <c r="U907" s="0" t="n">
        <v>903</v>
      </c>
      <c r="V907" s="0" t="n">
        <f aca="false">IF(AND(N($B$12)&gt;0,U907-$B$5-1&gt;=1),MAX(0,1-SUMPRODUCT(POISSON(L_J,($B$12*U907)/2,FALSE()),BETADIST(($B$5*FINV($B$8,$B$5,(U907-$B$5-1))/($B$5*FINV($B$8,$B$5,(U907-$B$5-1))+(U907-$B$5-1))),$B$5/2+L_J,(U907-$B$5-1)/2))),0)</f>
        <v>0.999999999998636</v>
      </c>
    </row>
    <row r="908" customFormat="false" ht="15" hidden="false" customHeight="false" outlineLevel="0" collapsed="false">
      <c r="U908" s="0" t="n">
        <v>904</v>
      </c>
      <c r="V908" s="0" t="n">
        <f aca="false">IF(AND(N($B$12)&gt;0,U908-$B$5-1&gt;=1),MAX(0,1-SUMPRODUCT(POISSON(L_J,($B$12*U908)/2,FALSE()),BETADIST(($B$5*FINV($B$8,$B$5,(U908-$B$5-1))/($B$5*FINV($B$8,$B$5,(U908-$B$5-1))+(U908-$B$5-1))),$B$5/2+L_J,(U908-$B$5-1)/2))),0)</f>
        <v>0.999999999998688</v>
      </c>
    </row>
    <row r="909" customFormat="false" ht="15" hidden="false" customHeight="false" outlineLevel="0" collapsed="false">
      <c r="U909" s="0" t="n">
        <v>905</v>
      </c>
      <c r="V909" s="0" t="n">
        <f aca="false">IF(AND(N($B$12)&gt;0,U909-$B$5-1&gt;=1),MAX(0,1-SUMPRODUCT(POISSON(L_J,($B$12*U909)/2,FALSE()),BETADIST(($B$5*FINV($B$8,$B$5,(U909-$B$5-1))/($B$5*FINV($B$8,$B$5,(U909-$B$5-1))+(U909-$B$5-1))),$B$5/2+L_J,(U909-$B$5-1)/2))),0)</f>
        <v>0.999999999998738</v>
      </c>
    </row>
    <row r="910" customFormat="false" ht="15" hidden="false" customHeight="false" outlineLevel="0" collapsed="false">
      <c r="U910" s="0" t="n">
        <v>906</v>
      </c>
      <c r="V910" s="0" t="n">
        <f aca="false">IF(AND(N($B$12)&gt;0,U910-$B$5-1&gt;=1),MAX(0,1-SUMPRODUCT(POISSON(L_J,($B$12*U910)/2,FALSE()),BETADIST(($B$5*FINV($B$8,$B$5,(U910-$B$5-1))/($B$5*FINV($B$8,$B$5,(U910-$B$5-1))+(U910-$B$5-1))),$B$5/2+L_J,(U910-$B$5-1)/2))),0)</f>
        <v>0.999999999998786</v>
      </c>
    </row>
    <row r="911" customFormat="false" ht="15" hidden="false" customHeight="false" outlineLevel="0" collapsed="false">
      <c r="U911" s="0" t="n">
        <v>907</v>
      </c>
      <c r="V911" s="0" t="n">
        <f aca="false">IF(AND(N($B$12)&gt;0,U911-$B$5-1&gt;=1),MAX(0,1-SUMPRODUCT(POISSON(L_J,($B$12*U911)/2,FALSE()),BETADIST(($B$5*FINV($B$8,$B$5,(U911-$B$5-1))/($B$5*FINV($B$8,$B$5,(U911-$B$5-1))+(U911-$B$5-1))),$B$5/2+L_J,(U911-$B$5-1)/2))),0)</f>
        <v>0.999999999998832</v>
      </c>
    </row>
    <row r="912" customFormat="false" ht="15" hidden="false" customHeight="false" outlineLevel="0" collapsed="false">
      <c r="U912" s="0" t="n">
        <v>908</v>
      </c>
      <c r="V912" s="0" t="n">
        <f aca="false">IF(AND(N($B$12)&gt;0,U912-$B$5-1&gt;=1),MAX(0,1-SUMPRODUCT(POISSON(L_J,($B$12*U912)/2,FALSE()),BETADIST(($B$5*FINV($B$8,$B$5,(U912-$B$5-1))/($B$5*FINV($B$8,$B$5,(U912-$B$5-1))+(U912-$B$5-1))),$B$5/2+L_J,(U912-$B$5-1)/2))),0)</f>
        <v>0.999999999998877</v>
      </c>
    </row>
    <row r="913" customFormat="false" ht="15" hidden="false" customHeight="false" outlineLevel="0" collapsed="false">
      <c r="U913" s="0" t="n">
        <v>909</v>
      </c>
      <c r="V913" s="0" t="n">
        <f aca="false">IF(AND(N($B$12)&gt;0,U913-$B$5-1&gt;=1),MAX(0,1-SUMPRODUCT(POISSON(L_J,($B$12*U913)/2,FALSE()),BETADIST(($B$5*FINV($B$8,$B$5,(U913-$B$5-1))/($B$5*FINV($B$8,$B$5,(U913-$B$5-1))+(U913-$B$5-1))),$B$5/2+L_J,(U913-$B$5-1)/2))),0)</f>
        <v>0.99999999999892</v>
      </c>
    </row>
    <row r="914" customFormat="false" ht="15" hidden="false" customHeight="false" outlineLevel="0" collapsed="false">
      <c r="U914" s="0" t="n">
        <v>910</v>
      </c>
      <c r="V914" s="0" t="n">
        <f aca="false">IF(AND(N($B$12)&gt;0,U914-$B$5-1&gt;=1),MAX(0,1-SUMPRODUCT(POISSON(L_J,($B$12*U914)/2,FALSE()),BETADIST(($B$5*FINV($B$8,$B$5,(U914-$B$5-1))/($B$5*FINV($B$8,$B$5,(U914-$B$5-1))+(U914-$B$5-1))),$B$5/2+L_J,(U914-$B$5-1)/2))),0)</f>
        <v>0.999999999998961</v>
      </c>
    </row>
    <row r="915" customFormat="false" ht="15" hidden="false" customHeight="false" outlineLevel="0" collapsed="false">
      <c r="U915" s="0" t="n">
        <v>911</v>
      </c>
      <c r="V915" s="0" t="n">
        <f aca="false">IF(AND(N($B$12)&gt;0,U915-$B$5-1&gt;=1),MAX(0,1-SUMPRODUCT(POISSON(L_J,($B$12*U915)/2,FALSE()),BETADIST(($B$5*FINV($B$8,$B$5,(U915-$B$5-1))/($B$5*FINV($B$8,$B$5,(U915-$B$5-1))+(U915-$B$5-1))),$B$5/2+L_J,(U915-$B$5-1)/2))),0)</f>
        <v>0.999999999999001</v>
      </c>
    </row>
    <row r="916" customFormat="false" ht="15" hidden="false" customHeight="false" outlineLevel="0" collapsed="false">
      <c r="U916" s="0" t="n">
        <v>912</v>
      </c>
      <c r="V916" s="0" t="n">
        <f aca="false">IF(AND(N($B$12)&gt;0,U916-$B$5-1&gt;=1),MAX(0,1-SUMPRODUCT(POISSON(L_J,($B$12*U916)/2,FALSE()),BETADIST(($B$5*FINV($B$8,$B$5,(U916-$B$5-1))/($B$5*FINV($B$8,$B$5,(U916-$B$5-1))+(U916-$B$5-1))),$B$5/2+L_J,(U916-$B$5-1)/2))),0)</f>
        <v>0.999999999999039</v>
      </c>
    </row>
    <row r="917" customFormat="false" ht="15" hidden="false" customHeight="false" outlineLevel="0" collapsed="false">
      <c r="U917" s="0" t="n">
        <v>913</v>
      </c>
      <c r="V917" s="0" t="n">
        <f aca="false">IF(AND(N($B$12)&gt;0,U917-$B$5-1&gt;=1),MAX(0,1-SUMPRODUCT(POISSON(L_J,($B$12*U917)/2,FALSE()),BETADIST(($B$5*FINV($B$8,$B$5,(U917-$B$5-1))/($B$5*FINV($B$8,$B$5,(U917-$B$5-1))+(U917-$B$5-1))),$B$5/2+L_J,(U917-$B$5-1)/2))),0)</f>
        <v>0.999999999999075</v>
      </c>
    </row>
    <row r="918" customFormat="false" ht="15" hidden="false" customHeight="false" outlineLevel="0" collapsed="false">
      <c r="U918" s="0" t="n">
        <v>914</v>
      </c>
      <c r="V918" s="0" t="n">
        <f aca="false">IF(AND(N($B$12)&gt;0,U918-$B$5-1&gt;=1),MAX(0,1-SUMPRODUCT(POISSON(L_J,($B$12*U918)/2,FALSE()),BETADIST(($B$5*FINV($B$8,$B$5,(U918-$B$5-1))/($B$5*FINV($B$8,$B$5,(U918-$B$5-1))+(U918-$B$5-1))),$B$5/2+L_J,(U918-$B$5-1)/2))),0)</f>
        <v>0.999999999999111</v>
      </c>
    </row>
    <row r="919" customFormat="false" ht="15" hidden="false" customHeight="false" outlineLevel="0" collapsed="false">
      <c r="U919" s="0" t="n">
        <v>915</v>
      </c>
      <c r="V919" s="0" t="n">
        <f aca="false">IF(AND(N($B$12)&gt;0,U919-$B$5-1&gt;=1),MAX(0,1-SUMPRODUCT(POISSON(L_J,($B$12*U919)/2,FALSE()),BETADIST(($B$5*FINV($B$8,$B$5,(U919-$B$5-1))/($B$5*FINV($B$8,$B$5,(U919-$B$5-1))+(U919-$B$5-1))),$B$5/2+L_J,(U919-$B$5-1)/2))),0)</f>
        <v>0.999999999999145</v>
      </c>
    </row>
    <row r="920" customFormat="false" ht="15" hidden="false" customHeight="false" outlineLevel="0" collapsed="false">
      <c r="U920" s="0" t="n">
        <v>916</v>
      </c>
      <c r="V920" s="0" t="n">
        <f aca="false">IF(AND(N($B$12)&gt;0,U920-$B$5-1&gt;=1),MAX(0,1-SUMPRODUCT(POISSON(L_J,($B$12*U920)/2,FALSE()),BETADIST(($B$5*FINV($B$8,$B$5,(U920-$B$5-1))/($B$5*FINV($B$8,$B$5,(U920-$B$5-1))+(U920-$B$5-1))),$B$5/2+L_J,(U920-$B$5-1)/2))),0)</f>
        <v>0.999999999999177</v>
      </c>
    </row>
    <row r="921" customFormat="false" ht="15" hidden="false" customHeight="false" outlineLevel="0" collapsed="false">
      <c r="U921" s="0" t="n">
        <v>917</v>
      </c>
      <c r="V921" s="0" t="n">
        <f aca="false">IF(AND(N($B$12)&gt;0,U921-$B$5-1&gt;=1),MAX(0,1-SUMPRODUCT(POISSON(L_J,($B$12*U921)/2,FALSE()),BETADIST(($B$5*FINV($B$8,$B$5,(U921-$B$5-1))/($B$5*FINV($B$8,$B$5,(U921-$B$5-1))+(U921-$B$5-1))),$B$5/2+L_J,(U921-$B$5-1)/2))),0)</f>
        <v>0.999999999999209</v>
      </c>
    </row>
    <row r="922" customFormat="false" ht="15" hidden="false" customHeight="false" outlineLevel="0" collapsed="false">
      <c r="U922" s="0" t="n">
        <v>918</v>
      </c>
      <c r="V922" s="0" t="n">
        <f aca="false">IF(AND(N($B$12)&gt;0,U922-$B$5-1&gt;=1),MAX(0,1-SUMPRODUCT(POISSON(L_J,($B$12*U922)/2,FALSE()),BETADIST(($B$5*FINV($B$8,$B$5,(U922-$B$5-1))/($B$5*FINV($B$8,$B$5,(U922-$B$5-1))+(U922-$B$5-1))),$B$5/2+L_J,(U922-$B$5-1)/2))),0)</f>
        <v>0.999999999999239</v>
      </c>
    </row>
    <row r="923" customFormat="false" ht="15" hidden="false" customHeight="false" outlineLevel="0" collapsed="false">
      <c r="U923" s="0" t="n">
        <v>919</v>
      </c>
      <c r="V923" s="0" t="n">
        <f aca="false">IF(AND(N($B$12)&gt;0,U923-$B$5-1&gt;=1),MAX(0,1-SUMPRODUCT(POISSON(L_J,($B$12*U923)/2,FALSE()),BETADIST(($B$5*FINV($B$8,$B$5,(U923-$B$5-1))/($B$5*FINV($B$8,$B$5,(U923-$B$5-1))+(U923-$B$5-1))),$B$5/2+L_J,(U923-$B$5-1)/2))),0)</f>
        <v>0.999999999999268</v>
      </c>
    </row>
    <row r="924" customFormat="false" ht="15" hidden="false" customHeight="false" outlineLevel="0" collapsed="false">
      <c r="U924" s="0" t="n">
        <v>920</v>
      </c>
      <c r="V924" s="0" t="n">
        <f aca="false">IF(AND(N($B$12)&gt;0,U924-$B$5-1&gt;=1),MAX(0,1-SUMPRODUCT(POISSON(L_J,($B$12*U924)/2,FALSE()),BETADIST(($B$5*FINV($B$8,$B$5,(U924-$B$5-1))/($B$5*FINV($B$8,$B$5,(U924-$B$5-1))+(U924-$B$5-1))),$B$5/2+L_J,(U924-$B$5-1)/2))),0)</f>
        <v>0.999999999999296</v>
      </c>
    </row>
    <row r="925" customFormat="false" ht="15" hidden="false" customHeight="false" outlineLevel="0" collapsed="false">
      <c r="U925" s="0" t="n">
        <v>921</v>
      </c>
      <c r="V925" s="0" t="n">
        <f aca="false">IF(AND(N($B$12)&gt;0,U925-$B$5-1&gt;=1),MAX(0,1-SUMPRODUCT(POISSON(L_J,($B$12*U925)/2,FALSE()),BETADIST(($B$5*FINV($B$8,$B$5,(U925-$B$5-1))/($B$5*FINV($B$8,$B$5,(U925-$B$5-1))+(U925-$B$5-1))),$B$5/2+L_J,(U925-$B$5-1)/2))),0)</f>
        <v>0.999999999999323</v>
      </c>
    </row>
    <row r="926" customFormat="false" ht="15" hidden="false" customHeight="false" outlineLevel="0" collapsed="false">
      <c r="U926" s="0" t="n">
        <v>922</v>
      </c>
      <c r="V926" s="0" t="n">
        <f aca="false">IF(AND(N($B$12)&gt;0,U926-$B$5-1&gt;=1),MAX(0,1-SUMPRODUCT(POISSON(L_J,($B$12*U926)/2,FALSE()),BETADIST(($B$5*FINV($B$8,$B$5,(U926-$B$5-1))/($B$5*FINV($B$8,$B$5,(U926-$B$5-1))+(U926-$B$5-1))),$B$5/2+L_J,(U926-$B$5-1)/2))),0)</f>
        <v>0.999999999999349</v>
      </c>
    </row>
    <row r="927" customFormat="false" ht="15" hidden="false" customHeight="false" outlineLevel="0" collapsed="false">
      <c r="U927" s="0" t="n">
        <v>923</v>
      </c>
      <c r="V927" s="0" t="n">
        <f aca="false">IF(AND(N($B$12)&gt;0,U927-$B$5-1&gt;=1),MAX(0,1-SUMPRODUCT(POISSON(L_J,($B$12*U927)/2,FALSE()),BETADIST(($B$5*FINV($B$8,$B$5,(U927-$B$5-1))/($B$5*FINV($B$8,$B$5,(U927-$B$5-1))+(U927-$B$5-1))),$B$5/2+L_J,(U927-$B$5-1)/2))),0)</f>
        <v>0.999999999999374</v>
      </c>
    </row>
    <row r="928" customFormat="false" ht="15" hidden="false" customHeight="false" outlineLevel="0" collapsed="false">
      <c r="U928" s="0" t="n">
        <v>924</v>
      </c>
      <c r="V928" s="0" t="n">
        <f aca="false">IF(AND(N($B$12)&gt;0,U928-$B$5-1&gt;=1),MAX(0,1-SUMPRODUCT(POISSON(L_J,($B$12*U928)/2,FALSE()),BETADIST(($B$5*FINV($B$8,$B$5,(U928-$B$5-1))/($B$5*FINV($B$8,$B$5,(U928-$B$5-1))+(U928-$B$5-1))),$B$5/2+L_J,(U928-$B$5-1)/2))),0)</f>
        <v>0.999999999999398</v>
      </c>
    </row>
    <row r="929" customFormat="false" ht="15" hidden="false" customHeight="false" outlineLevel="0" collapsed="false">
      <c r="U929" s="0" t="n">
        <v>925</v>
      </c>
      <c r="V929" s="0" t="n">
        <f aca="false">IF(AND(N($B$12)&gt;0,U929-$B$5-1&gt;=1),MAX(0,1-SUMPRODUCT(POISSON(L_J,($B$12*U929)/2,FALSE()),BETADIST(($B$5*FINV($B$8,$B$5,(U929-$B$5-1))/($B$5*FINV($B$8,$B$5,(U929-$B$5-1))+(U929-$B$5-1))),$B$5/2+L_J,(U929-$B$5-1)/2))),0)</f>
        <v>0.999999999999421</v>
      </c>
    </row>
    <row r="930" customFormat="false" ht="15" hidden="false" customHeight="false" outlineLevel="0" collapsed="false">
      <c r="U930" s="0" t="n">
        <v>926</v>
      </c>
      <c r="V930" s="0" t="n">
        <f aca="false">IF(AND(N($B$12)&gt;0,U930-$B$5-1&gt;=1),MAX(0,1-SUMPRODUCT(POISSON(L_J,($B$12*U930)/2,FALSE()),BETADIST(($B$5*FINV($B$8,$B$5,(U930-$B$5-1))/($B$5*FINV($B$8,$B$5,(U930-$B$5-1))+(U930-$B$5-1))),$B$5/2+L_J,(U930-$B$5-1)/2))),0)</f>
        <v>0.999999999999443</v>
      </c>
    </row>
    <row r="931" customFormat="false" ht="15" hidden="false" customHeight="false" outlineLevel="0" collapsed="false">
      <c r="U931" s="0" t="n">
        <v>927</v>
      </c>
      <c r="V931" s="0" t="n">
        <f aca="false">IF(AND(N($B$12)&gt;0,U931-$B$5-1&gt;=1),MAX(0,1-SUMPRODUCT(POISSON(L_J,($B$12*U931)/2,FALSE()),BETADIST(($B$5*FINV($B$8,$B$5,(U931-$B$5-1))/($B$5*FINV($B$8,$B$5,(U931-$B$5-1))+(U931-$B$5-1))),$B$5/2+L_J,(U931-$B$5-1)/2))),0)</f>
        <v>0.999999999999465</v>
      </c>
    </row>
    <row r="932" customFormat="false" ht="15" hidden="false" customHeight="false" outlineLevel="0" collapsed="false">
      <c r="U932" s="0" t="n">
        <v>928</v>
      </c>
      <c r="V932" s="0" t="n">
        <f aca="false">IF(AND(N($B$12)&gt;0,U932-$B$5-1&gt;=1),MAX(0,1-SUMPRODUCT(POISSON(L_J,($B$12*U932)/2,FALSE()),BETADIST(($B$5*FINV($B$8,$B$5,(U932-$B$5-1))/($B$5*FINV($B$8,$B$5,(U932-$B$5-1))+(U932-$B$5-1))),$B$5/2+L_J,(U932-$B$5-1)/2))),0)</f>
        <v>0.999999999999485</v>
      </c>
    </row>
    <row r="933" customFormat="false" ht="15" hidden="false" customHeight="false" outlineLevel="0" collapsed="false">
      <c r="U933" s="0" t="n">
        <v>929</v>
      </c>
      <c r="V933" s="0" t="n">
        <f aca="false">IF(AND(N($B$12)&gt;0,U933-$B$5-1&gt;=1),MAX(0,1-SUMPRODUCT(POISSON(L_J,($B$12*U933)/2,FALSE()),BETADIST(($B$5*FINV($B$8,$B$5,(U933-$B$5-1))/($B$5*FINV($B$8,$B$5,(U933-$B$5-1))+(U933-$B$5-1))),$B$5/2+L_J,(U933-$B$5-1)/2))),0)</f>
        <v>0.999999999999505</v>
      </c>
    </row>
    <row r="934" customFormat="false" ht="15" hidden="false" customHeight="false" outlineLevel="0" collapsed="false">
      <c r="U934" s="0" t="n">
        <v>930</v>
      </c>
      <c r="V934" s="0" t="n">
        <f aca="false">IF(AND(N($B$12)&gt;0,U934-$B$5-1&gt;=1),MAX(0,1-SUMPRODUCT(POISSON(L_J,($B$12*U934)/2,FALSE()),BETADIST(($B$5*FINV($B$8,$B$5,(U934-$B$5-1))/($B$5*FINV($B$8,$B$5,(U934-$B$5-1))+(U934-$B$5-1))),$B$5/2+L_J,(U934-$B$5-1)/2))),0)</f>
        <v>0.999999999999524</v>
      </c>
    </row>
    <row r="935" customFormat="false" ht="15" hidden="false" customHeight="false" outlineLevel="0" collapsed="false">
      <c r="U935" s="0" t="n">
        <v>931</v>
      </c>
      <c r="V935" s="0" t="n">
        <f aca="false">IF(AND(N($B$12)&gt;0,U935-$B$5-1&gt;=1),MAX(0,1-SUMPRODUCT(POISSON(L_J,($B$12*U935)/2,FALSE()),BETADIST(($B$5*FINV($B$8,$B$5,(U935-$B$5-1))/($B$5*FINV($B$8,$B$5,(U935-$B$5-1))+(U935-$B$5-1))),$B$5/2+L_J,(U935-$B$5-1)/2))),0)</f>
        <v>0.999999999999542</v>
      </c>
    </row>
    <row r="936" customFormat="false" ht="15" hidden="false" customHeight="false" outlineLevel="0" collapsed="false">
      <c r="U936" s="0" t="n">
        <v>932</v>
      </c>
      <c r="V936" s="0" t="n">
        <f aca="false">IF(AND(N($B$12)&gt;0,U936-$B$5-1&gt;=1),MAX(0,1-SUMPRODUCT(POISSON(L_J,($B$12*U936)/2,FALSE()),BETADIST(($B$5*FINV($B$8,$B$5,(U936-$B$5-1))/($B$5*FINV($B$8,$B$5,(U936-$B$5-1))+(U936-$B$5-1))),$B$5/2+L_J,(U936-$B$5-1)/2))),0)</f>
        <v>0.99999999999956</v>
      </c>
    </row>
    <row r="937" customFormat="false" ht="15" hidden="false" customHeight="false" outlineLevel="0" collapsed="false">
      <c r="U937" s="0" t="n">
        <v>933</v>
      </c>
      <c r="V937" s="0" t="n">
        <f aca="false">IF(AND(N($B$12)&gt;0,U937-$B$5-1&gt;=1),MAX(0,1-SUMPRODUCT(POISSON(L_J,($B$12*U937)/2,FALSE()),BETADIST(($B$5*FINV($B$8,$B$5,(U937-$B$5-1))/($B$5*FINV($B$8,$B$5,(U937-$B$5-1))+(U937-$B$5-1))),$B$5/2+L_J,(U937-$B$5-1)/2))),0)</f>
        <v>0.999999999999576</v>
      </c>
    </row>
    <row r="938" customFormat="false" ht="15" hidden="false" customHeight="false" outlineLevel="0" collapsed="false">
      <c r="U938" s="0" t="n">
        <v>934</v>
      </c>
      <c r="V938" s="0" t="n">
        <f aca="false">IF(AND(N($B$12)&gt;0,U938-$B$5-1&gt;=1),MAX(0,1-SUMPRODUCT(POISSON(L_J,($B$12*U938)/2,FALSE()),BETADIST(($B$5*FINV($B$8,$B$5,(U938-$B$5-1))/($B$5*FINV($B$8,$B$5,(U938-$B$5-1))+(U938-$B$5-1))),$B$5/2+L_J,(U938-$B$5-1)/2))),0)</f>
        <v>0.999999999999593</v>
      </c>
    </row>
    <row r="939" customFormat="false" ht="15" hidden="false" customHeight="false" outlineLevel="0" collapsed="false">
      <c r="U939" s="0" t="n">
        <v>935</v>
      </c>
      <c r="V939" s="0" t="n">
        <f aca="false">IF(AND(N($B$12)&gt;0,U939-$B$5-1&gt;=1),MAX(0,1-SUMPRODUCT(POISSON(L_J,($B$12*U939)/2,FALSE()),BETADIST(($B$5*FINV($B$8,$B$5,(U939-$B$5-1))/($B$5*FINV($B$8,$B$5,(U939-$B$5-1))+(U939-$B$5-1))),$B$5/2+L_J,(U939-$B$5-1)/2))),0)</f>
        <v>0.999999999999608</v>
      </c>
    </row>
    <row r="940" customFormat="false" ht="15" hidden="false" customHeight="false" outlineLevel="0" collapsed="false">
      <c r="U940" s="0" t="n">
        <v>936</v>
      </c>
      <c r="V940" s="0" t="n">
        <f aca="false">IF(AND(N($B$12)&gt;0,U940-$B$5-1&gt;=1),MAX(0,1-SUMPRODUCT(POISSON(L_J,($B$12*U940)/2,FALSE()),BETADIST(($B$5*FINV($B$8,$B$5,(U940-$B$5-1))/($B$5*FINV($B$8,$B$5,(U940-$B$5-1))+(U940-$B$5-1))),$B$5/2+L_J,(U940-$B$5-1)/2))),0)</f>
        <v>0.999999999999623</v>
      </c>
    </row>
    <row r="941" customFormat="false" ht="15" hidden="false" customHeight="false" outlineLevel="0" collapsed="false">
      <c r="U941" s="0" t="n">
        <v>937</v>
      </c>
      <c r="V941" s="0" t="n">
        <f aca="false">IF(AND(N($B$12)&gt;0,U941-$B$5-1&gt;=1),MAX(0,1-SUMPRODUCT(POISSON(L_J,($B$12*U941)/2,FALSE()),BETADIST(($B$5*FINV($B$8,$B$5,(U941-$B$5-1))/($B$5*FINV($B$8,$B$5,(U941-$B$5-1))+(U941-$B$5-1))),$B$5/2+L_J,(U941-$B$5-1)/2))),0)</f>
        <v>0.999999999999638</v>
      </c>
    </row>
    <row r="942" customFormat="false" ht="15" hidden="false" customHeight="false" outlineLevel="0" collapsed="false">
      <c r="U942" s="0" t="n">
        <v>938</v>
      </c>
      <c r="V942" s="0" t="n">
        <f aca="false">IF(AND(N($B$12)&gt;0,U942-$B$5-1&gt;=1),MAX(0,1-SUMPRODUCT(POISSON(L_J,($B$12*U942)/2,FALSE()),BETADIST(($B$5*FINV($B$8,$B$5,(U942-$B$5-1))/($B$5*FINV($B$8,$B$5,(U942-$B$5-1))+(U942-$B$5-1))),$B$5/2+L_J,(U942-$B$5-1)/2))),0)</f>
        <v>0.999999999999652</v>
      </c>
    </row>
    <row r="943" customFormat="false" ht="15" hidden="false" customHeight="false" outlineLevel="0" collapsed="false">
      <c r="U943" s="0" t="n">
        <v>939</v>
      </c>
      <c r="V943" s="0" t="n">
        <f aca="false">IF(AND(N($B$12)&gt;0,U943-$B$5-1&gt;=1),MAX(0,1-SUMPRODUCT(POISSON(L_J,($B$12*U943)/2,FALSE()),BETADIST(($B$5*FINV($B$8,$B$5,(U943-$B$5-1))/($B$5*FINV($B$8,$B$5,(U943-$B$5-1))+(U943-$B$5-1))),$B$5/2+L_J,(U943-$B$5-1)/2))),0)</f>
        <v>0.999999999999665</v>
      </c>
    </row>
    <row r="944" customFormat="false" ht="15" hidden="false" customHeight="false" outlineLevel="0" collapsed="false">
      <c r="U944" s="0" t="n">
        <v>940</v>
      </c>
      <c r="V944" s="0" t="n">
        <f aca="false">IF(AND(N($B$12)&gt;0,U944-$B$5-1&gt;=1),MAX(0,1-SUMPRODUCT(POISSON(L_J,($B$12*U944)/2,FALSE()),BETADIST(($B$5*FINV($B$8,$B$5,(U944-$B$5-1))/($B$5*FINV($B$8,$B$5,(U944-$B$5-1))+(U944-$B$5-1))),$B$5/2+L_J,(U944-$B$5-1)/2))),0)</f>
        <v>0.999999999999678</v>
      </c>
    </row>
    <row r="945" customFormat="false" ht="15" hidden="false" customHeight="false" outlineLevel="0" collapsed="false">
      <c r="U945" s="0" t="n">
        <v>941</v>
      </c>
      <c r="V945" s="0" t="n">
        <f aca="false">IF(AND(N($B$12)&gt;0,U945-$B$5-1&gt;=1),MAX(0,1-SUMPRODUCT(POISSON(L_J,($B$12*U945)/2,FALSE()),BETADIST(($B$5*FINV($B$8,$B$5,(U945-$B$5-1))/($B$5*FINV($B$8,$B$5,(U945-$B$5-1))+(U945-$B$5-1))),$B$5/2+L_J,(U945-$B$5-1)/2))),0)</f>
        <v>0.99999999999969</v>
      </c>
    </row>
    <row r="946" customFormat="false" ht="15" hidden="false" customHeight="false" outlineLevel="0" collapsed="false">
      <c r="U946" s="0" t="n">
        <v>942</v>
      </c>
      <c r="V946" s="0" t="n">
        <f aca="false">IF(AND(N($B$12)&gt;0,U946-$B$5-1&gt;=1),MAX(0,1-SUMPRODUCT(POISSON(L_J,($B$12*U946)/2,FALSE()),BETADIST(($B$5*FINV($B$8,$B$5,(U946-$B$5-1))/($B$5*FINV($B$8,$B$5,(U946-$B$5-1))+(U946-$B$5-1))),$B$5/2+L_J,(U946-$B$5-1)/2))),0)</f>
        <v>0.999999999999702</v>
      </c>
    </row>
    <row r="947" customFormat="false" ht="15" hidden="false" customHeight="false" outlineLevel="0" collapsed="false">
      <c r="U947" s="0" t="n">
        <v>943</v>
      </c>
      <c r="V947" s="0" t="n">
        <f aca="false">IF(AND(N($B$12)&gt;0,U947-$B$5-1&gt;=1),MAX(0,1-SUMPRODUCT(POISSON(L_J,($B$12*U947)/2,FALSE()),BETADIST(($B$5*FINV($B$8,$B$5,(U947-$B$5-1))/($B$5*FINV($B$8,$B$5,(U947-$B$5-1))+(U947-$B$5-1))),$B$5/2+L_J,(U947-$B$5-1)/2))),0)</f>
        <v>0.999999999999714</v>
      </c>
    </row>
    <row r="948" customFormat="false" ht="15" hidden="false" customHeight="false" outlineLevel="0" collapsed="false">
      <c r="U948" s="0" t="n">
        <v>944</v>
      </c>
      <c r="V948" s="0" t="n">
        <f aca="false">IF(AND(N($B$12)&gt;0,U948-$B$5-1&gt;=1),MAX(0,1-SUMPRODUCT(POISSON(L_J,($B$12*U948)/2,FALSE()),BETADIST(($B$5*FINV($B$8,$B$5,(U948-$B$5-1))/($B$5*FINV($B$8,$B$5,(U948-$B$5-1))+(U948-$B$5-1))),$B$5/2+L_J,(U948-$B$5-1)/2))),0)</f>
        <v>0.999999999999725</v>
      </c>
    </row>
    <row r="949" customFormat="false" ht="15" hidden="false" customHeight="false" outlineLevel="0" collapsed="false">
      <c r="U949" s="0" t="n">
        <v>945</v>
      </c>
      <c r="V949" s="0" t="n">
        <f aca="false">IF(AND(N($B$12)&gt;0,U949-$B$5-1&gt;=1),MAX(0,1-SUMPRODUCT(POISSON(L_J,($B$12*U949)/2,FALSE()),BETADIST(($B$5*FINV($B$8,$B$5,(U949-$B$5-1))/($B$5*FINV($B$8,$B$5,(U949-$B$5-1))+(U949-$B$5-1))),$B$5/2+L_J,(U949-$B$5-1)/2))),0)</f>
        <v>0.999999999999735</v>
      </c>
    </row>
    <row r="950" customFormat="false" ht="15" hidden="false" customHeight="false" outlineLevel="0" collapsed="false">
      <c r="U950" s="0" t="n">
        <v>946</v>
      </c>
      <c r="V950" s="0" t="n">
        <f aca="false">IF(AND(N($B$12)&gt;0,U950-$B$5-1&gt;=1),MAX(0,1-SUMPRODUCT(POISSON(L_J,($B$12*U950)/2,FALSE()),BETADIST(($B$5*FINV($B$8,$B$5,(U950-$B$5-1))/($B$5*FINV($B$8,$B$5,(U950-$B$5-1))+(U950-$B$5-1))),$B$5/2+L_J,(U950-$B$5-1)/2))),0)</f>
        <v>0.999999999999745</v>
      </c>
    </row>
    <row r="951" customFormat="false" ht="15" hidden="false" customHeight="false" outlineLevel="0" collapsed="false">
      <c r="U951" s="0" t="n">
        <v>947</v>
      </c>
      <c r="V951" s="0" t="n">
        <f aca="false">IF(AND(N($B$12)&gt;0,U951-$B$5-1&gt;=1),MAX(0,1-SUMPRODUCT(POISSON(L_J,($B$12*U951)/2,FALSE()),BETADIST(($B$5*FINV($B$8,$B$5,(U951-$B$5-1))/($B$5*FINV($B$8,$B$5,(U951-$B$5-1))+(U951-$B$5-1))),$B$5/2+L_J,(U951-$B$5-1)/2))),0)</f>
        <v>0.999999999999755</v>
      </c>
    </row>
    <row r="952" customFormat="false" ht="15" hidden="false" customHeight="false" outlineLevel="0" collapsed="false">
      <c r="U952" s="0" t="n">
        <v>948</v>
      </c>
      <c r="V952" s="0" t="n">
        <f aca="false">IF(AND(N($B$12)&gt;0,U952-$B$5-1&gt;=1),MAX(0,1-SUMPRODUCT(POISSON(L_J,($B$12*U952)/2,FALSE()),BETADIST(($B$5*FINV($B$8,$B$5,(U952-$B$5-1))/($B$5*FINV($B$8,$B$5,(U952-$B$5-1))+(U952-$B$5-1))),$B$5/2+L_J,(U952-$B$5-1)/2))),0)</f>
        <v>0.999999999999765</v>
      </c>
    </row>
    <row r="953" customFormat="false" ht="15" hidden="false" customHeight="false" outlineLevel="0" collapsed="false">
      <c r="U953" s="0" t="n">
        <v>949</v>
      </c>
      <c r="V953" s="0" t="n">
        <f aca="false">IF(AND(N($B$12)&gt;0,U953-$B$5-1&gt;=1),MAX(0,1-SUMPRODUCT(POISSON(L_J,($B$12*U953)/2,FALSE()),BETADIST(($B$5*FINV($B$8,$B$5,(U953-$B$5-1))/($B$5*FINV($B$8,$B$5,(U953-$B$5-1))+(U953-$B$5-1))),$B$5/2+L_J,(U953-$B$5-1)/2))),0)</f>
        <v>0.999999999999774</v>
      </c>
    </row>
    <row r="954" customFormat="false" ht="15" hidden="false" customHeight="false" outlineLevel="0" collapsed="false">
      <c r="U954" s="0" t="n">
        <v>950</v>
      </c>
      <c r="V954" s="0" t="n">
        <f aca="false">IF(AND(N($B$12)&gt;0,U954-$B$5-1&gt;=1),MAX(0,1-SUMPRODUCT(POISSON(L_J,($B$12*U954)/2,FALSE()),BETADIST(($B$5*FINV($B$8,$B$5,(U954-$B$5-1))/($B$5*FINV($B$8,$B$5,(U954-$B$5-1))+(U954-$B$5-1))),$B$5/2+L_J,(U954-$B$5-1)/2))),0)</f>
        <v>0.999999999999782</v>
      </c>
    </row>
    <row r="955" customFormat="false" ht="15" hidden="false" customHeight="false" outlineLevel="0" collapsed="false">
      <c r="U955" s="0" t="n">
        <v>951</v>
      </c>
      <c r="V955" s="0" t="n">
        <f aca="false">IF(AND(N($B$12)&gt;0,U955-$B$5-1&gt;=1),MAX(0,1-SUMPRODUCT(POISSON(L_J,($B$12*U955)/2,FALSE()),BETADIST(($B$5*FINV($B$8,$B$5,(U955-$B$5-1))/($B$5*FINV($B$8,$B$5,(U955-$B$5-1))+(U955-$B$5-1))),$B$5/2+L_J,(U955-$B$5-1)/2))),0)</f>
        <v>0.999999999999791</v>
      </c>
    </row>
    <row r="956" customFormat="false" ht="15" hidden="false" customHeight="false" outlineLevel="0" collapsed="false">
      <c r="U956" s="0" t="n">
        <v>952</v>
      </c>
      <c r="V956" s="0" t="n">
        <f aca="false">IF(AND(N($B$12)&gt;0,U956-$B$5-1&gt;=1),MAX(0,1-SUMPRODUCT(POISSON(L_J,($B$12*U956)/2,FALSE()),BETADIST(($B$5*FINV($B$8,$B$5,(U956-$B$5-1))/($B$5*FINV($B$8,$B$5,(U956-$B$5-1))+(U956-$B$5-1))),$B$5/2+L_J,(U956-$B$5-1)/2))),0)</f>
        <v>0.999999999999799</v>
      </c>
    </row>
    <row r="957" customFormat="false" ht="15" hidden="false" customHeight="false" outlineLevel="0" collapsed="false">
      <c r="U957" s="0" t="n">
        <v>953</v>
      </c>
      <c r="V957" s="0" t="n">
        <f aca="false">IF(AND(N($B$12)&gt;0,U957-$B$5-1&gt;=1),MAX(0,1-SUMPRODUCT(POISSON(L_J,($B$12*U957)/2,FALSE()),BETADIST(($B$5*FINV($B$8,$B$5,(U957-$B$5-1))/($B$5*FINV($B$8,$B$5,(U957-$B$5-1))+(U957-$B$5-1))),$B$5/2+L_J,(U957-$B$5-1)/2))),0)</f>
        <v>0.999999999999807</v>
      </c>
    </row>
    <row r="958" customFormat="false" ht="15" hidden="false" customHeight="false" outlineLevel="0" collapsed="false">
      <c r="U958" s="0" t="n">
        <v>954</v>
      </c>
      <c r="V958" s="0" t="n">
        <f aca="false">IF(AND(N($B$12)&gt;0,U958-$B$5-1&gt;=1),MAX(0,1-SUMPRODUCT(POISSON(L_J,($B$12*U958)/2,FALSE()),BETADIST(($B$5*FINV($B$8,$B$5,(U958-$B$5-1))/($B$5*FINV($B$8,$B$5,(U958-$B$5-1))+(U958-$B$5-1))),$B$5/2+L_J,(U958-$B$5-1)/2))),0)</f>
        <v>0.999999999999814</v>
      </c>
    </row>
    <row r="959" customFormat="false" ht="15" hidden="false" customHeight="false" outlineLevel="0" collapsed="false">
      <c r="U959" s="0" t="n">
        <v>955</v>
      </c>
      <c r="V959" s="0" t="n">
        <f aca="false">IF(AND(N($B$12)&gt;0,U959-$B$5-1&gt;=1),MAX(0,1-SUMPRODUCT(POISSON(L_J,($B$12*U959)/2,FALSE()),BETADIST(($B$5*FINV($B$8,$B$5,(U959-$B$5-1))/($B$5*FINV($B$8,$B$5,(U959-$B$5-1))+(U959-$B$5-1))),$B$5/2+L_J,(U959-$B$5-1)/2))),0)</f>
        <v>0.999999999999821</v>
      </c>
    </row>
    <row r="960" customFormat="false" ht="15" hidden="false" customHeight="false" outlineLevel="0" collapsed="false">
      <c r="U960" s="0" t="n">
        <v>956</v>
      </c>
      <c r="V960" s="0" t="n">
        <f aca="false">IF(AND(N($B$12)&gt;0,U960-$B$5-1&gt;=1),MAX(0,1-SUMPRODUCT(POISSON(L_J,($B$12*U960)/2,FALSE()),BETADIST(($B$5*FINV($B$8,$B$5,(U960-$B$5-1))/($B$5*FINV($B$8,$B$5,(U960-$B$5-1))+(U960-$B$5-1))),$B$5/2+L_J,(U960-$B$5-1)/2))),0)</f>
        <v>0.999999999999828</v>
      </c>
    </row>
    <row r="961" customFormat="false" ht="15" hidden="false" customHeight="false" outlineLevel="0" collapsed="false">
      <c r="U961" s="0" t="n">
        <v>957</v>
      </c>
      <c r="V961" s="0" t="n">
        <f aca="false">IF(AND(N($B$12)&gt;0,U961-$B$5-1&gt;=1),MAX(0,1-SUMPRODUCT(POISSON(L_J,($B$12*U961)/2,FALSE()),BETADIST(($B$5*FINV($B$8,$B$5,(U961-$B$5-1))/($B$5*FINV($B$8,$B$5,(U961-$B$5-1))+(U961-$B$5-1))),$B$5/2+L_J,(U961-$B$5-1)/2))),0)</f>
        <v>0.999999999999835</v>
      </c>
    </row>
    <row r="962" customFormat="false" ht="15" hidden="false" customHeight="false" outlineLevel="0" collapsed="false">
      <c r="U962" s="0" t="n">
        <v>958</v>
      </c>
      <c r="V962" s="0" t="n">
        <f aca="false">IF(AND(N($B$12)&gt;0,U962-$B$5-1&gt;=1),MAX(0,1-SUMPRODUCT(POISSON(L_J,($B$12*U962)/2,FALSE()),BETADIST(($B$5*FINV($B$8,$B$5,(U962-$B$5-1))/($B$5*FINV($B$8,$B$5,(U962-$B$5-1))+(U962-$B$5-1))),$B$5/2+L_J,(U962-$B$5-1)/2))),0)</f>
        <v>0.999999999999841</v>
      </c>
    </row>
    <row r="963" customFormat="false" ht="15" hidden="false" customHeight="false" outlineLevel="0" collapsed="false">
      <c r="U963" s="0" t="n">
        <v>959</v>
      </c>
      <c r="V963" s="0" t="n">
        <f aca="false">IF(AND(N($B$12)&gt;0,U963-$B$5-1&gt;=1),MAX(0,1-SUMPRODUCT(POISSON(L_J,($B$12*U963)/2,FALSE()),BETADIST(($B$5*FINV($B$8,$B$5,(U963-$B$5-1))/($B$5*FINV($B$8,$B$5,(U963-$B$5-1))+(U963-$B$5-1))),$B$5/2+L_J,(U963-$B$5-1)/2))),0)</f>
        <v>0.999999999999847</v>
      </c>
    </row>
    <row r="964" customFormat="false" ht="15" hidden="false" customHeight="false" outlineLevel="0" collapsed="false">
      <c r="U964" s="0" t="n">
        <v>960</v>
      </c>
      <c r="V964" s="0" t="n">
        <f aca="false">IF(AND(N($B$12)&gt;0,U964-$B$5-1&gt;=1),MAX(0,1-SUMPRODUCT(POISSON(L_J,($B$12*U964)/2,FALSE()),BETADIST(($B$5*FINV($B$8,$B$5,(U964-$B$5-1))/($B$5*FINV($B$8,$B$5,(U964-$B$5-1))+(U964-$B$5-1))),$B$5/2+L_J,(U964-$B$5-1)/2))),0)</f>
        <v>0.999999999999853</v>
      </c>
    </row>
    <row r="965" customFormat="false" ht="15" hidden="false" customHeight="false" outlineLevel="0" collapsed="false">
      <c r="U965" s="0" t="n">
        <v>961</v>
      </c>
      <c r="V965" s="0" t="n">
        <f aca="false">IF(AND(N($B$12)&gt;0,U965-$B$5-1&gt;=1),MAX(0,1-SUMPRODUCT(POISSON(L_J,($B$12*U965)/2,FALSE()),BETADIST(($B$5*FINV($B$8,$B$5,(U965-$B$5-1))/($B$5*FINV($B$8,$B$5,(U965-$B$5-1))+(U965-$B$5-1))),$B$5/2+L_J,(U965-$B$5-1)/2))),0)</f>
        <v>0.999999999999859</v>
      </c>
    </row>
    <row r="966" customFormat="false" ht="15" hidden="false" customHeight="false" outlineLevel="0" collapsed="false">
      <c r="U966" s="0" t="n">
        <v>962</v>
      </c>
      <c r="V966" s="0" t="n">
        <f aca="false">IF(AND(N($B$12)&gt;0,U966-$B$5-1&gt;=1),MAX(0,1-SUMPRODUCT(POISSON(L_J,($B$12*U966)/2,FALSE()),BETADIST(($B$5*FINV($B$8,$B$5,(U966-$B$5-1))/($B$5*FINV($B$8,$B$5,(U966-$B$5-1))+(U966-$B$5-1))),$B$5/2+L_J,(U966-$B$5-1)/2))),0)</f>
        <v>0.999999999999864</v>
      </c>
    </row>
    <row r="967" customFormat="false" ht="15" hidden="false" customHeight="false" outlineLevel="0" collapsed="false">
      <c r="U967" s="0" t="n">
        <v>963</v>
      </c>
      <c r="V967" s="0" t="n">
        <f aca="false">IF(AND(N($B$12)&gt;0,U967-$B$5-1&gt;=1),MAX(0,1-SUMPRODUCT(POISSON(L_J,($B$12*U967)/2,FALSE()),BETADIST(($B$5*FINV($B$8,$B$5,(U967-$B$5-1))/($B$5*FINV($B$8,$B$5,(U967-$B$5-1))+(U967-$B$5-1))),$B$5/2+L_J,(U967-$B$5-1)/2))),0)</f>
        <v>0.999999999999869</v>
      </c>
    </row>
    <row r="968" customFormat="false" ht="15" hidden="false" customHeight="false" outlineLevel="0" collapsed="false">
      <c r="U968" s="0" t="n">
        <v>964</v>
      </c>
      <c r="V968" s="0" t="n">
        <f aca="false">IF(AND(N($B$12)&gt;0,U968-$B$5-1&gt;=1),MAX(0,1-SUMPRODUCT(POISSON(L_J,($B$12*U968)/2,FALSE()),BETADIST(($B$5*FINV($B$8,$B$5,(U968-$B$5-1))/($B$5*FINV($B$8,$B$5,(U968-$B$5-1))+(U968-$B$5-1))),$B$5/2+L_J,(U968-$B$5-1)/2))),0)</f>
        <v>0.999999999999875</v>
      </c>
    </row>
    <row r="969" customFormat="false" ht="15" hidden="false" customHeight="false" outlineLevel="0" collapsed="false">
      <c r="U969" s="0" t="n">
        <v>965</v>
      </c>
      <c r="V969" s="0" t="n">
        <f aca="false">IF(AND(N($B$12)&gt;0,U969-$B$5-1&gt;=1),MAX(0,1-SUMPRODUCT(POISSON(L_J,($B$12*U969)/2,FALSE()),BETADIST(($B$5*FINV($B$8,$B$5,(U969-$B$5-1))/($B$5*FINV($B$8,$B$5,(U969-$B$5-1))+(U969-$B$5-1))),$B$5/2+L_J,(U969-$B$5-1)/2))),0)</f>
        <v>0.999999999999879</v>
      </c>
    </row>
    <row r="970" customFormat="false" ht="15" hidden="false" customHeight="false" outlineLevel="0" collapsed="false">
      <c r="U970" s="0" t="n">
        <v>966</v>
      </c>
      <c r="V970" s="0" t="n">
        <f aca="false">IF(AND(N($B$12)&gt;0,U970-$B$5-1&gt;=1),MAX(0,1-SUMPRODUCT(POISSON(L_J,($B$12*U970)/2,FALSE()),BETADIST(($B$5*FINV($B$8,$B$5,(U970-$B$5-1))/($B$5*FINV($B$8,$B$5,(U970-$B$5-1))+(U970-$B$5-1))),$B$5/2+L_J,(U970-$B$5-1)/2))),0)</f>
        <v>0.999999999999884</v>
      </c>
    </row>
    <row r="971" customFormat="false" ht="15" hidden="false" customHeight="false" outlineLevel="0" collapsed="false">
      <c r="U971" s="0" t="n">
        <v>967</v>
      </c>
      <c r="V971" s="0" t="n">
        <f aca="false">IF(AND(N($B$12)&gt;0,U971-$B$5-1&gt;=1),MAX(0,1-SUMPRODUCT(POISSON(L_J,($B$12*U971)/2,FALSE()),BETADIST(($B$5*FINV($B$8,$B$5,(U971-$B$5-1))/($B$5*FINV($B$8,$B$5,(U971-$B$5-1))+(U971-$B$5-1))),$B$5/2+L_J,(U971-$B$5-1)/2))),0)</f>
        <v>0.999999999999888</v>
      </c>
    </row>
    <row r="972" customFormat="false" ht="15" hidden="false" customHeight="false" outlineLevel="0" collapsed="false">
      <c r="U972" s="0" t="n">
        <v>968</v>
      </c>
      <c r="V972" s="0" t="n">
        <f aca="false">IF(AND(N($B$12)&gt;0,U972-$B$5-1&gt;=1),MAX(0,1-SUMPRODUCT(POISSON(L_J,($B$12*U972)/2,FALSE()),BETADIST(($B$5*FINV($B$8,$B$5,(U972-$B$5-1))/($B$5*FINV($B$8,$B$5,(U972-$B$5-1))+(U972-$B$5-1))),$B$5/2+L_J,(U972-$B$5-1)/2))),0)</f>
        <v>0.999999999999893</v>
      </c>
    </row>
    <row r="973" customFormat="false" ht="15" hidden="false" customHeight="false" outlineLevel="0" collapsed="false">
      <c r="U973" s="0" t="n">
        <v>969</v>
      </c>
      <c r="V973" s="0" t="n">
        <f aca="false">IF(AND(N($B$12)&gt;0,U973-$B$5-1&gt;=1),MAX(0,1-SUMPRODUCT(POISSON(L_J,($B$12*U973)/2,FALSE()),BETADIST(($B$5*FINV($B$8,$B$5,(U973-$B$5-1))/($B$5*FINV($B$8,$B$5,(U973-$B$5-1))+(U973-$B$5-1))),$B$5/2+L_J,(U973-$B$5-1)/2))),0)</f>
        <v>0.999999999999897</v>
      </c>
    </row>
    <row r="974" customFormat="false" ht="15" hidden="false" customHeight="false" outlineLevel="0" collapsed="false">
      <c r="U974" s="0" t="n">
        <v>970</v>
      </c>
      <c r="V974" s="0" t="n">
        <f aca="false">IF(AND(N($B$12)&gt;0,U974-$B$5-1&gt;=1),MAX(0,1-SUMPRODUCT(POISSON(L_J,($B$12*U974)/2,FALSE()),BETADIST(($B$5*FINV($B$8,$B$5,(U974-$B$5-1))/($B$5*FINV($B$8,$B$5,(U974-$B$5-1))+(U974-$B$5-1))),$B$5/2+L_J,(U974-$B$5-1)/2))),0)</f>
        <v>0.999999999999901</v>
      </c>
    </row>
    <row r="975" customFormat="false" ht="15" hidden="false" customHeight="false" outlineLevel="0" collapsed="false">
      <c r="U975" s="0" t="n">
        <v>971</v>
      </c>
      <c r="V975" s="0" t="n">
        <f aca="false">IF(AND(N($B$12)&gt;0,U975-$B$5-1&gt;=1),MAX(0,1-SUMPRODUCT(POISSON(L_J,($B$12*U975)/2,FALSE()),BETADIST(($B$5*FINV($B$8,$B$5,(U975-$B$5-1))/($B$5*FINV($B$8,$B$5,(U975-$B$5-1))+(U975-$B$5-1))),$B$5/2+L_J,(U975-$B$5-1)/2))),0)</f>
        <v>0.999999999999905</v>
      </c>
    </row>
    <row r="976" customFormat="false" ht="15" hidden="false" customHeight="false" outlineLevel="0" collapsed="false">
      <c r="U976" s="0" t="n">
        <v>972</v>
      </c>
      <c r="V976" s="0" t="n">
        <f aca="false">IF(AND(N($B$12)&gt;0,U976-$B$5-1&gt;=1),MAX(0,1-SUMPRODUCT(POISSON(L_J,($B$12*U976)/2,FALSE()),BETADIST(($B$5*FINV($B$8,$B$5,(U976-$B$5-1))/($B$5*FINV($B$8,$B$5,(U976-$B$5-1))+(U976-$B$5-1))),$B$5/2+L_J,(U976-$B$5-1)/2))),0)</f>
        <v>0.999999999999908</v>
      </c>
    </row>
    <row r="977" customFormat="false" ht="15" hidden="false" customHeight="false" outlineLevel="0" collapsed="false">
      <c r="U977" s="0" t="n">
        <v>973</v>
      </c>
      <c r="V977" s="0" t="n">
        <f aca="false">IF(AND(N($B$12)&gt;0,U977-$B$5-1&gt;=1),MAX(0,1-SUMPRODUCT(POISSON(L_J,($B$12*U977)/2,FALSE()),BETADIST(($B$5*FINV($B$8,$B$5,(U977-$B$5-1))/($B$5*FINV($B$8,$B$5,(U977-$B$5-1))+(U977-$B$5-1))),$B$5/2+L_J,(U977-$B$5-1)/2))),0)</f>
        <v>0.999999999999912</v>
      </c>
    </row>
    <row r="978" customFormat="false" ht="15" hidden="false" customHeight="false" outlineLevel="0" collapsed="false">
      <c r="U978" s="0" t="n">
        <v>974</v>
      </c>
      <c r="V978" s="0" t="n">
        <f aca="false">IF(AND(N($B$12)&gt;0,U978-$B$5-1&gt;=1),MAX(0,1-SUMPRODUCT(POISSON(L_J,($B$12*U978)/2,FALSE()),BETADIST(($B$5*FINV($B$8,$B$5,(U978-$B$5-1))/($B$5*FINV($B$8,$B$5,(U978-$B$5-1))+(U978-$B$5-1))),$B$5/2+L_J,(U978-$B$5-1)/2))),0)</f>
        <v>0.999999999999915</v>
      </c>
    </row>
    <row r="979" customFormat="false" ht="15" hidden="false" customHeight="false" outlineLevel="0" collapsed="false">
      <c r="U979" s="0" t="n">
        <v>975</v>
      </c>
      <c r="V979" s="0" t="n">
        <f aca="false">IF(AND(N($B$12)&gt;0,U979-$B$5-1&gt;=1),MAX(0,1-SUMPRODUCT(POISSON(L_J,($B$12*U979)/2,FALSE()),BETADIST(($B$5*FINV($B$8,$B$5,(U979-$B$5-1))/($B$5*FINV($B$8,$B$5,(U979-$B$5-1))+(U979-$B$5-1))),$B$5/2+L_J,(U979-$B$5-1)/2))),0)</f>
        <v>0.999999999999919</v>
      </c>
    </row>
    <row r="980" customFormat="false" ht="15" hidden="false" customHeight="false" outlineLevel="0" collapsed="false">
      <c r="U980" s="0" t="n">
        <v>976</v>
      </c>
      <c r="V980" s="0" t="n">
        <f aca="false">IF(AND(N($B$12)&gt;0,U980-$B$5-1&gt;=1),MAX(0,1-SUMPRODUCT(POISSON(L_J,($B$12*U980)/2,FALSE()),BETADIST(($B$5*FINV($B$8,$B$5,(U980-$B$5-1))/($B$5*FINV($B$8,$B$5,(U980-$B$5-1))+(U980-$B$5-1))),$B$5/2+L_J,(U980-$B$5-1)/2))),0)</f>
        <v>0.999999999999922</v>
      </c>
    </row>
    <row r="981" customFormat="false" ht="15" hidden="false" customHeight="false" outlineLevel="0" collapsed="false">
      <c r="U981" s="0" t="n">
        <v>977</v>
      </c>
      <c r="V981" s="0" t="n">
        <f aca="false">IF(AND(N($B$12)&gt;0,U981-$B$5-1&gt;=1),MAX(0,1-SUMPRODUCT(POISSON(L_J,($B$12*U981)/2,FALSE()),BETADIST(($B$5*FINV($B$8,$B$5,(U981-$B$5-1))/($B$5*FINV($B$8,$B$5,(U981-$B$5-1))+(U981-$B$5-1))),$B$5/2+L_J,(U981-$B$5-1)/2))),0)</f>
        <v>0.999999999999925</v>
      </c>
    </row>
    <row r="982" customFormat="false" ht="15" hidden="false" customHeight="false" outlineLevel="0" collapsed="false">
      <c r="U982" s="0" t="n">
        <v>978</v>
      </c>
      <c r="V982" s="0" t="n">
        <f aca="false">IF(AND(N($B$12)&gt;0,U982-$B$5-1&gt;=1),MAX(0,1-SUMPRODUCT(POISSON(L_J,($B$12*U982)/2,FALSE()),BETADIST(($B$5*FINV($B$8,$B$5,(U982-$B$5-1))/($B$5*FINV($B$8,$B$5,(U982-$B$5-1))+(U982-$B$5-1))),$B$5/2+L_J,(U982-$B$5-1)/2))),0)</f>
        <v>0.999999999999928</v>
      </c>
    </row>
    <row r="983" customFormat="false" ht="15" hidden="false" customHeight="false" outlineLevel="0" collapsed="false">
      <c r="U983" s="0" t="n">
        <v>979</v>
      </c>
      <c r="V983" s="0" t="n">
        <f aca="false">IF(AND(N($B$12)&gt;0,U983-$B$5-1&gt;=1),MAX(0,1-SUMPRODUCT(POISSON(L_J,($B$12*U983)/2,FALSE()),BETADIST(($B$5*FINV($B$8,$B$5,(U983-$B$5-1))/($B$5*FINV($B$8,$B$5,(U983-$B$5-1))+(U983-$B$5-1))),$B$5/2+L_J,(U983-$B$5-1)/2))),0)</f>
        <v>0.999999999999931</v>
      </c>
    </row>
    <row r="984" customFormat="false" ht="15" hidden="false" customHeight="false" outlineLevel="0" collapsed="false">
      <c r="U984" s="0" t="n">
        <v>980</v>
      </c>
      <c r="V984" s="0" t="n">
        <f aca="false">IF(AND(N($B$12)&gt;0,U984-$B$5-1&gt;=1),MAX(0,1-SUMPRODUCT(POISSON(L_J,($B$12*U984)/2,FALSE()),BETADIST(($B$5*FINV($B$8,$B$5,(U984-$B$5-1))/($B$5*FINV($B$8,$B$5,(U984-$B$5-1))+(U984-$B$5-1))),$B$5/2+L_J,(U984-$B$5-1)/2))),0)</f>
        <v>0.999999999999933</v>
      </c>
    </row>
    <row r="985" customFormat="false" ht="15" hidden="false" customHeight="false" outlineLevel="0" collapsed="false">
      <c r="U985" s="0" t="n">
        <v>981</v>
      </c>
      <c r="V985" s="0" t="n">
        <f aca="false">IF(AND(N($B$12)&gt;0,U985-$B$5-1&gt;=1),MAX(0,1-SUMPRODUCT(POISSON(L_J,($B$12*U985)/2,FALSE()),BETADIST(($B$5*FINV($B$8,$B$5,(U985-$B$5-1))/($B$5*FINV($B$8,$B$5,(U985-$B$5-1))+(U985-$B$5-1))),$B$5/2+L_J,(U985-$B$5-1)/2))),0)</f>
        <v>0.999999999999936</v>
      </c>
    </row>
    <row r="986" customFormat="false" ht="15" hidden="false" customHeight="false" outlineLevel="0" collapsed="false">
      <c r="U986" s="0" t="n">
        <v>982</v>
      </c>
      <c r="V986" s="0" t="n">
        <f aca="false">IF(AND(N($B$12)&gt;0,U986-$B$5-1&gt;=1),MAX(0,1-SUMPRODUCT(POISSON(L_J,($B$12*U986)/2,FALSE()),BETADIST(($B$5*FINV($B$8,$B$5,(U986-$B$5-1))/($B$5*FINV($B$8,$B$5,(U986-$B$5-1))+(U986-$B$5-1))),$B$5/2+L_J,(U986-$B$5-1)/2))),0)</f>
        <v>0.999999999999938</v>
      </c>
    </row>
    <row r="987" customFormat="false" ht="15" hidden="false" customHeight="false" outlineLevel="0" collapsed="false">
      <c r="U987" s="0" t="n">
        <v>983</v>
      </c>
      <c r="V987" s="0" t="n">
        <f aca="false">IF(AND(N($B$12)&gt;0,U987-$B$5-1&gt;=1),MAX(0,1-SUMPRODUCT(POISSON(L_J,($B$12*U987)/2,FALSE()),BETADIST(($B$5*FINV($B$8,$B$5,(U987-$B$5-1))/($B$5*FINV($B$8,$B$5,(U987-$B$5-1))+(U987-$B$5-1))),$B$5/2+L_J,(U987-$B$5-1)/2))),0)</f>
        <v>0.999999999999941</v>
      </c>
    </row>
    <row r="988" customFormat="false" ht="15" hidden="false" customHeight="false" outlineLevel="0" collapsed="false">
      <c r="U988" s="0" t="n">
        <v>984</v>
      </c>
      <c r="V988" s="0" t="n">
        <f aca="false">IF(AND(N($B$12)&gt;0,U988-$B$5-1&gt;=1),MAX(0,1-SUMPRODUCT(POISSON(L_J,($B$12*U988)/2,FALSE()),BETADIST(($B$5*FINV($B$8,$B$5,(U988-$B$5-1))/($B$5*FINV($B$8,$B$5,(U988-$B$5-1))+(U988-$B$5-1))),$B$5/2+L_J,(U988-$B$5-1)/2))),0)</f>
        <v>0.999999999999943</v>
      </c>
    </row>
    <row r="989" customFormat="false" ht="15" hidden="false" customHeight="false" outlineLevel="0" collapsed="false">
      <c r="U989" s="0" t="n">
        <v>985</v>
      </c>
      <c r="V989" s="0" t="n">
        <f aca="false">IF(AND(N($B$12)&gt;0,U989-$B$5-1&gt;=1),MAX(0,1-SUMPRODUCT(POISSON(L_J,($B$12*U989)/2,FALSE()),BETADIST(($B$5*FINV($B$8,$B$5,(U989-$B$5-1))/($B$5*FINV($B$8,$B$5,(U989-$B$5-1))+(U989-$B$5-1))),$B$5/2+L_J,(U989-$B$5-1)/2))),0)</f>
        <v>0.999999999999945</v>
      </c>
    </row>
    <row r="990" customFormat="false" ht="15" hidden="false" customHeight="false" outlineLevel="0" collapsed="false">
      <c r="U990" s="0" t="n">
        <v>986</v>
      </c>
      <c r="V990" s="0" t="n">
        <f aca="false">IF(AND(N($B$12)&gt;0,U990-$B$5-1&gt;=1),MAX(0,1-SUMPRODUCT(POISSON(L_J,($B$12*U990)/2,FALSE()),BETADIST(($B$5*FINV($B$8,$B$5,(U990-$B$5-1))/($B$5*FINV($B$8,$B$5,(U990-$B$5-1))+(U990-$B$5-1))),$B$5/2+L_J,(U990-$B$5-1)/2))),0)</f>
        <v>0.999999999999947</v>
      </c>
    </row>
    <row r="991" customFormat="false" ht="15" hidden="false" customHeight="false" outlineLevel="0" collapsed="false">
      <c r="U991" s="0" t="n">
        <v>987</v>
      </c>
      <c r="V991" s="0" t="n">
        <f aca="false">IF(AND(N($B$12)&gt;0,U991-$B$5-1&gt;=1),MAX(0,1-SUMPRODUCT(POISSON(L_J,($B$12*U991)/2,FALSE()),BETADIST(($B$5*FINV($B$8,$B$5,(U991-$B$5-1))/($B$5*FINV($B$8,$B$5,(U991-$B$5-1))+(U991-$B$5-1))),$B$5/2+L_J,(U991-$B$5-1)/2))),0)</f>
        <v>0.999999999999949</v>
      </c>
    </row>
    <row r="992" customFormat="false" ht="15" hidden="false" customHeight="false" outlineLevel="0" collapsed="false">
      <c r="U992" s="0" t="n">
        <v>988</v>
      </c>
      <c r="V992" s="0" t="n">
        <f aca="false">IF(AND(N($B$12)&gt;0,U992-$B$5-1&gt;=1),MAX(0,1-SUMPRODUCT(POISSON(L_J,($B$12*U992)/2,FALSE()),BETADIST(($B$5*FINV($B$8,$B$5,(U992-$B$5-1))/($B$5*FINV($B$8,$B$5,(U992-$B$5-1))+(U992-$B$5-1))),$B$5/2+L_J,(U992-$B$5-1)/2))),0)</f>
        <v>0.999999999999951</v>
      </c>
    </row>
    <row r="993" customFormat="false" ht="15" hidden="false" customHeight="false" outlineLevel="0" collapsed="false">
      <c r="U993" s="0" t="n">
        <v>989</v>
      </c>
      <c r="V993" s="0" t="n">
        <f aca="false">IF(AND(N($B$12)&gt;0,U993-$B$5-1&gt;=1),MAX(0,1-SUMPRODUCT(POISSON(L_J,($B$12*U993)/2,FALSE()),BETADIST(($B$5*FINV($B$8,$B$5,(U993-$B$5-1))/($B$5*FINV($B$8,$B$5,(U993-$B$5-1))+(U993-$B$5-1))),$B$5/2+L_J,(U993-$B$5-1)/2))),0)</f>
        <v>0.999999999999953</v>
      </c>
    </row>
    <row r="994" customFormat="false" ht="15" hidden="false" customHeight="false" outlineLevel="0" collapsed="false">
      <c r="U994" s="0" t="n">
        <v>990</v>
      </c>
      <c r="V994" s="0" t="n">
        <f aca="false">IF(AND(N($B$12)&gt;0,U994-$B$5-1&gt;=1),MAX(0,1-SUMPRODUCT(POISSON(L_J,($B$12*U994)/2,FALSE()),BETADIST(($B$5*FINV($B$8,$B$5,(U994-$B$5-1))/($B$5*FINV($B$8,$B$5,(U994-$B$5-1))+(U994-$B$5-1))),$B$5/2+L_J,(U994-$B$5-1)/2))),0)</f>
        <v>0.999999999999955</v>
      </c>
    </row>
    <row r="995" customFormat="false" ht="15" hidden="false" customHeight="false" outlineLevel="0" collapsed="false">
      <c r="U995" s="0" t="n">
        <v>991</v>
      </c>
      <c r="V995" s="0" t="n">
        <f aca="false">IF(AND(N($B$12)&gt;0,U995-$B$5-1&gt;=1),MAX(0,1-SUMPRODUCT(POISSON(L_J,($B$12*U995)/2,FALSE()),BETADIST(($B$5*FINV($B$8,$B$5,(U995-$B$5-1))/($B$5*FINV($B$8,$B$5,(U995-$B$5-1))+(U995-$B$5-1))),$B$5/2+L_J,(U995-$B$5-1)/2))),0)</f>
        <v>0.999999999999957</v>
      </c>
    </row>
    <row r="996" customFormat="false" ht="15" hidden="false" customHeight="false" outlineLevel="0" collapsed="false">
      <c r="U996" s="0" t="n">
        <v>992</v>
      </c>
      <c r="V996" s="0" t="n">
        <f aca="false">IF(AND(N($B$12)&gt;0,U996-$B$5-1&gt;=1),MAX(0,1-SUMPRODUCT(POISSON(L_J,($B$12*U996)/2,FALSE()),BETADIST(($B$5*FINV($B$8,$B$5,(U996-$B$5-1))/($B$5*FINV($B$8,$B$5,(U996-$B$5-1))+(U996-$B$5-1))),$B$5/2+L_J,(U996-$B$5-1)/2))),0)</f>
        <v>0.999999999999958</v>
      </c>
    </row>
    <row r="997" customFormat="false" ht="15" hidden="false" customHeight="false" outlineLevel="0" collapsed="false">
      <c r="U997" s="0" t="n">
        <v>993</v>
      </c>
      <c r="V997" s="0" t="n">
        <f aca="false">IF(AND(N($B$12)&gt;0,U997-$B$5-1&gt;=1),MAX(0,1-SUMPRODUCT(POISSON(L_J,($B$12*U997)/2,FALSE()),BETADIST(($B$5*FINV($B$8,$B$5,(U997-$B$5-1))/($B$5*FINV($B$8,$B$5,(U997-$B$5-1))+(U997-$B$5-1))),$B$5/2+L_J,(U997-$B$5-1)/2))),0)</f>
        <v>0.99999999999996</v>
      </c>
    </row>
    <row r="998" customFormat="false" ht="15" hidden="false" customHeight="false" outlineLevel="0" collapsed="false">
      <c r="U998" s="0" t="n">
        <v>994</v>
      </c>
      <c r="V998" s="0" t="n">
        <f aca="false">IF(AND(N($B$12)&gt;0,U998-$B$5-1&gt;=1),MAX(0,1-SUMPRODUCT(POISSON(L_J,($B$12*U998)/2,FALSE()),BETADIST(($B$5*FINV($B$8,$B$5,(U998-$B$5-1))/($B$5*FINV($B$8,$B$5,(U998-$B$5-1))+(U998-$B$5-1))),$B$5/2+L_J,(U998-$B$5-1)/2))),0)</f>
        <v>0.999999999999962</v>
      </c>
    </row>
    <row r="999" customFormat="false" ht="15" hidden="false" customHeight="false" outlineLevel="0" collapsed="false">
      <c r="U999" s="0" t="n">
        <v>995</v>
      </c>
      <c r="V999" s="0" t="n">
        <f aca="false">IF(AND(N($B$12)&gt;0,U999-$B$5-1&gt;=1),MAX(0,1-SUMPRODUCT(POISSON(L_J,($B$12*U999)/2,FALSE()),BETADIST(($B$5*FINV($B$8,$B$5,(U999-$B$5-1))/($B$5*FINV($B$8,$B$5,(U999-$B$5-1))+(U999-$B$5-1))),$B$5/2+L_J,(U999-$B$5-1)/2))),0)</f>
        <v>0.999999999999963</v>
      </c>
    </row>
    <row r="1000" customFormat="false" ht="15" hidden="false" customHeight="false" outlineLevel="0" collapsed="false">
      <c r="U1000" s="0" t="n">
        <v>996</v>
      </c>
      <c r="V1000" s="0" t="n">
        <f aca="false">IF(AND(N($B$12)&gt;0,U1000-$B$5-1&gt;=1),MAX(0,1-SUMPRODUCT(POISSON(L_J,($B$12*U1000)/2,FALSE()),BETADIST(($B$5*FINV($B$8,$B$5,(U1000-$B$5-1))/($B$5*FINV($B$8,$B$5,(U1000-$B$5-1))+(U1000-$B$5-1))),$B$5/2+L_J,(U1000-$B$5-1)/2))),0)</f>
        <v>0.999999999999965</v>
      </c>
    </row>
    <row r="1001" customFormat="false" ht="15" hidden="false" customHeight="false" outlineLevel="0" collapsed="false">
      <c r="U1001" s="0" t="n">
        <v>997</v>
      </c>
      <c r="V1001" s="0" t="n">
        <f aca="false">IF(AND(N($B$12)&gt;0,U1001-$B$5-1&gt;=1),MAX(0,1-SUMPRODUCT(POISSON(L_J,($B$12*U1001)/2,FALSE()),BETADIST(($B$5*FINV($B$8,$B$5,(U1001-$B$5-1))/($B$5*FINV($B$8,$B$5,(U1001-$B$5-1))+(U1001-$B$5-1))),$B$5/2+L_J,(U1001-$B$5-1)/2))),0)</f>
        <v>0.999999999999966</v>
      </c>
    </row>
    <row r="1002" customFormat="false" ht="15" hidden="false" customHeight="false" outlineLevel="0" collapsed="false">
      <c r="U1002" s="0" t="n">
        <v>998</v>
      </c>
      <c r="V1002" s="0" t="n">
        <f aca="false">IF(AND(N($B$12)&gt;0,U1002-$B$5-1&gt;=1),MAX(0,1-SUMPRODUCT(POISSON(L_J,($B$12*U1002)/2,FALSE()),BETADIST(($B$5*FINV($B$8,$B$5,(U1002-$B$5-1))/($B$5*FINV($B$8,$B$5,(U1002-$B$5-1))+(U1002-$B$5-1))),$B$5/2+L_J,(U1002-$B$5-1)/2))),0)</f>
        <v>0.999999999999967</v>
      </c>
    </row>
    <row r="1003" customFormat="false" ht="15" hidden="false" customHeight="false" outlineLevel="0" collapsed="false">
      <c r="U1003" s="0" t="n">
        <v>999</v>
      </c>
      <c r="V1003" s="0" t="n">
        <f aca="false">IF(AND(N($B$12)&gt;0,U1003-$B$5-1&gt;=1),MAX(0,1-SUMPRODUCT(POISSON(L_J,($B$12*U1003)/2,FALSE()),BETADIST(($B$5*FINV($B$8,$B$5,(U1003-$B$5-1))/($B$5*FINV($B$8,$B$5,(U1003-$B$5-1))+(U1003-$B$5-1))),$B$5/2+L_J,(U1003-$B$5-1)/2))),0)</f>
        <v>0.999999999999969</v>
      </c>
    </row>
    <row r="1004" customFormat="false" ht="15" hidden="false" customHeight="false" outlineLevel="0" collapsed="false">
      <c r="U1004" s="0" t="n">
        <v>1000</v>
      </c>
      <c r="V1004" s="0" t="n">
        <f aca="false">IF(AND(N($B$12)&gt;0,U1004-$B$5-1&gt;=1),MAX(0,1-SUMPRODUCT(POISSON(L_J,($B$12*U1004)/2,FALSE()),BETADIST(($B$5*FINV($B$8,$B$5,(U1004-$B$5-1))/($B$5*FINV($B$8,$B$5,(U1004-$B$5-1))+(U1004-$B$5-1))),$B$5/2+L_J,(U1004-$B$5-1)/2))),0)</f>
        <v>0.99999999999997</v>
      </c>
    </row>
    <row r="1005" customFormat="false" ht="15" hidden="false" customHeight="false" outlineLevel="0" collapsed="false">
      <c r="U1005" s="0" t="n">
        <v>1001</v>
      </c>
      <c r="V1005" s="0" t="n">
        <f aca="false">IF(AND(N($B$12)&gt;0,U1005-$B$5-1&gt;=1),MAX(0,1-SUMPRODUCT(POISSON(L_J,($B$12*U1005)/2,FALSE()),BETADIST(($B$5*FINV($B$8,$B$5,(U1005-$B$5-1))/($B$5*FINV($B$8,$B$5,(U1005-$B$5-1))+(U1005-$B$5-1))),$B$5/2+L_J,(U1005-$B$5-1)/2))),0)</f>
        <v>0.999999999999971</v>
      </c>
    </row>
  </sheetData>
  <dataValidations count="4">
    <dataValidation allowBlank="false" error="Enter 1–50 predictors." errorStyle="stop" operator="between" showDropDown="false" showErrorMessage="false" showInputMessage="false" sqref="B5" type="whole">
      <formula1>1</formula1>
      <formula2>50</formula2>
    </dataValidation>
    <dataValidation allowBlank="true" error="R² must be between 0 and 0.95." errorStyle="stop" operator="between" showDropDown="false" showErrorMessage="false" showInputMessage="false" sqref="B6" type="decimal">
      <formula1>0</formula1>
      <formula2>0.95</formula2>
    </dataValidation>
    <dataValidation allowBlank="false" errorStyle="stop" operator="between" showDropDown="false" showErrorMessage="false" showInputMessage="false" sqref="B23" type="list">
      <formula1>L_Tails</formula1>
      <formula2>0</formula2>
    </dataValidation>
    <dataValidation allowBlank="true" error="Enter r between −0.99 and 0.99." errorStyle="stop" operator="between" showDropDown="false" showErrorMessage="false" showInputMessage="false" sqref="B20" type="decimal">
      <formula1>-0.99</formula1>
      <formula2>0.99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BFBF"/>
    <pageSetUpPr fitToPage="false"/>
  </sheetPr>
  <dimension ref="A1:E1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n">
        <v>0.9</v>
      </c>
      <c r="B1" s="0" t="s">
        <v>139</v>
      </c>
      <c r="C1" s="0" t="s">
        <v>168</v>
      </c>
      <c r="D1" s="0" t="s">
        <v>180</v>
      </c>
      <c r="E1" s="0" t="n">
        <v>0</v>
      </c>
    </row>
    <row r="2" customFormat="false" ht="15" hidden="false" customHeight="false" outlineLevel="0" collapsed="false">
      <c r="A2" s="0" t="n">
        <v>0.95</v>
      </c>
      <c r="B2" s="0" t="s">
        <v>221</v>
      </c>
      <c r="C2" s="0" t="s">
        <v>222</v>
      </c>
      <c r="D2" s="0" t="s">
        <v>223</v>
      </c>
      <c r="E2" s="0" t="n">
        <v>1</v>
      </c>
    </row>
    <row r="3" customFormat="false" ht="15" hidden="false" customHeight="false" outlineLevel="0" collapsed="false">
      <c r="A3" s="0" t="n">
        <v>0.99</v>
      </c>
      <c r="E3" s="0" t="n">
        <v>2</v>
      </c>
    </row>
    <row r="4" customFormat="false" ht="15" hidden="false" customHeight="false" outlineLevel="0" collapsed="false">
      <c r="E4" s="0" t="n">
        <v>3</v>
      </c>
    </row>
    <row r="5" customFormat="false" ht="15" hidden="false" customHeight="false" outlineLevel="0" collapsed="false">
      <c r="E5" s="0" t="n">
        <v>4</v>
      </c>
    </row>
    <row r="6" customFormat="false" ht="15" hidden="false" customHeight="false" outlineLevel="0" collapsed="false">
      <c r="E6" s="0" t="n">
        <v>5</v>
      </c>
    </row>
    <row r="7" customFormat="false" ht="15" hidden="false" customHeight="false" outlineLevel="0" collapsed="false">
      <c r="E7" s="0" t="n">
        <v>6</v>
      </c>
    </row>
    <row r="8" customFormat="false" ht="15" hidden="false" customHeight="false" outlineLevel="0" collapsed="false">
      <c r="E8" s="0" t="n">
        <v>7</v>
      </c>
    </row>
    <row r="9" customFormat="false" ht="15" hidden="false" customHeight="false" outlineLevel="0" collapsed="false">
      <c r="E9" s="0" t="n">
        <v>8</v>
      </c>
    </row>
    <row r="10" customFormat="false" ht="15" hidden="false" customHeight="false" outlineLevel="0" collapsed="false">
      <c r="E10" s="0" t="n">
        <v>9</v>
      </c>
    </row>
    <row r="11" customFormat="false" ht="15" hidden="false" customHeight="false" outlineLevel="0" collapsed="false">
      <c r="E11" s="0" t="n">
        <v>10</v>
      </c>
    </row>
    <row r="12" customFormat="false" ht="15" hidden="false" customHeight="false" outlineLevel="0" collapsed="false">
      <c r="E12" s="0" t="n">
        <v>11</v>
      </c>
    </row>
    <row r="13" customFormat="false" ht="15" hidden="false" customHeight="false" outlineLevel="0" collapsed="false">
      <c r="E13" s="0" t="n">
        <v>12</v>
      </c>
    </row>
    <row r="14" customFormat="false" ht="15" hidden="false" customHeight="false" outlineLevel="0" collapsed="false">
      <c r="E14" s="0" t="n">
        <v>13</v>
      </c>
    </row>
    <row r="15" customFormat="false" ht="15" hidden="false" customHeight="false" outlineLevel="0" collapsed="false">
      <c r="E15" s="0" t="n">
        <v>14</v>
      </c>
    </row>
    <row r="16" customFormat="false" ht="15" hidden="false" customHeight="false" outlineLevel="0" collapsed="false">
      <c r="E16" s="0" t="n">
        <v>15</v>
      </c>
    </row>
    <row r="17" customFormat="false" ht="15" hidden="false" customHeight="false" outlineLevel="0" collapsed="false">
      <c r="E17" s="0" t="n">
        <v>16</v>
      </c>
    </row>
    <row r="18" customFormat="false" ht="15" hidden="false" customHeight="false" outlineLevel="0" collapsed="false">
      <c r="E18" s="0" t="n">
        <v>17</v>
      </c>
    </row>
    <row r="19" customFormat="false" ht="15" hidden="false" customHeight="false" outlineLevel="0" collapsed="false">
      <c r="E19" s="0" t="n">
        <v>18</v>
      </c>
    </row>
    <row r="20" customFormat="false" ht="15" hidden="false" customHeight="false" outlineLevel="0" collapsed="false">
      <c r="E20" s="0" t="n">
        <v>19</v>
      </c>
    </row>
    <row r="21" customFormat="false" ht="15" hidden="false" customHeight="false" outlineLevel="0" collapsed="false">
      <c r="E21" s="0" t="n">
        <v>20</v>
      </c>
    </row>
    <row r="22" customFormat="false" ht="15" hidden="false" customHeight="false" outlineLevel="0" collapsed="false">
      <c r="E22" s="0" t="n">
        <v>21</v>
      </c>
    </row>
    <row r="23" customFormat="false" ht="15" hidden="false" customHeight="false" outlineLevel="0" collapsed="false">
      <c r="E23" s="0" t="n">
        <v>22</v>
      </c>
    </row>
    <row r="24" customFormat="false" ht="15" hidden="false" customHeight="false" outlineLevel="0" collapsed="false">
      <c r="E24" s="0" t="n">
        <v>23</v>
      </c>
    </row>
    <row r="25" customFormat="false" ht="15" hidden="false" customHeight="false" outlineLevel="0" collapsed="false">
      <c r="E25" s="0" t="n">
        <v>24</v>
      </c>
    </row>
    <row r="26" customFormat="false" ht="15" hidden="false" customHeight="false" outlineLevel="0" collapsed="false">
      <c r="E26" s="0" t="n">
        <v>25</v>
      </c>
    </row>
    <row r="27" customFormat="false" ht="15" hidden="false" customHeight="false" outlineLevel="0" collapsed="false">
      <c r="E27" s="0" t="n">
        <v>26</v>
      </c>
    </row>
    <row r="28" customFormat="false" ht="15" hidden="false" customHeight="false" outlineLevel="0" collapsed="false">
      <c r="E28" s="0" t="n">
        <v>27</v>
      </c>
    </row>
    <row r="29" customFormat="false" ht="15" hidden="false" customHeight="false" outlineLevel="0" collapsed="false">
      <c r="E29" s="0" t="n">
        <v>28</v>
      </c>
    </row>
    <row r="30" customFormat="false" ht="15" hidden="false" customHeight="false" outlineLevel="0" collapsed="false">
      <c r="E30" s="0" t="n">
        <v>29</v>
      </c>
    </row>
    <row r="31" customFormat="false" ht="15" hidden="false" customHeight="false" outlineLevel="0" collapsed="false">
      <c r="E31" s="0" t="n">
        <v>30</v>
      </c>
    </row>
    <row r="32" customFormat="false" ht="15" hidden="false" customHeight="false" outlineLevel="0" collapsed="false">
      <c r="E32" s="0" t="n">
        <v>31</v>
      </c>
    </row>
    <row r="33" customFormat="false" ht="15" hidden="false" customHeight="false" outlineLevel="0" collapsed="false">
      <c r="E33" s="0" t="n">
        <v>32</v>
      </c>
    </row>
    <row r="34" customFormat="false" ht="15" hidden="false" customHeight="false" outlineLevel="0" collapsed="false">
      <c r="E34" s="0" t="n">
        <v>33</v>
      </c>
    </row>
    <row r="35" customFormat="false" ht="15" hidden="false" customHeight="false" outlineLevel="0" collapsed="false">
      <c r="E35" s="0" t="n">
        <v>34</v>
      </c>
    </row>
    <row r="36" customFormat="false" ht="15" hidden="false" customHeight="false" outlineLevel="0" collapsed="false">
      <c r="E36" s="0" t="n">
        <v>35</v>
      </c>
    </row>
    <row r="37" customFormat="false" ht="15" hidden="false" customHeight="false" outlineLevel="0" collapsed="false">
      <c r="E37" s="0" t="n">
        <v>36</v>
      </c>
    </row>
    <row r="38" customFormat="false" ht="15" hidden="false" customHeight="false" outlineLevel="0" collapsed="false">
      <c r="E38" s="0" t="n">
        <v>37</v>
      </c>
    </row>
    <row r="39" customFormat="false" ht="15" hidden="false" customHeight="false" outlineLevel="0" collapsed="false">
      <c r="E39" s="0" t="n">
        <v>38</v>
      </c>
    </row>
    <row r="40" customFormat="false" ht="15" hidden="false" customHeight="false" outlineLevel="0" collapsed="false">
      <c r="E40" s="0" t="n">
        <v>39</v>
      </c>
    </row>
    <row r="41" customFormat="false" ht="15" hidden="false" customHeight="false" outlineLevel="0" collapsed="false">
      <c r="E41" s="0" t="n">
        <v>40</v>
      </c>
    </row>
    <row r="42" customFormat="false" ht="15" hidden="false" customHeight="false" outlineLevel="0" collapsed="false">
      <c r="E42" s="0" t="n">
        <v>41</v>
      </c>
    </row>
    <row r="43" customFormat="false" ht="15" hidden="false" customHeight="false" outlineLevel="0" collapsed="false">
      <c r="E43" s="0" t="n">
        <v>42</v>
      </c>
    </row>
    <row r="44" customFormat="false" ht="15" hidden="false" customHeight="false" outlineLevel="0" collapsed="false">
      <c r="E44" s="0" t="n">
        <v>43</v>
      </c>
    </row>
    <row r="45" customFormat="false" ht="15" hidden="false" customHeight="false" outlineLevel="0" collapsed="false">
      <c r="E45" s="0" t="n">
        <v>44</v>
      </c>
    </row>
    <row r="46" customFormat="false" ht="15" hidden="false" customHeight="false" outlineLevel="0" collapsed="false">
      <c r="E46" s="0" t="n">
        <v>45</v>
      </c>
    </row>
    <row r="47" customFormat="false" ht="15" hidden="false" customHeight="false" outlineLevel="0" collapsed="false">
      <c r="E47" s="0" t="n">
        <v>46</v>
      </c>
    </row>
    <row r="48" customFormat="false" ht="15" hidden="false" customHeight="false" outlineLevel="0" collapsed="false">
      <c r="E48" s="0" t="n">
        <v>47</v>
      </c>
    </row>
    <row r="49" customFormat="false" ht="15" hidden="false" customHeight="false" outlineLevel="0" collapsed="false">
      <c r="E49" s="0" t="n">
        <v>48</v>
      </c>
    </row>
    <row r="50" customFormat="false" ht="15" hidden="false" customHeight="false" outlineLevel="0" collapsed="false">
      <c r="E50" s="0" t="n">
        <v>49</v>
      </c>
    </row>
    <row r="51" customFormat="false" ht="15" hidden="false" customHeight="false" outlineLevel="0" collapsed="false">
      <c r="E51" s="0" t="n">
        <v>50</v>
      </c>
    </row>
    <row r="52" customFormat="false" ht="15" hidden="false" customHeight="false" outlineLevel="0" collapsed="false">
      <c r="E52" s="0" t="n">
        <v>51</v>
      </c>
    </row>
    <row r="53" customFormat="false" ht="15" hidden="false" customHeight="false" outlineLevel="0" collapsed="false">
      <c r="E53" s="0" t="n">
        <v>52</v>
      </c>
    </row>
    <row r="54" customFormat="false" ht="15" hidden="false" customHeight="false" outlineLevel="0" collapsed="false">
      <c r="E54" s="0" t="n">
        <v>53</v>
      </c>
    </row>
    <row r="55" customFormat="false" ht="15" hidden="false" customHeight="false" outlineLevel="0" collapsed="false">
      <c r="E55" s="0" t="n">
        <v>54</v>
      </c>
    </row>
    <row r="56" customFormat="false" ht="15" hidden="false" customHeight="false" outlineLevel="0" collapsed="false">
      <c r="E56" s="0" t="n">
        <v>55</v>
      </c>
    </row>
    <row r="57" customFormat="false" ht="15" hidden="false" customHeight="false" outlineLevel="0" collapsed="false">
      <c r="E57" s="0" t="n">
        <v>56</v>
      </c>
    </row>
    <row r="58" customFormat="false" ht="15" hidden="false" customHeight="false" outlineLevel="0" collapsed="false">
      <c r="E58" s="0" t="n">
        <v>57</v>
      </c>
    </row>
    <row r="59" customFormat="false" ht="15" hidden="false" customHeight="false" outlineLevel="0" collapsed="false">
      <c r="E59" s="0" t="n">
        <v>58</v>
      </c>
    </row>
    <row r="60" customFormat="false" ht="15" hidden="false" customHeight="false" outlineLevel="0" collapsed="false">
      <c r="E60" s="0" t="n">
        <v>59</v>
      </c>
    </row>
    <row r="61" customFormat="false" ht="15" hidden="false" customHeight="false" outlineLevel="0" collapsed="false">
      <c r="E61" s="0" t="n">
        <v>60</v>
      </c>
    </row>
    <row r="62" customFormat="false" ht="15" hidden="false" customHeight="false" outlineLevel="0" collapsed="false">
      <c r="E62" s="0" t="n">
        <v>61</v>
      </c>
    </row>
    <row r="63" customFormat="false" ht="15" hidden="false" customHeight="false" outlineLevel="0" collapsed="false">
      <c r="E63" s="0" t="n">
        <v>62</v>
      </c>
    </row>
    <row r="64" customFormat="false" ht="15" hidden="false" customHeight="false" outlineLevel="0" collapsed="false">
      <c r="E64" s="0" t="n">
        <v>63</v>
      </c>
    </row>
    <row r="65" customFormat="false" ht="15" hidden="false" customHeight="false" outlineLevel="0" collapsed="false">
      <c r="E65" s="0" t="n">
        <v>64</v>
      </c>
    </row>
    <row r="66" customFormat="false" ht="15" hidden="false" customHeight="false" outlineLevel="0" collapsed="false">
      <c r="E66" s="0" t="n">
        <v>65</v>
      </c>
    </row>
    <row r="67" customFormat="false" ht="15" hidden="false" customHeight="false" outlineLevel="0" collapsed="false">
      <c r="E67" s="0" t="n">
        <v>66</v>
      </c>
    </row>
    <row r="68" customFormat="false" ht="15" hidden="false" customHeight="false" outlineLevel="0" collapsed="false">
      <c r="E68" s="0" t="n">
        <v>67</v>
      </c>
    </row>
    <row r="69" customFormat="false" ht="15" hidden="false" customHeight="false" outlineLevel="0" collapsed="false">
      <c r="E69" s="0" t="n">
        <v>68</v>
      </c>
    </row>
    <row r="70" customFormat="false" ht="15" hidden="false" customHeight="false" outlineLevel="0" collapsed="false">
      <c r="E70" s="0" t="n">
        <v>69</v>
      </c>
    </row>
    <row r="71" customFormat="false" ht="15" hidden="false" customHeight="false" outlineLevel="0" collapsed="false">
      <c r="E71" s="0" t="n">
        <v>70</v>
      </c>
    </row>
    <row r="72" customFormat="false" ht="15" hidden="false" customHeight="false" outlineLevel="0" collapsed="false">
      <c r="E72" s="0" t="n">
        <v>71</v>
      </c>
    </row>
    <row r="73" customFormat="false" ht="15" hidden="false" customHeight="false" outlineLevel="0" collapsed="false">
      <c r="E73" s="0" t="n">
        <v>72</v>
      </c>
    </row>
    <row r="74" customFormat="false" ht="15" hidden="false" customHeight="false" outlineLevel="0" collapsed="false">
      <c r="E74" s="0" t="n">
        <v>73</v>
      </c>
    </row>
    <row r="75" customFormat="false" ht="15" hidden="false" customHeight="false" outlineLevel="0" collapsed="false">
      <c r="E75" s="0" t="n">
        <v>74</v>
      </c>
    </row>
    <row r="76" customFormat="false" ht="15" hidden="false" customHeight="false" outlineLevel="0" collapsed="false">
      <c r="E76" s="0" t="n">
        <v>75</v>
      </c>
    </row>
    <row r="77" customFormat="false" ht="15" hidden="false" customHeight="false" outlineLevel="0" collapsed="false">
      <c r="E77" s="0" t="n">
        <v>76</v>
      </c>
    </row>
    <row r="78" customFormat="false" ht="15" hidden="false" customHeight="false" outlineLevel="0" collapsed="false">
      <c r="E78" s="0" t="n">
        <v>77</v>
      </c>
    </row>
    <row r="79" customFormat="false" ht="15" hidden="false" customHeight="false" outlineLevel="0" collapsed="false">
      <c r="E79" s="0" t="n">
        <v>78</v>
      </c>
    </row>
    <row r="80" customFormat="false" ht="15" hidden="false" customHeight="false" outlineLevel="0" collapsed="false">
      <c r="E80" s="0" t="n">
        <v>79</v>
      </c>
    </row>
    <row r="81" customFormat="false" ht="15" hidden="false" customHeight="false" outlineLevel="0" collapsed="false">
      <c r="E81" s="0" t="n">
        <v>80</v>
      </c>
    </row>
    <row r="82" customFormat="false" ht="15" hidden="false" customHeight="false" outlineLevel="0" collapsed="false">
      <c r="E82" s="0" t="n">
        <v>81</v>
      </c>
    </row>
    <row r="83" customFormat="false" ht="15" hidden="false" customHeight="false" outlineLevel="0" collapsed="false">
      <c r="E83" s="0" t="n">
        <v>82</v>
      </c>
    </row>
    <row r="84" customFormat="false" ht="15" hidden="false" customHeight="false" outlineLevel="0" collapsed="false">
      <c r="E84" s="0" t="n">
        <v>83</v>
      </c>
    </row>
    <row r="85" customFormat="false" ht="15" hidden="false" customHeight="false" outlineLevel="0" collapsed="false">
      <c r="E85" s="0" t="n">
        <v>84</v>
      </c>
    </row>
    <row r="86" customFormat="false" ht="15" hidden="false" customHeight="false" outlineLevel="0" collapsed="false">
      <c r="E86" s="0" t="n">
        <v>85</v>
      </c>
    </row>
    <row r="87" customFormat="false" ht="15" hidden="false" customHeight="false" outlineLevel="0" collapsed="false">
      <c r="E87" s="0" t="n">
        <v>86</v>
      </c>
    </row>
    <row r="88" customFormat="false" ht="15" hidden="false" customHeight="false" outlineLevel="0" collapsed="false">
      <c r="E88" s="0" t="n">
        <v>87</v>
      </c>
    </row>
    <row r="89" customFormat="false" ht="15" hidden="false" customHeight="false" outlineLevel="0" collapsed="false">
      <c r="E89" s="0" t="n">
        <v>88</v>
      </c>
    </row>
    <row r="90" customFormat="false" ht="15" hidden="false" customHeight="false" outlineLevel="0" collapsed="false">
      <c r="E90" s="0" t="n">
        <v>89</v>
      </c>
    </row>
    <row r="91" customFormat="false" ht="15" hidden="false" customHeight="false" outlineLevel="0" collapsed="false">
      <c r="E91" s="0" t="n">
        <v>90</v>
      </c>
    </row>
    <row r="92" customFormat="false" ht="15" hidden="false" customHeight="false" outlineLevel="0" collapsed="false">
      <c r="E92" s="0" t="n">
        <v>91</v>
      </c>
    </row>
    <row r="93" customFormat="false" ht="15" hidden="false" customHeight="false" outlineLevel="0" collapsed="false">
      <c r="E93" s="0" t="n">
        <v>92</v>
      </c>
    </row>
    <row r="94" customFormat="false" ht="15" hidden="false" customHeight="false" outlineLevel="0" collapsed="false">
      <c r="E94" s="0" t="n">
        <v>93</v>
      </c>
    </row>
    <row r="95" customFormat="false" ht="15" hidden="false" customHeight="false" outlineLevel="0" collapsed="false">
      <c r="E95" s="0" t="n">
        <v>94</v>
      </c>
    </row>
    <row r="96" customFormat="false" ht="15" hidden="false" customHeight="false" outlineLevel="0" collapsed="false">
      <c r="E96" s="0" t="n">
        <v>95</v>
      </c>
    </row>
    <row r="97" customFormat="false" ht="15" hidden="false" customHeight="false" outlineLevel="0" collapsed="false">
      <c r="E97" s="0" t="n">
        <v>96</v>
      </c>
    </row>
    <row r="98" customFormat="false" ht="15" hidden="false" customHeight="false" outlineLevel="0" collapsed="false">
      <c r="E98" s="0" t="n">
        <v>97</v>
      </c>
    </row>
    <row r="99" customFormat="false" ht="15" hidden="false" customHeight="false" outlineLevel="0" collapsed="false">
      <c r="E99" s="0" t="n">
        <v>98</v>
      </c>
    </row>
    <row r="100" customFormat="false" ht="15" hidden="false" customHeight="false" outlineLevel="0" collapsed="false">
      <c r="E100" s="0" t="n">
        <v>99</v>
      </c>
    </row>
    <row r="101" customFormat="false" ht="15" hidden="false" customHeight="false" outlineLevel="0" collapsed="false">
      <c r="E101" s="0" t="n">
        <v>100</v>
      </c>
    </row>
    <row r="102" customFormat="false" ht="15" hidden="false" customHeight="false" outlineLevel="0" collapsed="false">
      <c r="E102" s="0" t="n">
        <v>101</v>
      </c>
    </row>
    <row r="103" customFormat="false" ht="15" hidden="false" customHeight="false" outlineLevel="0" collapsed="false">
      <c r="E103" s="0" t="n">
        <v>102</v>
      </c>
    </row>
    <row r="104" customFormat="false" ht="15" hidden="false" customHeight="false" outlineLevel="0" collapsed="false">
      <c r="E104" s="0" t="n">
        <v>103</v>
      </c>
    </row>
    <row r="105" customFormat="false" ht="15" hidden="false" customHeight="false" outlineLevel="0" collapsed="false">
      <c r="E105" s="0" t="n">
        <v>104</v>
      </c>
    </row>
    <row r="106" customFormat="false" ht="15" hidden="false" customHeight="false" outlineLevel="0" collapsed="false">
      <c r="E106" s="0" t="n">
        <v>105</v>
      </c>
    </row>
    <row r="107" customFormat="false" ht="15" hidden="false" customHeight="false" outlineLevel="0" collapsed="false">
      <c r="E107" s="0" t="n">
        <v>106</v>
      </c>
    </row>
    <row r="108" customFormat="false" ht="15" hidden="false" customHeight="false" outlineLevel="0" collapsed="false">
      <c r="E108" s="0" t="n">
        <v>107</v>
      </c>
    </row>
    <row r="109" customFormat="false" ht="15" hidden="false" customHeight="false" outlineLevel="0" collapsed="false">
      <c r="E109" s="0" t="n">
        <v>108</v>
      </c>
    </row>
    <row r="110" customFormat="false" ht="15" hidden="false" customHeight="false" outlineLevel="0" collapsed="false">
      <c r="E110" s="0" t="n">
        <v>109</v>
      </c>
    </row>
    <row r="111" customFormat="false" ht="15" hidden="false" customHeight="false" outlineLevel="0" collapsed="false">
      <c r="E111" s="0" t="n">
        <v>110</v>
      </c>
    </row>
    <row r="112" customFormat="false" ht="15" hidden="false" customHeight="false" outlineLevel="0" collapsed="false">
      <c r="E112" s="0" t="n">
        <v>111</v>
      </c>
    </row>
    <row r="113" customFormat="false" ht="15" hidden="false" customHeight="false" outlineLevel="0" collapsed="false">
      <c r="E113" s="0" t="n">
        <v>112</v>
      </c>
    </row>
    <row r="114" customFormat="false" ht="15" hidden="false" customHeight="false" outlineLevel="0" collapsed="false">
      <c r="E114" s="0" t="n">
        <v>113</v>
      </c>
    </row>
    <row r="115" customFormat="false" ht="15" hidden="false" customHeight="false" outlineLevel="0" collapsed="false">
      <c r="E115" s="0" t="n">
        <v>114</v>
      </c>
    </row>
    <row r="116" customFormat="false" ht="15" hidden="false" customHeight="false" outlineLevel="0" collapsed="false">
      <c r="E116" s="0" t="n">
        <v>115</v>
      </c>
    </row>
    <row r="117" customFormat="false" ht="15" hidden="false" customHeight="false" outlineLevel="0" collapsed="false">
      <c r="E117" s="0" t="n">
        <v>116</v>
      </c>
    </row>
    <row r="118" customFormat="false" ht="15" hidden="false" customHeight="false" outlineLevel="0" collapsed="false">
      <c r="E118" s="0" t="n">
        <v>117</v>
      </c>
    </row>
    <row r="119" customFormat="false" ht="15" hidden="false" customHeight="false" outlineLevel="0" collapsed="false">
      <c r="E119" s="0" t="n">
        <v>118</v>
      </c>
    </row>
    <row r="120" customFormat="false" ht="15" hidden="false" customHeight="false" outlineLevel="0" collapsed="false">
      <c r="E120" s="0" t="n">
        <v>119</v>
      </c>
    </row>
    <row r="121" customFormat="false" ht="15" hidden="false" customHeight="false" outlineLevel="0" collapsed="false">
      <c r="E121" s="0" t="n">
        <v>120</v>
      </c>
    </row>
    <row r="122" customFormat="false" ht="15" hidden="false" customHeight="false" outlineLevel="0" collapsed="false">
      <c r="E122" s="0" t="n">
        <v>121</v>
      </c>
    </row>
    <row r="123" customFormat="false" ht="15" hidden="false" customHeight="false" outlineLevel="0" collapsed="false">
      <c r="E123" s="0" t="n">
        <v>122</v>
      </c>
    </row>
    <row r="124" customFormat="false" ht="15" hidden="false" customHeight="false" outlineLevel="0" collapsed="false">
      <c r="E124" s="0" t="n">
        <v>123</v>
      </c>
    </row>
    <row r="125" customFormat="false" ht="15" hidden="false" customHeight="false" outlineLevel="0" collapsed="false">
      <c r="E125" s="0" t="n">
        <v>124</v>
      </c>
    </row>
    <row r="126" customFormat="false" ht="15" hidden="false" customHeight="false" outlineLevel="0" collapsed="false">
      <c r="E126" s="0" t="n">
        <v>125</v>
      </c>
    </row>
    <row r="127" customFormat="false" ht="15" hidden="false" customHeight="false" outlineLevel="0" collapsed="false">
      <c r="E127" s="0" t="n">
        <v>126</v>
      </c>
    </row>
    <row r="128" customFormat="false" ht="15" hidden="false" customHeight="false" outlineLevel="0" collapsed="false">
      <c r="E128" s="0" t="n">
        <v>127</v>
      </c>
    </row>
    <row r="129" customFormat="false" ht="15" hidden="false" customHeight="false" outlineLevel="0" collapsed="false">
      <c r="E129" s="0" t="n">
        <v>128</v>
      </c>
    </row>
    <row r="130" customFormat="false" ht="15" hidden="false" customHeight="false" outlineLevel="0" collapsed="false">
      <c r="E130" s="0" t="n">
        <v>129</v>
      </c>
    </row>
    <row r="131" customFormat="false" ht="15" hidden="false" customHeight="false" outlineLevel="0" collapsed="false">
      <c r="E131" s="0" t="n">
        <v>130</v>
      </c>
    </row>
    <row r="132" customFormat="false" ht="15" hidden="false" customHeight="false" outlineLevel="0" collapsed="false">
      <c r="E132" s="0" t="n">
        <v>131</v>
      </c>
    </row>
    <row r="133" customFormat="false" ht="15" hidden="false" customHeight="false" outlineLevel="0" collapsed="false">
      <c r="E133" s="0" t="n">
        <v>132</v>
      </c>
    </row>
    <row r="134" customFormat="false" ht="15" hidden="false" customHeight="false" outlineLevel="0" collapsed="false">
      <c r="E134" s="0" t="n">
        <v>133</v>
      </c>
    </row>
    <row r="135" customFormat="false" ht="15" hidden="false" customHeight="false" outlineLevel="0" collapsed="false">
      <c r="E135" s="0" t="n">
        <v>134</v>
      </c>
    </row>
    <row r="136" customFormat="false" ht="15" hidden="false" customHeight="false" outlineLevel="0" collapsed="false">
      <c r="E136" s="0" t="n">
        <v>135</v>
      </c>
    </row>
    <row r="137" customFormat="false" ht="15" hidden="false" customHeight="false" outlineLevel="0" collapsed="false">
      <c r="E137" s="0" t="n">
        <v>136</v>
      </c>
    </row>
    <row r="138" customFormat="false" ht="15" hidden="false" customHeight="false" outlineLevel="0" collapsed="false">
      <c r="E138" s="0" t="n">
        <v>137</v>
      </c>
    </row>
    <row r="139" customFormat="false" ht="15" hidden="false" customHeight="false" outlineLevel="0" collapsed="false">
      <c r="E139" s="0" t="n">
        <v>138</v>
      </c>
    </row>
    <row r="140" customFormat="false" ht="15" hidden="false" customHeight="false" outlineLevel="0" collapsed="false">
      <c r="E140" s="0" t="n">
        <v>139</v>
      </c>
    </row>
    <row r="141" customFormat="false" ht="15" hidden="false" customHeight="false" outlineLevel="0" collapsed="false">
      <c r="E141" s="0" t="n">
        <v>140</v>
      </c>
    </row>
    <row r="142" customFormat="false" ht="15" hidden="false" customHeight="false" outlineLevel="0" collapsed="false">
      <c r="E142" s="0" t="n">
        <v>141</v>
      </c>
    </row>
    <row r="143" customFormat="false" ht="15" hidden="false" customHeight="false" outlineLevel="0" collapsed="false">
      <c r="E143" s="0" t="n">
        <v>142</v>
      </c>
    </row>
    <row r="144" customFormat="false" ht="15" hidden="false" customHeight="false" outlineLevel="0" collapsed="false">
      <c r="E144" s="0" t="n">
        <v>143</v>
      </c>
    </row>
    <row r="145" customFormat="false" ht="15" hidden="false" customHeight="false" outlineLevel="0" collapsed="false">
      <c r="E145" s="0" t="n">
        <v>144</v>
      </c>
    </row>
    <row r="146" customFormat="false" ht="15" hidden="false" customHeight="false" outlineLevel="0" collapsed="false">
      <c r="E146" s="0" t="n">
        <v>145</v>
      </c>
    </row>
    <row r="147" customFormat="false" ht="15" hidden="false" customHeight="false" outlineLevel="0" collapsed="false">
      <c r="E147" s="0" t="n">
        <v>146</v>
      </c>
    </row>
    <row r="148" customFormat="false" ht="15" hidden="false" customHeight="false" outlineLevel="0" collapsed="false">
      <c r="E148" s="0" t="n">
        <v>147</v>
      </c>
    </row>
    <row r="149" customFormat="false" ht="15" hidden="false" customHeight="false" outlineLevel="0" collapsed="false">
      <c r="E149" s="0" t="n">
        <v>148</v>
      </c>
    </row>
    <row r="150" customFormat="false" ht="15" hidden="false" customHeight="false" outlineLevel="0" collapsed="false">
      <c r="E150" s="0" t="n">
        <v>149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2026-10-29T16:13:35Z</dcterms:created>
  <dc:creator>openpyxl</dc:creator>
  <dc:description/>
  <dc:language>en-US</dc:language>
  <cp:lastModifiedBy/>
  <dcterms:modified xsi:type="dcterms:W3CDTF">2026-10-29T16:13:38Z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