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0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uide" sheetId="1" state="visible" r:id="rId3"/>
    <sheet name="Codebook" sheetId="2" state="visible" r:id="rId4"/>
    <sheet name="Value Labels" sheetId="3" state="visible" r:id="rId5"/>
    <sheet name="Data" sheetId="4" state="visible" r:id="rId6"/>
    <sheet name="Cleaning Log" sheetId="5" state="visible" r:id="rId7"/>
    <sheet name="Data Checks" sheetId="6" state="visible" r:id="rId8"/>
    <sheet name="Clean Data" sheetId="7" state="visible" r:id="rId9"/>
    <sheet name="Descriptives" sheetId="8" state="visible" r:id="rId10"/>
    <sheet name="Frequencies" sheetId="9" state="visible" r:id="rId11"/>
    <sheet name="Survey Charts" sheetId="10" state="visible" r:id="rId12"/>
    <sheet name="Report Framework" sheetId="11" state="visible" r:id="rId13"/>
    <sheet name="SPSS Syntax" sheetId="12" state="visible" r:id="rId1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<sst xmlns="http://schemas.openxmlformats.org/spreadsheetml/2006/main" count="518" uniqueCount="376">
  <si>
    <t xml:space="preserve">Research Data Analysis &amp; Statistical Reporting Toolkit</t>
  </si>
  <si>
    <t xml:space="preserve">A reusable Excel workflow: codebook → data entry → automated cleaning → descriptive statistics → survey charts → written report.</t>
  </si>
  <si>
    <t xml:space="preserve">WORKFLOW</t>
  </si>
  <si>
    <t xml:space="preserve">1. Codebook</t>
  </si>
  <si>
    <t xml:space="preserve">Define each variable: name, label, type, valid min/max. Add code labels on Value Labels.</t>
  </si>
  <si>
    <t xml:space="preserve">2. Data</t>
  </si>
  <si>
    <t xml:space="preserve">Paste raw responses (one row per respondent, up to 200 rows). Keep raw data untouched.</t>
  </si>
  <si>
    <t xml:space="preserve">3. Data Checks</t>
  </si>
  <si>
    <t xml:space="preserve">Review the automatic counts of blanks, invalid entries and duplicates. Status turns REVIEW when issues exist.</t>
  </si>
  <si>
    <t xml:space="preserve">4. Cleaning Log</t>
  </si>
  <si>
    <t xml:space="preserve">Record each issue and your decision (set to missing, corrected from source, removed, recoded). Documentation status shows OK once all flagged issues are logged.</t>
  </si>
  <si>
    <t xml:space="preserve">5. Clean Data</t>
  </si>
  <si>
    <t xml:space="preserve">Formula-driven analysis dataset (no editing): out-of-range / non-numeric values become empty, later duplicate IDs are excluded.</t>
  </si>
  <si>
    <t xml:space="preserve">6. Descriptives</t>
  </si>
  <si>
    <t xml:space="preserve">N, missing, mean, SE, 95% CI, median, mode, SD, quartiles, skewness, kurtosis; Cronbach’s α; correlation matrix.</t>
  </si>
  <si>
    <t xml:space="preserve">7. Frequencies</t>
  </si>
  <si>
    <t xml:space="preserve">Frequency tables (gender, education, age bands), Likert distribution with top/bottom-2 box, and mean scores by group.</t>
  </si>
  <si>
    <t xml:space="preserve">8. Survey Charts</t>
  </si>
  <si>
    <t xml:space="preserve">Six charts and key figures for slides or reports.</t>
  </si>
  <si>
    <t xml:space="preserve">9. Report Framework</t>
  </si>
  <si>
    <t xml:space="preserve">Auto-written results sentences, a report outline with drafting space and status, and a reporting checklist.</t>
  </si>
  <si>
    <t xml:space="preserve">10. SPSS Syntax</t>
  </si>
  <si>
    <t xml:space="preserve">Syntax generated from your codebook plus a Python/Colab starter.</t>
  </si>
  <si>
    <t xml:space="preserve">COLOUR LEGEND</t>
  </si>
  <si>
    <t xml:space="preserve">Blue text, yellow fill</t>
  </si>
  <si>
    <t xml:space="preserve">Input cell – edit these.</t>
  </si>
  <si>
    <t xml:space="preserve">Green text</t>
  </si>
  <si>
    <t xml:space="preserve">Direct link pulled from another sheet.</t>
  </si>
  <si>
    <t xml:space="preserve">Black text</t>
  </si>
  <si>
    <t xml:space="preserve">Formula – do not overwrite.</t>
  </si>
  <si>
    <t xml:space="preserve">ASSUMPTIONS &amp; LIMITS</t>
  </si>
  <si>
    <t xml:space="preserve">Sample data</t>
  </si>
  <si>
    <t xml:space="preserve">The survey, respondents and all figures are fictional. The Data sheet includes deliberate errors (blanks, out-of-range values, text, a duplicate ID) so you can see the cleaning workflow.</t>
  </si>
  <si>
    <t xml:space="preserve">Cleaning rules</t>
  </si>
  <si>
    <t xml:space="preserve">A value is valid only if numeric and between the codebook min and max. Invalid values become missing – not corrected. Fix at source and log it if you can verify the right value.</t>
  </si>
  <si>
    <t xml:space="preserve">Duplicates</t>
  </si>
  <si>
    <t xml:space="preserve">Duplicate respondent IDs: the first occurrence is kept; later ones are excluded.</t>
  </si>
  <si>
    <t xml:space="preserve">Composite score</t>
  </si>
  <si>
    <t xml:space="preserve">scale_mean = average of Q1–Q5 for respondents who answered all five items. Cronbach’s α uses the same complete cases.</t>
  </si>
  <si>
    <t xml:space="preserve">Confidence intervals</t>
  </si>
  <si>
    <t xml:space="preserve">95% CI of the mean uses the t-distribution (TINV) and the standard error s/√n.</t>
  </si>
  <si>
    <t xml:space="preserve">Correlations</t>
  </si>
  <si>
    <t xml:space="preserve">Pearson r with pairwise deletion; the toolkit does not compute p-values or hypothesis tests – use SPSS/Python for inference.</t>
  </si>
  <si>
    <t xml:space="preserve">Capacity</t>
  </si>
  <si>
    <t xml:space="preserve">10 variable slots (ID + 9) and 200 records. To extend, add columns on Data and Clean Data, and extend the Codebook and Descriptives rows accordingly.</t>
  </si>
  <si>
    <t xml:space="preserve">Guide ranges</t>
  </si>
  <si>
    <t xml:space="preserve">Reliability and other interpretation thresholds are common rules of thumb, not strict standards.</t>
  </si>
  <si>
    <t xml:space="preserve">Codebook – Variable Dictionary</t>
  </si>
  <si>
    <t xml:space="preserve">One row per variable. The valid min/max drive the automatic cleaning rules on the Clean Data sheet. Edit blue cells only.</t>
  </si>
  <si>
    <t xml:space="preserve">#</t>
  </si>
  <si>
    <t xml:space="preserve">Variable name</t>
  </si>
  <si>
    <t xml:space="preserve">Variable label / question text</t>
  </si>
  <si>
    <t xml:space="preserve">Type</t>
  </si>
  <si>
    <t xml:space="preserve">Response format</t>
  </si>
  <si>
    <t xml:space="preserve">Valid min</t>
  </si>
  <si>
    <t xml:space="preserve">Valid max</t>
  </si>
  <si>
    <t xml:space="preserve">Missing-value rule</t>
  </si>
  <si>
    <t xml:space="preserve">Source / notes</t>
  </si>
  <si>
    <t xml:space="preserve">respondent_id</t>
  </si>
  <si>
    <t xml:space="preserve">Respondent ID</t>
  </si>
  <si>
    <t xml:space="preserve">ID</t>
  </si>
  <si>
    <t xml:space="preserve">Unique numeric ID</t>
  </si>
  <si>
    <t xml:space="preserve">n/a</t>
  </si>
  <si>
    <t xml:space="preserve">Required. Duplicate IDs: first record kept, later records removed.</t>
  </si>
  <si>
    <t xml:space="preserve">System-generated</t>
  </si>
  <si>
    <t xml:space="preserve">age</t>
  </si>
  <si>
    <t xml:space="preserve">Age in years</t>
  </si>
  <si>
    <t xml:space="preserve">Scale</t>
  </si>
  <si>
    <t xml:space="preserve">Numeric (years)</t>
  </si>
  <si>
    <t xml:space="preserve">Out-of-range or non-numeric = missing</t>
  </si>
  <si>
    <t xml:space="preserve">Demographics Q1</t>
  </si>
  <si>
    <t xml:space="preserve">gender</t>
  </si>
  <si>
    <t xml:space="preserve">Gender</t>
  </si>
  <si>
    <t xml:space="preserve">Nominal</t>
  </si>
  <si>
    <t xml:space="preserve">1 = Male, 2 = Female, 3 = Non-binary / other</t>
  </si>
  <si>
    <t xml:space="preserve">Invalid code = missing</t>
  </si>
  <si>
    <t xml:space="preserve">Demographics Q2</t>
  </si>
  <si>
    <t xml:space="preserve">education</t>
  </si>
  <si>
    <t xml:space="preserve">Highest education completed</t>
  </si>
  <si>
    <t xml:space="preserve">Ordinal</t>
  </si>
  <si>
    <t xml:space="preserve">1–4 (see Value Labels)</t>
  </si>
  <si>
    <t xml:space="preserve">Demographics Q3</t>
  </si>
  <si>
    <t xml:space="preserve">q1_ease</t>
  </si>
  <si>
    <t xml:space="preserve">The service was easy to use</t>
  </si>
  <si>
    <t xml:space="preserve">5-point Likert (1 = Strongly disagree … 5 = Strongly agree)</t>
  </si>
  <si>
    <t xml:space="preserve">Satisfaction block Q1</t>
  </si>
  <si>
    <t xml:space="preserve">q2_quality</t>
  </si>
  <si>
    <t xml:space="preserve">The quality of service met my expectations</t>
  </si>
  <si>
    <t xml:space="preserve">5-point Likert</t>
  </si>
  <si>
    <t xml:space="preserve">Satisfaction block Q2</t>
  </si>
  <si>
    <t xml:space="preserve">q3_support</t>
  </si>
  <si>
    <t xml:space="preserve">Support staff were helpful</t>
  </si>
  <si>
    <t xml:space="preserve">Satisfaction block Q3</t>
  </si>
  <si>
    <t xml:space="preserve">q4_value</t>
  </si>
  <si>
    <t xml:space="preserve">The service offers good value for money</t>
  </si>
  <si>
    <t xml:space="preserve">Satisfaction block Q4</t>
  </si>
  <si>
    <t xml:space="preserve">q5_recommend</t>
  </si>
  <si>
    <t xml:space="preserve">I would recommend this service to others</t>
  </si>
  <si>
    <t xml:space="preserve">Satisfaction block Q5</t>
  </si>
  <si>
    <t xml:space="preserve">sat_overall</t>
  </si>
  <si>
    <t xml:space="preserve">Overall satisfaction (1 = very low, 10 = very high)</t>
  </si>
  <si>
    <t xml:space="preserve">Numeric rating 1–10</t>
  </si>
  <si>
    <t xml:space="preserve">Overall rating</t>
  </si>
  <si>
    <t xml:space="preserve">Notes: Likert items use a 1–5 scale. Valid min/max = "n/a" for the ID column (no range check). The layout supports 10 variable slots (ID + 9); see Guide to extend.</t>
  </si>
  <si>
    <t xml:space="preserve">Value Labels</t>
  </si>
  <si>
    <t xml:space="preserve">Code-to-label mapping for categorical and Likert variables. "Variable(s)" may use SPSS syntax such as q1_ease TO q5_recommend.</t>
  </si>
  <si>
    <t xml:space="preserve">Variable(s)</t>
  </si>
  <si>
    <t xml:space="preserve">Code</t>
  </si>
  <si>
    <t xml:space="preserve">Label</t>
  </si>
  <si>
    <t xml:space="preserve">Male</t>
  </si>
  <si>
    <t xml:space="preserve">Female</t>
  </si>
  <si>
    <t xml:space="preserve">Non-binary / other</t>
  </si>
  <si>
    <t xml:space="preserve">High school or below</t>
  </si>
  <si>
    <t xml:space="preserve">Diploma / associate</t>
  </si>
  <si>
    <t xml:space="preserve">Bachelor's degree</t>
  </si>
  <si>
    <t xml:space="preserve">Postgraduate</t>
  </si>
  <si>
    <t xml:space="preserve">q1_ease TO q5_recommend</t>
  </si>
  <si>
    <t xml:space="preserve">Strongly disagree</t>
  </si>
  <si>
    <t xml:space="preserve">Disagree</t>
  </si>
  <si>
    <t xml:space="preserve">Neutral</t>
  </si>
  <si>
    <t xml:space="preserve">Agree</t>
  </si>
  <si>
    <t xml:space="preserve">Strongly agree</t>
  </si>
  <si>
    <t xml:space="preserve">Data – Raw Survey Responses (paste or type here)</t>
  </si>
  <si>
    <t xml:space="preserve">One row per respondent, rows 5–204 (200 records). Do not edit formulas elsewhere; the Clean Data sheet applies the codebook rules automatically.</t>
  </si>
  <si>
    <t xml:space="preserve">Sample data are fictional. Deliberate errors (blanks, out-of-range codes, "N/A" text, a duplicate ID) were added to demonstrate the cleaning workflow.</t>
  </si>
  <si>
    <t xml:space="preserve">N/A</t>
  </si>
  <si>
    <t xml:space="preserve">Data-Cleaning Log</t>
  </si>
  <si>
    <t xml:space="preserve">Document every correction, exclusion or recode. Automatic rules are applied on Clean Data; log decisions and any fixes made at source.</t>
  </si>
  <si>
    <t xml:space="preserve">Summary by issue type</t>
  </si>
  <si>
    <t xml:space="preserve">Entries</t>
  </si>
  <si>
    <t xml:space="preserve">Missing value</t>
  </si>
  <si>
    <t xml:space="preserve">Out of range</t>
  </si>
  <si>
    <t xml:space="preserve">Invalid code</t>
  </si>
  <si>
    <t xml:space="preserve">Non-numeric entry</t>
  </si>
  <si>
    <t xml:space="preserve">Duplicate record</t>
  </si>
  <si>
    <t xml:space="preserve">Recode</t>
  </si>
  <si>
    <t xml:space="preserve">Other</t>
  </si>
  <si>
    <t xml:space="preserve">Total log entries</t>
  </si>
  <si>
    <t xml:space="preserve">Log #</t>
  </si>
  <si>
    <t xml:space="preserve">Date</t>
  </si>
  <si>
    <t xml:space="preserve">Record ID</t>
  </si>
  <si>
    <t xml:space="preserve">Variable</t>
  </si>
  <si>
    <t xml:space="preserve">Issue type</t>
  </si>
  <si>
    <t xml:space="preserve">Original value</t>
  </si>
  <si>
    <t xml:space="preserve">Action taken</t>
  </si>
  <si>
    <t xml:space="preserve">New value</t>
  </si>
  <si>
    <t xml:space="preserve">Analyst</t>
  </si>
  <si>
    <t xml:space="preserve">Notes / justification</t>
  </si>
  <si>
    <t xml:space="preserve">(blank)</t>
  </si>
  <si>
    <t xml:space="preserve">Set to missing</t>
  </si>
  <si>
    <t xml:space="preserve">AM</t>
  </si>
  <si>
    <t xml:space="preserve">Age not provided on form; excluded from age statistics.</t>
  </si>
  <si>
    <t xml:space="preserve">Text entered instead of a rating.</t>
  </si>
  <si>
    <t xml:space="preserve">0</t>
  </si>
  <si>
    <t xml:space="preserve">Scale is 1–5; 0 is not a valid response.</t>
  </si>
  <si>
    <t xml:space="preserve">199</t>
  </si>
  <si>
    <t xml:space="preserve">Probable keying error; paper form unreadable.</t>
  </si>
  <si>
    <t xml:space="preserve">Duplicate row</t>
  </si>
  <si>
    <t xml:space="preserve">Record removed</t>
  </si>
  <si>
    <t xml:space="preserve">(excluded)</t>
  </si>
  <si>
    <t xml:space="preserve">Exact duplicate; first occurrence retained.</t>
  </si>
  <si>
    <t xml:space="preserve">9</t>
  </si>
  <si>
    <t xml:space="preserve">Code 9 not in value labels.</t>
  </si>
  <si>
    <t xml:space="preserve">6</t>
  </si>
  <si>
    <t xml:space="preserve">Scale is 1–5.</t>
  </si>
  <si>
    <t xml:space="preserve">11</t>
  </si>
  <si>
    <t xml:space="preserve">Scale is 1–10.</t>
  </si>
  <si>
    <t xml:space="preserve">Respondent skipped last two items.</t>
  </si>
  <si>
    <t xml:space="preserve">Item left blank.</t>
  </si>
  <si>
    <t xml:space="preserve">Data Checks – Automatic Validation</t>
  </si>
  <si>
    <t xml:space="preserve">Counts blanks, out-of-range / non-numeric entries and duplicates from the raw Data sheet using the Codebook rules.</t>
  </si>
  <si>
    <t xml:space="preserve">Records</t>
  </si>
  <si>
    <t xml:space="preserve">Blank</t>
  </si>
  <si>
    <t xml:space="preserve">Invalid (out of range / non-numeric)</t>
  </si>
  <si>
    <t xml:space="preserve">Valid (raw)</t>
  </si>
  <si>
    <t xml:space="preserve">Valid in analysis sample</t>
  </si>
  <si>
    <t xml:space="preserve">% valid (raw)</t>
  </si>
  <si>
    <t xml:space="preserve">Status</t>
  </si>
  <si>
    <t xml:space="preserve">SAMPLE FLOW &amp; DOCUMENTATION CHECK</t>
  </si>
  <si>
    <t xml:space="preserve">Records received</t>
  </si>
  <si>
    <t xml:space="preserve">Duplicate records removed</t>
  </si>
  <si>
    <t xml:space="preserve">Analysis sample (N)</t>
  </si>
  <si>
    <t xml:space="preserve">Complete cases on Q1–Q5</t>
  </si>
  <si>
    <t xml:space="preserve">Blank entries</t>
  </si>
  <si>
    <t xml:space="preserve">Invalid entries</t>
  </si>
  <si>
    <t xml:space="preserve">Issues flagged (blank + invalid + duplicates)</t>
  </si>
  <si>
    <t xml:space="preserve">Issues documented in Cleaning Log</t>
  </si>
  <si>
    <t xml:space="preserve">Documentation status</t>
  </si>
  <si>
    <t xml:space="preserve">OK = every flagged issue has a Cleaning Log entry.</t>
  </si>
  <si>
    <t xml:space="preserve">Clean Data – Analysis Dataset (formula-driven, do not edit)</t>
  </si>
  <si>
    <t xml:space="preserve">Values outside the codebook range, non-numeric entries and blanks become empty; duplicate IDs after the first are excluded (Include = 0).</t>
  </si>
  <si>
    <t xml:space="preserve">Helper columns for Cronbach’s α (complete cases only)</t>
  </si>
  <si>
    <t xml:space="preserve">include (1 = keep)</t>
  </si>
  <si>
    <t xml:space="preserve">complete_q1_q5</t>
  </si>
  <si>
    <t xml:space="preserve">scale_mean</t>
  </si>
  <si>
    <t xml:space="preserve">cc_q1</t>
  </si>
  <si>
    <t xml:space="preserve">cc_q2</t>
  </si>
  <si>
    <t xml:space="preserve">cc_q3</t>
  </si>
  <si>
    <t xml:space="preserve">cc_q4</t>
  </si>
  <si>
    <t xml:space="preserve">cc_q5</t>
  </si>
  <si>
    <t xml:space="preserve">scale_total</t>
  </si>
  <si>
    <t xml:space="preserve">Descriptive Statistics &amp; Reliability</t>
  </si>
  <si>
    <t xml:space="preserve">Computed on Clean Data (analysis sample). Missing values excluded pairwise per variable.</t>
  </si>
  <si>
    <t xml:space="preserve">Analysis sample size (N)</t>
  </si>
  <si>
    <t xml:space="preserve">N valid</t>
  </si>
  <si>
    <t xml:space="preserve">Missing</t>
  </si>
  <si>
    <t xml:space="preserve">% missing</t>
  </si>
  <si>
    <t xml:space="preserve">Mean</t>
  </si>
  <si>
    <t xml:space="preserve">Std. error</t>
  </si>
  <si>
    <t xml:space="preserve">95% CI lower</t>
  </si>
  <si>
    <t xml:space="preserve">95% CI upper</t>
  </si>
  <si>
    <t xml:space="preserve">Median</t>
  </si>
  <si>
    <t xml:space="preserve">Mode</t>
  </si>
  <si>
    <t xml:space="preserve">Std. dev.</t>
  </si>
  <si>
    <t xml:space="preserve">Variance</t>
  </si>
  <si>
    <t xml:space="preserve">Min</t>
  </si>
  <si>
    <t xml:space="preserve">Q1</t>
  </si>
  <si>
    <t xml:space="preserve">Q3</t>
  </si>
  <si>
    <t xml:space="preserve">Max</t>
  </si>
  <si>
    <t xml:space="preserve">Range</t>
  </si>
  <si>
    <t xml:space="preserve">Skewness</t>
  </si>
  <si>
    <t xml:space="preserve">Kurtosis</t>
  </si>
  <si>
    <t xml:space="preserve">Composite: mean of Q1–Q5 (complete cases)</t>
  </si>
  <si>
    <t xml:space="preserve">SCALE RELIABILITY – CRONBACH’S ALPHA (items Q1–Q5, complete cases)</t>
  </si>
  <si>
    <t xml:space="preserve">Number of items (k)</t>
  </si>
  <si>
    <t xml:space="preserve">Complete cases (n)</t>
  </si>
  <si>
    <t xml:space="preserve">Sum of item variances</t>
  </si>
  <si>
    <t xml:space="preserve">Variance of total score</t>
  </si>
  <si>
    <t xml:space="preserve">Guide: ≥0.70 acceptable · ≥0.80 good · ≥0.90 excellent (rules of thumb).</t>
  </si>
  <si>
    <t xml:space="preserve">Cronbach’s α</t>
  </si>
  <si>
    <t xml:space="preserve">Interpretation</t>
  </si>
  <si>
    <t xml:space="preserve">PEARSON CORRELATION MATRIX (pairwise deletion)</t>
  </si>
  <si>
    <t xml:space="preserve">Correlations are shown as r; test significance separately (e.g., in SPSS or Python) before reporting p-values.</t>
  </si>
  <si>
    <t xml:space="preserve">Frequency Tables &amp; Survey Summary</t>
  </si>
  <si>
    <t xml:space="preserve">All counts come from Clean Data. Percent = share of the analysis sample; Valid % excludes missing.</t>
  </si>
  <si>
    <t xml:space="preserve">Table 1. Gender</t>
  </si>
  <si>
    <t xml:space="preserve">Frequency</t>
  </si>
  <si>
    <t xml:space="preserve">Percent</t>
  </si>
  <si>
    <t xml:space="preserve">Valid %</t>
  </si>
  <si>
    <t xml:space="preserve">Cumulative %</t>
  </si>
  <si>
    <t xml:space="preserve">Missing / invalid</t>
  </si>
  <si>
    <t xml:space="preserve">Total</t>
  </si>
  <si>
    <t xml:space="preserve">Table 2. Highest education completed</t>
  </si>
  <si>
    <t xml:space="preserve">Table 3. Age groups (edit band limits in blue)</t>
  </si>
  <si>
    <t xml:space="preserve">From (≥)</t>
  </si>
  <si>
    <t xml:space="preserve">To (≤)</t>
  </si>
  <si>
    <t xml:space="preserve">18–24</t>
  </si>
  <si>
    <t xml:space="preserve">25–34</t>
  </si>
  <si>
    <t xml:space="preserve">35–44</t>
  </si>
  <si>
    <t xml:space="preserve">45–54</t>
  </si>
  <si>
    <t xml:space="preserve">55+</t>
  </si>
  <si>
    <t xml:space="preserve">Missing / outside bands</t>
  </si>
  <si>
    <t xml:space="preserve">Table 4. Likert items – response distribution, top/bottom-2 box, mean</t>
  </si>
  <si>
    <t xml:space="preserve">Item</t>
  </si>
  <si>
    <t xml:space="preserve">Top-2 box %</t>
  </si>
  <si>
    <t xml:space="preserve">Bottom-2 box %</t>
  </si>
  <si>
    <t xml:space="preserve">Top-2 box = % choosing 4 or 5 (agree / strongly agree); bottom-2 box = % choosing 1 or 2.</t>
  </si>
  <si>
    <t xml:space="preserve">Table 5. Mean scores by group</t>
  </si>
  <si>
    <t xml:space="preserve">Group</t>
  </si>
  <si>
    <t xml:space="preserve">n (scale_mean)</t>
  </si>
  <si>
    <t xml:space="preserve">Mean scale_mean (Q1–Q5)</t>
  </si>
  <si>
    <t xml:space="preserve">n (overall sat.)</t>
  </si>
  <si>
    <t xml:space="preserve">Mean overall satisfaction</t>
  </si>
  <si>
    <t xml:space="preserve">Education</t>
  </si>
  <si>
    <t xml:space="preserve">Descriptive group means only – use a t-test / ANOVA in your statistics package to test differences.</t>
  </si>
  <si>
    <t xml:space="preserve">Survey Summary Dashboard</t>
  </si>
  <si>
    <t xml:space="preserve">Key figures and charts update automatically from the Frequencies and Descriptives sheets.</t>
  </si>
  <si>
    <t xml:space="preserve">Key figure</t>
  </si>
  <si>
    <t xml:space="preserve">Value</t>
  </si>
  <si>
    <t xml:space="preserve">Duplicates removed</t>
  </si>
  <si>
    <t xml:space="preserve">Mean overall satisfaction (1–10)</t>
  </si>
  <si>
    <t xml:space="preserve">Scale reliability (Cronbach’s α)</t>
  </si>
  <si>
    <t xml:space="preserve">Data-cleaning documentation</t>
  </si>
  <si>
    <t xml:space="preserve">Survey summary charts</t>
  </si>
  <si>
    <t xml:space="preserve">Report-Writing Framework</t>
  </si>
  <si>
    <t xml:space="preserve">Auto-written results sentences (top), report outline with drafting space (middle) and reporting checklist (bottom).</t>
  </si>
  <si>
    <t xml:space="preserve">A. AUTO-POPULATED RESULTS SENTENCES (copy into your report; they update with the data)</t>
  </si>
  <si>
    <t xml:space="preserve">Sample</t>
  </si>
  <si>
    <t xml:space="preserve">Age</t>
  </si>
  <si>
    <t xml:space="preserve">Item ratings</t>
  </si>
  <si>
    <t xml:space="preserve">Agreement</t>
  </si>
  <si>
    <t xml:space="preserve">Composite scale</t>
  </si>
  <si>
    <t xml:space="preserve">Reliability</t>
  </si>
  <si>
    <t xml:space="preserve">Data quality</t>
  </si>
  <si>
    <t xml:space="preserve">B. REPORT OUTLINE – draft in the yellow cells</t>
  </si>
  <si>
    <t xml:space="preserve">Section</t>
  </si>
  <si>
    <t xml:space="preserve">What to include</t>
  </si>
  <si>
    <t xml:space="preserve">Pull from workbook</t>
  </si>
  <si>
    <t xml:space="preserve">Your draft text</t>
  </si>
  <si>
    <t xml:space="preserve">Executive summary</t>
  </si>
  <si>
    <t xml:space="preserve">One paragraph: purpose, sample, 2–3 headline findings, main recommendation.</t>
  </si>
  <si>
    <t xml:space="preserve">Survey Charts; Report Framework A</t>
  </si>
  <si>
    <t xml:space="preserve">Example: "We surveyed 40 service users (Oct 2026). Overall satisfaction averaged 7.0/10; value for money was the weakest item. We recommend reviewing pricing communication."</t>
  </si>
  <si>
    <t xml:space="preserve">Draft</t>
  </si>
  <si>
    <t xml:space="preserve">Background &amp; objectives</t>
  </si>
  <si>
    <t xml:space="preserve">Context, research questions or hypotheses, why the study matters.</t>
  </si>
  <si>
    <t xml:space="preserve">—</t>
  </si>
  <si>
    <t xml:space="preserve">Not started</t>
  </si>
  <si>
    <t xml:space="preserve">Methodology: design &amp; sample</t>
  </si>
  <si>
    <t xml:space="preserve">Design, population, sampling method, response numbers, dates, ethics/consent.</t>
  </si>
  <si>
    <t xml:space="preserve">Data Checks (sample flow)</t>
  </si>
  <si>
    <t xml:space="preserve">Instrument &amp; measures</t>
  </si>
  <si>
    <t xml:space="preserve">Questions used, response scales, translation/piloting, reliability evidence.</t>
  </si>
  <si>
    <t xml:space="preserve">Codebook; Descriptives (α)</t>
  </si>
  <si>
    <t xml:space="preserve">Data preparation &amp; cleaning</t>
  </si>
  <si>
    <t xml:space="preserve">Validation rules, missing-data approach, duplicates, corrections made.</t>
  </si>
  <si>
    <t xml:space="preserve">Cleaning Log; Data Checks</t>
  </si>
  <si>
    <t xml:space="preserve">Results: sample profile</t>
  </si>
  <si>
    <t xml:space="preserve">Demographic frequencies and age summary.</t>
  </si>
  <si>
    <t xml:space="preserve">Frequencies Tables 1–3</t>
  </si>
  <si>
    <t xml:space="preserve">Results: descriptive findings</t>
  </si>
  <si>
    <t xml:space="preserve">Means, SDs, CIs, distributions; item rankings; charts.</t>
  </si>
  <si>
    <t xml:space="preserve">Descriptives; Frequencies Table 4; Survey Charts</t>
  </si>
  <si>
    <t xml:space="preserve">Results: relationships &amp; groups</t>
  </si>
  <si>
    <t xml:space="preserve">Correlations and group differences; state which tests were run and effect sizes.</t>
  </si>
  <si>
    <t xml:space="preserve">Descriptives (correlations); Frequencies Table 5</t>
  </si>
  <si>
    <t xml:space="preserve">Discussion</t>
  </si>
  <si>
    <t xml:space="preserve">Interpret findings against objectives and prior literature.</t>
  </si>
  <si>
    <t xml:space="preserve">Limitations</t>
  </si>
  <si>
    <t xml:space="preserve">Sampling bias, self-report, missing data, small groups, unmeasured factors.</t>
  </si>
  <si>
    <t xml:space="preserve">Data Checks</t>
  </si>
  <si>
    <t xml:space="preserve">Conclusions &amp; recommendations</t>
  </si>
  <si>
    <t xml:space="preserve">Answer the research questions; actionable, prioritised recommendations.</t>
  </si>
  <si>
    <t xml:space="preserve">Appendices</t>
  </si>
  <si>
    <t xml:space="preserve">Questionnaire, codebook, cleaning log, extra tables, syntax/scripts.</t>
  </si>
  <si>
    <t xml:space="preserve">Codebook; Cleaning Log; SPSS Syntax</t>
  </si>
  <si>
    <t xml:space="preserve">Sections finalised</t>
  </si>
  <si>
    <t xml:space="preserve">C. REPORTING CHECKLIST (select Yes / No)</t>
  </si>
  <si>
    <t xml:space="preserve">Why it matters</t>
  </si>
  <si>
    <t xml:space="preserve">Done?</t>
  </si>
  <si>
    <t xml:space="preserve">Research question / objective stated</t>
  </si>
  <si>
    <t xml:space="preserve">Readers need to judge whether the analysis answers the question.</t>
  </si>
  <si>
    <t xml:space="preserve">Yes</t>
  </si>
  <si>
    <t xml:space="preserve">Sampling method and response rate reported</t>
  </si>
  <si>
    <t xml:space="preserve">Shows how representative the sample is.</t>
  </si>
  <si>
    <t xml:space="preserve">Instrument and scales described</t>
  </si>
  <si>
    <t xml:space="preserve">Allows replication and judgement of validity.</t>
  </si>
  <si>
    <t xml:space="preserve">Reliability reported for multi-item scales</t>
  </si>
  <si>
    <t xml:space="preserve">Cronbach’s α (Descriptives sheet).</t>
  </si>
  <si>
    <t xml:space="preserve">Missing data and exclusions explained</t>
  </si>
  <si>
    <t xml:space="preserve">Cleaning log + Data Checks.</t>
  </si>
  <si>
    <t xml:space="preserve">Sample sizes shown for every statistic</t>
  </si>
  <si>
    <t xml:space="preserve">n differs by variable; state it.</t>
  </si>
  <si>
    <t xml:space="preserve">No</t>
  </si>
  <si>
    <t xml:space="preserve">Confidence intervals / effect sizes included</t>
  </si>
  <si>
    <t xml:space="preserve">Avoids over-reliance on p-values.</t>
  </si>
  <si>
    <t xml:space="preserve">Statistical tests named with assumptions checked</t>
  </si>
  <si>
    <t xml:space="preserve">Only descriptive group means are computed here.</t>
  </si>
  <si>
    <t xml:space="preserve">Charts labelled with title, axes and n</t>
  </si>
  <si>
    <t xml:space="preserve">See Survey Charts.</t>
  </si>
  <si>
    <t xml:space="preserve">Limitations and ethical considerations stated</t>
  </si>
  <si>
    <t xml:space="preserve">Transparency builds credibility.</t>
  </si>
  <si>
    <t xml:space="preserve">Checklist completion</t>
  </si>
  <si>
    <t xml:space="preserve">SPSS Syntax &amp; Python (Colab) Starter – generated from the Codebook</t>
  </si>
  <si>
    <t xml:space="preserve">Select the grey blocks, copy, and paste into the SPSS Syntax Editor (or a Colab cell). Variable names update when you edit the Codebook.</t>
  </si>
  <si>
    <t xml:space="preserve">1. Variable labels (generated)</t>
  </si>
  <si>
    <t xml:space="preserve">2. Value labels (generated from the Value Labels sheet)</t>
  </si>
  <si>
    <t xml:space="preserve">EXECUTE.</t>
  </si>
  <si>
    <t xml:space="preserve">3. Missing-value definitions for RAW data (generated from valid min/max; not needed for the Clean Data export)</t>
  </si>
  <si>
    <t xml:space="preserve">4. Remove duplicate IDs (keep first)</t>
  </si>
  <si>
    <t xml:space="preserve">SELECT IF (PrimaryFirst = 1).</t>
  </si>
  <si>
    <t xml:space="preserve">5. Frequencies, descriptives, composite score, reliability, correlations, group means</t>
  </si>
  <si>
    <t xml:space="preserve">6. Google Colab / Python starter (static – adjust file name and variable names)</t>
  </si>
  <si>
    <t xml:space="preserve">import pandas as pd, numpy as np, scipy.stats as st</t>
  </si>
  <si>
    <t xml:space="preserve">df = pd.read_csv('clean_data.csv')            # export the Clean Data sheet (A:J) as CSV</t>
  </si>
  <si>
    <t xml:space="preserve">df = df.drop_duplicates(subset='respondent_id')</t>
  </si>
  <si>
    <t xml:space="preserve">items = ['q1_ease','q2_quality','q3_support','q4_value','q5_recommend']</t>
  </si>
  <si>
    <t xml:space="preserve">df['scale_mean'] = df[items].mean(axis=1, skipna=False)   # complete cases only</t>
  </si>
  <si>
    <t xml:space="preserve">print(df.describe().T)</t>
  </si>
  <si>
    <t xml:space="preserve">def cronbach_alpha(x):</t>
  </si>
  <si>
    <t xml:space="preserve">    x = x.dropna(); k = x.shape[1]</t>
  </si>
  <si>
    <t xml:space="preserve">    return k/(k-1) * (1 - x.var(ddof=1).sum() / x.sum(axis=1).var(ddof=1))</t>
  </si>
  <si>
    <t xml:space="preserve">print("alpha =", round(cronbach_alpha(df[items]), 3))</t>
  </si>
  <si>
    <t xml:space="preserve">print(df[['age'] + items + ['sat_overall']].corr())          # pairwise Pearson r</t>
  </si>
  <si>
    <t xml:space="preserve">print(df.groupby('gender')['scale_mean'].agg(['count','mean','std']))</t>
  </si>
  <si>
    <t xml:space="preserve">print(st.f_oneway(*[g['scale_mean'].dropna() for _, g in df.groupby('education')]))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</si>
</sst>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_);\(#,##0\);\-_)"/>
    <numFmt numFmtId="166" formatCode="dd\-mmm\-yyyy"/>
    <numFmt numFmtId="167" formatCode="0.0%_);\(0.0%\);\-_)"/>
    <numFmt numFmtId="168" formatCode="0.00"/>
    <numFmt numFmtId="169" formatCode="General"/>
    <numFmt numFmtId="170" formatCode="0.00_);\(0.00\);0.00_)"/>
    <numFmt numFmtId="171" formatCode="0.000"/>
    <numFmt numFmtId="172" formatCode="0"/>
    <numFmt numFmtId="173" formatCode="#,##0"/>
    <numFmt numFmtId="174" formatCode="0%"/>
    <numFmt numFmtId="175" formatCode="0.0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1"/>
      <color rgb="FF00800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sz val="10"/>
      <color rgb="FF7F7F7F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i val="true"/>
      <sz val="10"/>
      <color rgb="FF000000"/>
      <name val="Arial"/>
      <family val="0"/>
      <charset val="1"/>
    </font>
    <font>
      <b val="true"/>
      <i val="true"/>
      <sz val="10"/>
      <color rgb="FF000000"/>
      <name val="Arial"/>
      <family val="0"/>
      <charset val="1"/>
    </font>
    <font>
      <b val="true"/>
      <sz val="12"/>
      <color rgb="FF1F3864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ourier New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FFFBEA"/>
      </patternFill>
    </fill>
    <fill>
      <patternFill patternType="solid">
        <fgColor rgb="FFFFFBEA"/>
        <bgColor rgb="FFFFFFFF"/>
      </patternFill>
    </fill>
    <fill>
      <patternFill patternType="solid">
        <fgColor rgb="FFD9E2F3"/>
        <bgColor rgb="FFD9D9D9"/>
      </patternFill>
    </fill>
    <fill>
      <patternFill patternType="solid">
        <fgColor rgb="FF7F7F7F"/>
        <bgColor rgb="FF808080"/>
      </patternFill>
    </fill>
    <fill>
      <patternFill patternType="solid">
        <fgColor rgb="FFF2F2F2"/>
        <bgColor rgb="FFFFFBEA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808080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3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4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0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1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0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2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1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7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70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1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3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22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006100"/>
      </font>
      <fill>
        <patternFill>
          <bgColor rgb="FFC6EFCE"/>
        </patternFill>
      </fill>
    </dxf>
    <dxf>
      <font>
        <name val="Arial"/>
        <charset val="1"/>
        <family val="0"/>
        <b val="1"/>
        <color rgb="FF9C5700"/>
      </font>
      <fill>
        <patternFill>
          <bgColor rgb="FFFFEB9C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08080"/>
      <rgbColor rgb="FFFFFBEA"/>
      <rgbColor rgb="FF808080"/>
      <rgbColor rgb="FF8EA9DB"/>
      <rgbColor rgb="FF993366"/>
      <rgbColor rgb="FFFFF2CC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2F3"/>
      <rgbColor rgb="FFC6EFCE"/>
      <rgbColor rgb="FFFFEB9C"/>
      <rgbColor rgb="FF9DC3E6"/>
      <rgbColor rgb="FFFF99CC"/>
      <rgbColor rgb="FFCC99FF"/>
      <rgbColor rgb="FFF4B183"/>
      <rgbColor rgb="FF3366FF"/>
      <rgbColor rgb="FF33CCCC"/>
      <rgbColor rgb="FF99CC00"/>
      <rgbColor rgb="FFFFC000"/>
      <rgbColor rgb="FFFF9900"/>
      <rgbColor rgb="FFFF6600"/>
      <rgbColor rgb="FF595959"/>
      <rgbColor rgb="FF878787"/>
      <rgbColor rgb="FF1F3864"/>
      <rgbColor rgb="FF7F7F7F"/>
      <rgbColor rgb="FF006100"/>
      <rgbColor rgb="FF333300"/>
      <rgbColor rgb="FF9C57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Gender distribution (count)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"Respondents"</c:f>
              <c:strCache>
                <c:ptCount val="1"/>
                <c:pt idx="0">
                  <c:v>Respondents</c:v>
                </c:pt>
              </c:strCache>
            </c:strRef>
          </c:tx>
          <c:spPr>
            <a:solidFill>
              <a:srgbClr val="1f3864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Frequencies!$A$6:$A$8</c:f>
              <c:strCache>
                <c:ptCount val="3"/>
                <c:pt idx="0">
                  <c:v>Male</c:v>
                </c:pt>
                <c:pt idx="1">
                  <c:v>Female</c:v>
                </c:pt>
                <c:pt idx="2">
                  <c:v>Non-binary / other</c:v>
                </c:pt>
              </c:strCache>
            </c:strRef>
          </c:cat>
          <c:val>
            <c:numRef>
              <c:f>Frequencies!$D$6:$D$8</c:f>
              <c:numCache>
                <c:formatCode>#,##0_);\(#,##0\);\-_)</c:formatCode>
                <c:ptCount val="3"/>
                <c:pt idx="0">
                  <c:v>20</c:v>
                </c:pt>
                <c:pt idx="1">
                  <c:v>18</c:v>
                </c:pt>
                <c:pt idx="2">
                  <c:v>1</c:v>
                </c:pt>
              </c:numCache>
            </c:numRef>
          </c:val>
        </c:ser>
        <c:gapWidth val="150"/>
        <c:overlap val="0"/>
        <c:axId val="63620992"/>
        <c:axId val="66642792"/>
      </c:barChart>
      <c:catAx>
        <c:axId val="63620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6642792"/>
        <c:crosses val="autoZero"/>
        <c:auto val="1"/>
        <c:lblAlgn val="ctr"/>
        <c:lblOffset val="100"/>
        <c:noMultiLvlLbl val="0"/>
      </c:catAx>
      <c:valAx>
        <c:axId val="6664279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362099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Highest education completed (count)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"Respondents"</c:f>
              <c:strCache>
                <c:ptCount val="1"/>
                <c:pt idx="0">
                  <c:v>Respondents</c:v>
                </c:pt>
              </c:strCache>
            </c:strRef>
          </c:tx>
          <c:spPr>
            <a:solidFill>
              <a:srgbClr val="2f5597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Frequencies!$A$14:$A$17</c:f>
              <c:strCache>
                <c:ptCount val="4"/>
                <c:pt idx="0">
                  <c:v>High school or below</c:v>
                </c:pt>
                <c:pt idx="1">
                  <c:v>Diploma / associate</c:v>
                </c:pt>
                <c:pt idx="2">
                  <c:v>Bachelor's degree</c:v>
                </c:pt>
                <c:pt idx="3">
                  <c:v>Postgraduate</c:v>
                </c:pt>
              </c:strCache>
            </c:strRef>
          </c:cat>
          <c:val>
            <c:numRef>
              <c:f>Frequencies!$D$14:$D$17</c:f>
              <c:numCache>
                <c:formatCode>#,##0_);\(#,##0\);\-_)</c:formatCode>
                <c:ptCount val="4"/>
                <c:pt idx="0">
                  <c:v>10</c:v>
                </c:pt>
                <c:pt idx="1">
                  <c:v>6</c:v>
                </c:pt>
                <c:pt idx="2">
                  <c:v>17</c:v>
                </c:pt>
                <c:pt idx="3">
                  <c:v>6</c:v>
                </c:pt>
              </c:numCache>
            </c:numRef>
          </c:val>
        </c:ser>
        <c:gapWidth val="150"/>
        <c:overlap val="0"/>
        <c:axId val="96798559"/>
        <c:axId val="5276579"/>
      </c:barChart>
      <c:catAx>
        <c:axId val="967985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276579"/>
        <c:crosses val="autoZero"/>
        <c:auto val="1"/>
        <c:lblAlgn val="ctr"/>
        <c:lblOffset val="100"/>
        <c:noMultiLvlLbl val="0"/>
      </c:catAx>
      <c:valAx>
        <c:axId val="527657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679855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Age groups (count)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"Respondents"</c:f>
              <c:strCache>
                <c:ptCount val="1"/>
                <c:pt idx="0">
                  <c:v>Respondents</c:v>
                </c:pt>
              </c:strCache>
            </c:strRef>
          </c:tx>
          <c:spPr>
            <a:solidFill>
              <a:srgbClr val="548235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Frequencies!$A$23:$A$27</c:f>
              <c:strCache>
                <c:ptCount val="5"/>
                <c:pt idx="0">
                  <c:v>18–24</c:v>
                </c:pt>
                <c:pt idx="1">
                  <c:v>25–34</c:v>
                </c:pt>
                <c:pt idx="2">
                  <c:v>35–44</c:v>
                </c:pt>
                <c:pt idx="3">
                  <c:v>45–54</c:v>
                </c:pt>
                <c:pt idx="4">
                  <c:v>55+</c:v>
                </c:pt>
              </c:strCache>
            </c:strRef>
          </c:cat>
          <c:val>
            <c:numRef>
              <c:f>Frequencies!$D$23:$D$27</c:f>
              <c:numCache>
                <c:formatCode>#,##0_);\(#,##0\);\-_)</c:formatCode>
                <c:ptCount val="5"/>
                <c:pt idx="0">
                  <c:v>4</c:v>
                </c:pt>
                <c:pt idx="1">
                  <c:v>13</c:v>
                </c:pt>
                <c:pt idx="2">
                  <c:v>16</c:v>
                </c:pt>
                <c:pt idx="3">
                  <c:v>5</c:v>
                </c:pt>
                <c:pt idx="4">
                  <c:v>0</c:v>
                </c:pt>
              </c:numCache>
            </c:numRef>
          </c:val>
        </c:ser>
        <c:gapWidth val="150"/>
        <c:overlap val="0"/>
        <c:axId val="49643676"/>
        <c:axId val="25255188"/>
      </c:barChart>
      <c:catAx>
        <c:axId val="496436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5255188"/>
        <c:crosses val="autoZero"/>
        <c:auto val="1"/>
        <c:lblAlgn val="ctr"/>
        <c:lblOffset val="100"/>
        <c:noMultiLvlLbl val="0"/>
      </c:catAx>
      <c:valAx>
        <c:axId val="2525518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964367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Likert response distribution (% of valid responses)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percentStacked"/>
        <c:varyColors val="0"/>
        <c:ser>
          <c:idx val="0"/>
          <c:order val="0"/>
          <c:tx>
            <c:strRef>
              <c:f>Frequencies!$C$32</c:f>
              <c:strCache>
                <c:ptCount val="1"/>
                <c:pt idx="0">
                  <c:v>1 – Strongly disagree</c:v>
                </c:pt>
              </c:strCache>
            </c:strRef>
          </c:tx>
          <c:spPr>
            <a:solidFill>
              <a:srgbClr val="c00000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Frequencies!$A$33:$A$37</c:f>
              <c:strCache>
                <c:ptCount val="5"/>
                <c:pt idx="0">
                  <c:v>q1_ease</c:v>
                </c:pt>
                <c:pt idx="1">
                  <c:v>q2_quality</c:v>
                </c:pt>
                <c:pt idx="2">
                  <c:v>q3_support</c:v>
                </c:pt>
                <c:pt idx="3">
                  <c:v>q4_value</c:v>
                </c:pt>
                <c:pt idx="4">
                  <c:v>q5_recommend</c:v>
                </c:pt>
              </c:strCache>
            </c:strRef>
          </c:cat>
          <c:val>
            <c:numRef>
              <c:f>Frequencies!$C$33:$C$37</c:f>
              <c:numCache>
                <c:formatCode>#,##0_);\(#,##0\);\-_)</c:formatCode>
                <c:ptCount val="5"/>
                <c:pt idx="0">
                  <c:v>0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Frequencies!$D$32</c:f>
              <c:strCache>
                <c:ptCount val="1"/>
                <c:pt idx="0">
                  <c:v>2 – Disagree</c:v>
                </c:pt>
              </c:strCache>
            </c:strRef>
          </c:tx>
          <c:spPr>
            <a:solidFill>
              <a:srgbClr val="f4b183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Frequencies!$A$33:$A$37</c:f>
              <c:strCache>
                <c:ptCount val="5"/>
                <c:pt idx="0">
                  <c:v>q1_ease</c:v>
                </c:pt>
                <c:pt idx="1">
                  <c:v>q2_quality</c:v>
                </c:pt>
                <c:pt idx="2">
                  <c:v>q3_support</c:v>
                </c:pt>
                <c:pt idx="3">
                  <c:v>q4_value</c:v>
                </c:pt>
                <c:pt idx="4">
                  <c:v>q5_recommend</c:v>
                </c:pt>
              </c:strCache>
            </c:strRef>
          </c:cat>
          <c:val>
            <c:numRef>
              <c:f>Frequencies!$D$33:$D$37</c:f>
              <c:numCache>
                <c:formatCode>#,##0_);\(#,##0\);\-_)</c:formatCode>
                <c:ptCount val="5"/>
                <c:pt idx="0">
                  <c:v>3</c:v>
                </c:pt>
                <c:pt idx="1">
                  <c:v>4</c:v>
                </c:pt>
                <c:pt idx="2">
                  <c:v>2</c:v>
                </c:pt>
                <c:pt idx="3">
                  <c:v>6</c:v>
                </c:pt>
                <c:pt idx="4">
                  <c:v>4</c:v>
                </c:pt>
              </c:numCache>
            </c:numRef>
          </c:val>
        </c:ser>
        <c:ser>
          <c:idx val="2"/>
          <c:order val="2"/>
          <c:tx>
            <c:strRef>
              <c:f>Frequencies!$E$32</c:f>
              <c:strCache>
                <c:ptCount val="1"/>
                <c:pt idx="0">
                  <c:v>3 – Neutral</c:v>
                </c:pt>
              </c:strCache>
            </c:strRef>
          </c:tx>
          <c:spPr>
            <a:solidFill>
              <a:srgbClr val="d9d9d9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Frequencies!$A$33:$A$37</c:f>
              <c:strCache>
                <c:ptCount val="5"/>
                <c:pt idx="0">
                  <c:v>q1_ease</c:v>
                </c:pt>
                <c:pt idx="1">
                  <c:v>q2_quality</c:v>
                </c:pt>
                <c:pt idx="2">
                  <c:v>q3_support</c:v>
                </c:pt>
                <c:pt idx="3">
                  <c:v>q4_value</c:v>
                </c:pt>
                <c:pt idx="4">
                  <c:v>q5_recommend</c:v>
                </c:pt>
              </c:strCache>
            </c:strRef>
          </c:cat>
          <c:val>
            <c:numRef>
              <c:f>Frequencies!$E$33:$E$37</c:f>
              <c:numCache>
                <c:formatCode>#,##0_);\(#,##0\);\-_)</c:formatCode>
                <c:ptCount val="5"/>
                <c:pt idx="0">
                  <c:v>12</c:v>
                </c:pt>
                <c:pt idx="1">
                  <c:v>15</c:v>
                </c:pt>
                <c:pt idx="2">
                  <c:v>12</c:v>
                </c:pt>
                <c:pt idx="3">
                  <c:v>16</c:v>
                </c:pt>
                <c:pt idx="4">
                  <c:v>11</c:v>
                </c:pt>
              </c:numCache>
            </c:numRef>
          </c:val>
        </c:ser>
        <c:ser>
          <c:idx val="3"/>
          <c:order val="3"/>
          <c:tx>
            <c:strRef>
              <c:f>Frequencies!$F$32</c:f>
              <c:strCache>
                <c:ptCount val="1"/>
                <c:pt idx="0">
                  <c:v>4 – Agree</c:v>
                </c:pt>
              </c:strCache>
            </c:strRef>
          </c:tx>
          <c:spPr>
            <a:solidFill>
              <a:srgbClr val="9dc3e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Frequencies!$A$33:$A$37</c:f>
              <c:strCache>
                <c:ptCount val="5"/>
                <c:pt idx="0">
                  <c:v>q1_ease</c:v>
                </c:pt>
                <c:pt idx="1">
                  <c:v>q2_quality</c:v>
                </c:pt>
                <c:pt idx="2">
                  <c:v>q3_support</c:v>
                </c:pt>
                <c:pt idx="3">
                  <c:v>q4_value</c:v>
                </c:pt>
                <c:pt idx="4">
                  <c:v>q5_recommend</c:v>
                </c:pt>
              </c:strCache>
            </c:strRef>
          </c:cat>
          <c:val>
            <c:numRef>
              <c:f>Frequencies!$F$33:$F$37</c:f>
              <c:numCache>
                <c:formatCode>#,##0_);\(#,##0\);\-_)</c:formatCode>
                <c:ptCount val="5"/>
                <c:pt idx="0">
                  <c:v>17</c:v>
                </c:pt>
                <c:pt idx="1">
                  <c:v>8</c:v>
                </c:pt>
                <c:pt idx="2">
                  <c:v>15</c:v>
                </c:pt>
                <c:pt idx="3">
                  <c:v>13</c:v>
                </c:pt>
                <c:pt idx="4">
                  <c:v>17</c:v>
                </c:pt>
              </c:numCache>
            </c:numRef>
          </c:val>
        </c:ser>
        <c:ser>
          <c:idx val="4"/>
          <c:order val="4"/>
          <c:tx>
            <c:strRef>
              <c:f>Frequencies!$G$32</c:f>
              <c:strCache>
                <c:ptCount val="1"/>
                <c:pt idx="0">
                  <c:v>5 – Strongly agree</c:v>
                </c:pt>
              </c:strCache>
            </c:strRef>
          </c:tx>
          <c:spPr>
            <a:solidFill>
              <a:srgbClr val="2f5597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Frequencies!$A$33:$A$37</c:f>
              <c:strCache>
                <c:ptCount val="5"/>
                <c:pt idx="0">
                  <c:v>q1_ease</c:v>
                </c:pt>
                <c:pt idx="1">
                  <c:v>q2_quality</c:v>
                </c:pt>
                <c:pt idx="2">
                  <c:v>q3_support</c:v>
                </c:pt>
                <c:pt idx="3">
                  <c:v>q4_value</c:v>
                </c:pt>
                <c:pt idx="4">
                  <c:v>q5_recommend</c:v>
                </c:pt>
              </c:strCache>
            </c:strRef>
          </c:cat>
          <c:val>
            <c:numRef>
              <c:f>Frequencies!$G$33:$G$37</c:f>
              <c:numCache>
                <c:formatCode>#,##0_);\(#,##0\);\-_)</c:formatCode>
                <c:ptCount val="5"/>
                <c:pt idx="0">
                  <c:v>7</c:v>
                </c:pt>
                <c:pt idx="1">
                  <c:v>10</c:v>
                </c:pt>
                <c:pt idx="2">
                  <c:v>9</c:v>
                </c:pt>
                <c:pt idx="3">
                  <c:v>3</c:v>
                </c:pt>
                <c:pt idx="4">
                  <c:v>7</c:v>
                </c:pt>
              </c:numCache>
            </c:numRef>
          </c:val>
        </c:ser>
        <c:gapWidth val="150"/>
        <c:overlap val="100"/>
        <c:axId val="58161178"/>
        <c:axId val="11991366"/>
      </c:barChart>
      <c:catAx>
        <c:axId val="5816117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1991366"/>
        <c:crosses val="autoZero"/>
        <c:auto val="1"/>
        <c:lblAlgn val="ctr"/>
        <c:lblOffset val="100"/>
        <c:noMultiLvlLbl val="0"/>
      </c:catAx>
      <c:valAx>
        <c:axId val="1199136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8161178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Mean rating by item (1–5)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"Mean"</c:f>
              <c:strCache>
                <c:ptCount val="1"/>
                <c:pt idx="0">
                  <c:v>Mean</c:v>
                </c:pt>
              </c:strCache>
            </c:strRef>
          </c:tx>
          <c:spPr>
            <a:solidFill>
              <a:srgbClr val="1f3864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Frequencies!$A$33:$A$37</c:f>
              <c:strCache>
                <c:ptCount val="5"/>
                <c:pt idx="0">
                  <c:v>q1_ease</c:v>
                </c:pt>
                <c:pt idx="1">
                  <c:v>q2_quality</c:v>
                </c:pt>
                <c:pt idx="2">
                  <c:v>q3_support</c:v>
                </c:pt>
                <c:pt idx="3">
                  <c:v>q4_value</c:v>
                </c:pt>
                <c:pt idx="4">
                  <c:v>q5_recommend</c:v>
                </c:pt>
              </c:strCache>
            </c:strRef>
          </c:cat>
          <c:val>
            <c:numRef>
              <c:f>Frequencies!$O$33:$O$37</c:f>
              <c:numCache>
                <c:formatCode>0.00_);\(0.00\);0.00_)</c:formatCode>
                <c:ptCount val="5"/>
                <c:pt idx="0">
                  <c:v>3.71794871794872</c:v>
                </c:pt>
                <c:pt idx="1">
                  <c:v>3.51282051282051</c:v>
                </c:pt>
                <c:pt idx="2">
                  <c:v>3.74358974358974</c:v>
                </c:pt>
                <c:pt idx="3">
                  <c:v>3.28205128205128</c:v>
                </c:pt>
                <c:pt idx="4">
                  <c:v>3.69230769230769</c:v>
                </c:pt>
              </c:numCache>
            </c:numRef>
          </c:val>
        </c:ser>
        <c:gapWidth val="150"/>
        <c:overlap val="0"/>
        <c:axId val="17947973"/>
        <c:axId val="88285202"/>
      </c:barChart>
      <c:catAx>
        <c:axId val="1794797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8285202"/>
        <c:crosses val="autoZero"/>
        <c:auto val="1"/>
        <c:lblAlgn val="ctr"/>
        <c:lblOffset val="100"/>
        <c:noMultiLvlLbl val="0"/>
      </c:catAx>
      <c:valAx>
        <c:axId val="88285202"/>
        <c:scaling>
          <c:orientation val="minMax"/>
          <c:max val="5"/>
          <c:min val="1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.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794797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Top-2 box: % agree / strongly agree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"Top-2 box %"</c:f>
              <c:strCache>
                <c:ptCount val="1"/>
                <c:pt idx="0">
                  <c:v>Top-2 box %</c:v>
                </c:pt>
              </c:strCache>
            </c:strRef>
          </c:tx>
          <c:spPr>
            <a:solidFill>
              <a:srgbClr val="2f5597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Frequencies!$A$33:$A$37</c:f>
              <c:strCache>
                <c:ptCount val="5"/>
                <c:pt idx="0">
                  <c:v>q1_ease</c:v>
                </c:pt>
                <c:pt idx="1">
                  <c:v>q2_quality</c:v>
                </c:pt>
                <c:pt idx="2">
                  <c:v>q3_support</c:v>
                </c:pt>
                <c:pt idx="3">
                  <c:v>q4_value</c:v>
                </c:pt>
                <c:pt idx="4">
                  <c:v>q5_recommend</c:v>
                </c:pt>
              </c:strCache>
            </c:strRef>
          </c:cat>
          <c:val>
            <c:numRef>
              <c:f>Frequencies!$M$33:$M$37</c:f>
              <c:numCache>
                <c:formatCode>0.0%_);\(0.0%\);\-_)</c:formatCode>
                <c:ptCount val="5"/>
                <c:pt idx="0">
                  <c:v>0.615384615384615</c:v>
                </c:pt>
                <c:pt idx="1">
                  <c:v>0.461538461538462</c:v>
                </c:pt>
                <c:pt idx="2">
                  <c:v>0.615384615384615</c:v>
                </c:pt>
                <c:pt idx="3">
                  <c:v>0.41025641025641</c:v>
                </c:pt>
                <c:pt idx="4">
                  <c:v>0.615384615384615</c:v>
                </c:pt>
              </c:numCache>
            </c:numRef>
          </c:val>
        </c:ser>
        <c:gapWidth val="150"/>
        <c:overlap val="0"/>
        <c:axId val="66643887"/>
        <c:axId val="89724525"/>
      </c:barChart>
      <c:catAx>
        <c:axId val="666438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9724525"/>
        <c:crosses val="autoZero"/>
        <c:auto val="1"/>
        <c:lblAlgn val="ctr"/>
        <c:lblOffset val="100"/>
        <c:noMultiLvlLbl val="0"/>
      </c:catAx>
      <c:valAx>
        <c:axId val="89724525"/>
        <c:scaling>
          <c:orientation val="minMax"/>
          <c:max val="1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664388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12</xdr:row>
      <xdr:rowOff>160560</xdr:rowOff>
    </xdr:from>
    <xdr:to>
      <xdr:col>4</xdr:col>
      <xdr:colOff>363600</xdr:colOff>
      <xdr:row>27</xdr:row>
      <xdr:rowOff>2880</xdr:rowOff>
    </xdr:to>
    <xdr:graphicFrame>
      <xdr:nvGraphicFramePr>
        <xdr:cNvPr id="0" name="Chart 1"/>
        <xdr:cNvGraphicFramePr/>
      </xdr:nvGraphicFramePr>
      <xdr:xfrm>
        <a:off x="0" y="2476440"/>
        <a:ext cx="557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12</xdr:row>
      <xdr:rowOff>160560</xdr:rowOff>
    </xdr:from>
    <xdr:to>
      <xdr:col>11</xdr:col>
      <xdr:colOff>504720</xdr:colOff>
      <xdr:row>27</xdr:row>
      <xdr:rowOff>2880</xdr:rowOff>
    </xdr:to>
    <xdr:graphicFrame>
      <xdr:nvGraphicFramePr>
        <xdr:cNvPr id="1" name="Chart 2"/>
        <xdr:cNvGraphicFramePr/>
      </xdr:nvGraphicFramePr>
      <xdr:xfrm>
        <a:off x="6061680" y="2476440"/>
        <a:ext cx="557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28</xdr:row>
      <xdr:rowOff>160560</xdr:rowOff>
    </xdr:from>
    <xdr:to>
      <xdr:col>4</xdr:col>
      <xdr:colOff>363600</xdr:colOff>
      <xdr:row>43</xdr:row>
      <xdr:rowOff>2880</xdr:rowOff>
    </xdr:to>
    <xdr:graphicFrame>
      <xdr:nvGraphicFramePr>
        <xdr:cNvPr id="2" name="Chart 3"/>
        <xdr:cNvGraphicFramePr/>
      </xdr:nvGraphicFramePr>
      <xdr:xfrm>
        <a:off x="0" y="5524560"/>
        <a:ext cx="557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5</xdr:col>
      <xdr:colOff>0</xdr:colOff>
      <xdr:row>28</xdr:row>
      <xdr:rowOff>160560</xdr:rowOff>
    </xdr:from>
    <xdr:to>
      <xdr:col>11</xdr:col>
      <xdr:colOff>504720</xdr:colOff>
      <xdr:row>43</xdr:row>
      <xdr:rowOff>2880</xdr:rowOff>
    </xdr:to>
    <xdr:graphicFrame>
      <xdr:nvGraphicFramePr>
        <xdr:cNvPr id="3" name="Chart 4"/>
        <xdr:cNvGraphicFramePr/>
      </xdr:nvGraphicFramePr>
      <xdr:xfrm>
        <a:off x="6061680" y="5524560"/>
        <a:ext cx="557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44</xdr:row>
      <xdr:rowOff>160920</xdr:rowOff>
    </xdr:from>
    <xdr:to>
      <xdr:col>4</xdr:col>
      <xdr:colOff>363600</xdr:colOff>
      <xdr:row>59</xdr:row>
      <xdr:rowOff>2880</xdr:rowOff>
    </xdr:to>
    <xdr:graphicFrame>
      <xdr:nvGraphicFramePr>
        <xdr:cNvPr id="4" name="Chart 5"/>
        <xdr:cNvGraphicFramePr/>
      </xdr:nvGraphicFramePr>
      <xdr:xfrm>
        <a:off x="0" y="8572680"/>
        <a:ext cx="557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5</xdr:col>
      <xdr:colOff>0</xdr:colOff>
      <xdr:row>44</xdr:row>
      <xdr:rowOff>160920</xdr:rowOff>
    </xdr:from>
    <xdr:to>
      <xdr:col>11</xdr:col>
      <xdr:colOff>504720</xdr:colOff>
      <xdr:row>59</xdr:row>
      <xdr:rowOff>2880</xdr:rowOff>
    </xdr:to>
    <xdr:graphicFrame>
      <xdr:nvGraphicFramePr>
        <xdr:cNvPr id="5" name="Chart 6"/>
        <xdr:cNvGraphicFramePr/>
      </xdr:nvGraphicFramePr>
      <xdr:xfrm>
        <a:off x="6061680" y="8572680"/>
        <a:ext cx="557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A1:B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</row>
    <row r="5" customFormat="false" ht="15" hidden="false" customHeight="false" outlineLevel="0" collapsed="false">
      <c r="A5" s="5" t="s">
        <v>3</v>
      </c>
      <c r="B5" s="6" t="s">
        <v>4</v>
      </c>
    </row>
    <row r="6" customFormat="false" ht="15" hidden="false" customHeight="false" outlineLevel="0" collapsed="false">
      <c r="A6" s="5" t="s">
        <v>5</v>
      </c>
      <c r="B6" s="6" t="s">
        <v>6</v>
      </c>
    </row>
    <row r="7" customFormat="false" ht="15" hidden="false" customHeight="false" outlineLevel="0" collapsed="false">
      <c r="A7" s="5" t="s">
        <v>7</v>
      </c>
      <c r="B7" s="6" t="s">
        <v>8</v>
      </c>
    </row>
    <row r="8" customFormat="false" ht="23.85" hidden="false" customHeight="false" outlineLevel="0" collapsed="false">
      <c r="A8" s="5" t="s">
        <v>9</v>
      </c>
      <c r="B8" s="6" t="s">
        <v>10</v>
      </c>
    </row>
    <row r="9" customFormat="false" ht="15" hidden="false" customHeight="false" outlineLevel="0" collapsed="false">
      <c r="A9" s="5" t="s">
        <v>11</v>
      </c>
      <c r="B9" s="6" t="s">
        <v>12</v>
      </c>
    </row>
    <row r="10" customFormat="false" ht="15" hidden="false" customHeight="false" outlineLevel="0" collapsed="false">
      <c r="A10" s="5" t="s">
        <v>13</v>
      </c>
      <c r="B10" s="6" t="s">
        <v>14</v>
      </c>
    </row>
    <row r="11" customFormat="false" ht="15" hidden="false" customHeight="false" outlineLevel="0" collapsed="false">
      <c r="A11" s="5" t="s">
        <v>15</v>
      </c>
      <c r="B11" s="6" t="s">
        <v>16</v>
      </c>
    </row>
    <row r="12" customFormat="false" ht="15" hidden="false" customHeight="false" outlineLevel="0" collapsed="false">
      <c r="A12" s="5" t="s">
        <v>17</v>
      </c>
      <c r="B12" s="6" t="s">
        <v>18</v>
      </c>
    </row>
    <row r="13" customFormat="false" ht="15" hidden="false" customHeight="false" outlineLevel="0" collapsed="false">
      <c r="A13" s="5" t="s">
        <v>19</v>
      </c>
      <c r="B13" s="6" t="s">
        <v>20</v>
      </c>
    </row>
    <row r="14" customFormat="false" ht="15" hidden="false" customHeight="false" outlineLevel="0" collapsed="false">
      <c r="A14" s="5" t="s">
        <v>21</v>
      </c>
      <c r="B14" s="6" t="s">
        <v>22</v>
      </c>
    </row>
    <row r="15" customFormat="false" ht="15" hidden="false" customHeight="false" outlineLevel="0" collapsed="false">
      <c r="A15" s="3" t="s">
        <v>23</v>
      </c>
      <c r="B15" s="4"/>
    </row>
    <row r="16" customFormat="false" ht="15" hidden="false" customHeight="false" outlineLevel="0" collapsed="false">
      <c r="A16" s="7" t="s">
        <v>24</v>
      </c>
      <c r="B16" s="6" t="s">
        <v>25</v>
      </c>
    </row>
    <row r="17" customFormat="false" ht="15" hidden="false" customHeight="false" outlineLevel="0" collapsed="false">
      <c r="A17" s="8" t="s">
        <v>26</v>
      </c>
      <c r="B17" s="6" t="s">
        <v>27</v>
      </c>
    </row>
    <row r="18" customFormat="false" ht="15" hidden="false" customHeight="false" outlineLevel="0" collapsed="false">
      <c r="A18" s="5" t="s">
        <v>28</v>
      </c>
      <c r="B18" s="6" t="s">
        <v>29</v>
      </c>
    </row>
    <row r="19" customFormat="false" ht="15" hidden="false" customHeight="false" outlineLevel="0" collapsed="false">
      <c r="A19" s="3" t="s">
        <v>30</v>
      </c>
      <c r="B19" s="4"/>
    </row>
    <row r="20" customFormat="false" ht="23.85" hidden="false" customHeight="false" outlineLevel="0" collapsed="false">
      <c r="A20" s="5" t="s">
        <v>31</v>
      </c>
      <c r="B20" s="6" t="s">
        <v>32</v>
      </c>
    </row>
    <row r="21" customFormat="false" ht="23.85" hidden="false" customHeight="false" outlineLevel="0" collapsed="false">
      <c r="A21" s="5" t="s">
        <v>33</v>
      </c>
      <c r="B21" s="6" t="s">
        <v>34</v>
      </c>
    </row>
    <row r="22" customFormat="false" ht="15" hidden="false" customHeight="false" outlineLevel="0" collapsed="false">
      <c r="A22" s="5" t="s">
        <v>35</v>
      </c>
      <c r="B22" s="6" t="s">
        <v>36</v>
      </c>
    </row>
    <row r="23" customFormat="false" ht="15" hidden="false" customHeight="false" outlineLevel="0" collapsed="false">
      <c r="A23" s="5" t="s">
        <v>37</v>
      </c>
      <c r="B23" s="6" t="s">
        <v>38</v>
      </c>
    </row>
    <row r="24" customFormat="false" ht="15" hidden="false" customHeight="false" outlineLevel="0" collapsed="false">
      <c r="A24" s="5" t="s">
        <v>39</v>
      </c>
      <c r="B24" s="6" t="s">
        <v>40</v>
      </c>
    </row>
    <row r="25" customFormat="false" ht="15" hidden="false" customHeight="false" outlineLevel="0" collapsed="false">
      <c r="A25" s="5" t="s">
        <v>41</v>
      </c>
      <c r="B25" s="6" t="s">
        <v>42</v>
      </c>
    </row>
    <row r="26" customFormat="false" ht="23.85" hidden="false" customHeight="false" outlineLevel="0" collapsed="false">
      <c r="A26" s="5" t="s">
        <v>43</v>
      </c>
      <c r="B26" s="6" t="s">
        <v>44</v>
      </c>
    </row>
    <row r="27" customFormat="false" ht="15" hidden="false" customHeight="false" outlineLevel="0" collapsed="false">
      <c r="A27" s="5" t="s">
        <v>45</v>
      </c>
      <c r="B27" s="6" t="s">
        <v>46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false"/>
  </sheetPr>
  <dimension ref="A1:I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6"/>
    <col collapsed="false" customWidth="true" hidden="false" outlineLevel="0" max="3" min="3" style="0" width="44"/>
    <col collapsed="false" customWidth="true" hidden="false" outlineLevel="0" max="4" min="4" style="0" width="11"/>
    <col collapsed="false" customWidth="true" hidden="false" outlineLevel="0" max="5" min="5" style="0" width="46"/>
    <col collapsed="false" customWidth="true" hidden="false" outlineLevel="0" max="7" min="6" style="0" width="10"/>
    <col collapsed="false" customWidth="true" hidden="false" outlineLevel="0" max="8" min="8" style="0" width="38"/>
    <col collapsed="false" customWidth="true" hidden="false" outlineLevel="0" max="9" min="9" style="0" width="24"/>
  </cols>
  <sheetData>
    <row r="1" customFormat="false" ht="17.35" hidden="false" customHeight="false" outlineLevel="0" collapsed="false">
      <c r="A1" s="9" t="s">
        <v>47</v>
      </c>
    </row>
    <row r="2" customFormat="false" ht="15" hidden="false" customHeight="false" outlineLevel="0" collapsed="false">
      <c r="A2" s="2" t="s">
        <v>48</v>
      </c>
    </row>
    <row r="4" customFormat="false" ht="15" hidden="false" customHeight="false" outlineLevel="0" collapsed="false">
      <c r="A4" s="10" t="s">
        <v>49</v>
      </c>
      <c r="B4" s="10" t="s">
        <v>50</v>
      </c>
      <c r="C4" s="10" t="s">
        <v>51</v>
      </c>
      <c r="D4" s="10" t="s">
        <v>52</v>
      </c>
      <c r="E4" s="10" t="s">
        <v>53</v>
      </c>
      <c r="F4" s="10" t="s">
        <v>54</v>
      </c>
      <c r="G4" s="10" t="s">
        <v>55</v>
      </c>
      <c r="H4" s="10" t="s">
        <v>56</v>
      </c>
      <c r="I4" s="10" t="s">
        <v>57</v>
      </c>
    </row>
    <row r="5" customFormat="false" ht="23.85" hidden="false" customHeight="false" outlineLevel="0" collapsed="false">
      <c r="A5" s="11" t="n">
        <v>1</v>
      </c>
      <c r="B5" s="12" t="s">
        <v>58</v>
      </c>
      <c r="C5" s="12" t="s">
        <v>59</v>
      </c>
      <c r="D5" s="13" t="s">
        <v>60</v>
      </c>
      <c r="E5" s="12" t="s">
        <v>61</v>
      </c>
      <c r="F5" s="13" t="s">
        <v>62</v>
      </c>
      <c r="G5" s="13" t="s">
        <v>62</v>
      </c>
      <c r="H5" s="12" t="s">
        <v>63</v>
      </c>
      <c r="I5" s="12" t="s">
        <v>64</v>
      </c>
    </row>
    <row r="6" customFormat="false" ht="15" hidden="false" customHeight="false" outlineLevel="0" collapsed="false">
      <c r="A6" s="11" t="n">
        <v>2</v>
      </c>
      <c r="B6" s="12" t="s">
        <v>65</v>
      </c>
      <c r="C6" s="12" t="s">
        <v>66</v>
      </c>
      <c r="D6" s="13" t="s">
        <v>67</v>
      </c>
      <c r="E6" s="12" t="s">
        <v>68</v>
      </c>
      <c r="F6" s="13" t="n">
        <v>18</v>
      </c>
      <c r="G6" s="13" t="n">
        <v>90</v>
      </c>
      <c r="H6" s="12" t="s">
        <v>69</v>
      </c>
      <c r="I6" s="12" t="s">
        <v>70</v>
      </c>
    </row>
    <row r="7" customFormat="false" ht="15" hidden="false" customHeight="false" outlineLevel="0" collapsed="false">
      <c r="A7" s="11" t="n">
        <v>3</v>
      </c>
      <c r="B7" s="12" t="s">
        <v>71</v>
      </c>
      <c r="C7" s="12" t="s">
        <v>72</v>
      </c>
      <c r="D7" s="13" t="s">
        <v>73</v>
      </c>
      <c r="E7" s="12" t="s">
        <v>74</v>
      </c>
      <c r="F7" s="13" t="n">
        <v>1</v>
      </c>
      <c r="G7" s="13" t="n">
        <v>3</v>
      </c>
      <c r="H7" s="12" t="s">
        <v>75</v>
      </c>
      <c r="I7" s="12" t="s">
        <v>76</v>
      </c>
    </row>
    <row r="8" customFormat="false" ht="15" hidden="false" customHeight="false" outlineLevel="0" collapsed="false">
      <c r="A8" s="11" t="n">
        <v>4</v>
      </c>
      <c r="B8" s="12" t="s">
        <v>77</v>
      </c>
      <c r="C8" s="12" t="s">
        <v>78</v>
      </c>
      <c r="D8" s="13" t="s">
        <v>79</v>
      </c>
      <c r="E8" s="12" t="s">
        <v>80</v>
      </c>
      <c r="F8" s="13" t="n">
        <v>1</v>
      </c>
      <c r="G8" s="13" t="n">
        <v>4</v>
      </c>
      <c r="H8" s="12" t="s">
        <v>75</v>
      </c>
      <c r="I8" s="12" t="s">
        <v>81</v>
      </c>
    </row>
    <row r="9" customFormat="false" ht="23.85" hidden="false" customHeight="false" outlineLevel="0" collapsed="false">
      <c r="A9" s="11" t="n">
        <v>5</v>
      </c>
      <c r="B9" s="12" t="s">
        <v>82</v>
      </c>
      <c r="C9" s="12" t="s">
        <v>83</v>
      </c>
      <c r="D9" s="13" t="s">
        <v>79</v>
      </c>
      <c r="E9" s="12" t="s">
        <v>84</v>
      </c>
      <c r="F9" s="13" t="n">
        <v>1</v>
      </c>
      <c r="G9" s="13" t="n">
        <v>5</v>
      </c>
      <c r="H9" s="12" t="s">
        <v>69</v>
      </c>
      <c r="I9" s="12" t="s">
        <v>85</v>
      </c>
    </row>
    <row r="10" customFormat="false" ht="15" hidden="false" customHeight="false" outlineLevel="0" collapsed="false">
      <c r="A10" s="11" t="n">
        <v>6</v>
      </c>
      <c r="B10" s="12" t="s">
        <v>86</v>
      </c>
      <c r="C10" s="12" t="s">
        <v>87</v>
      </c>
      <c r="D10" s="13" t="s">
        <v>79</v>
      </c>
      <c r="E10" s="12" t="s">
        <v>88</v>
      </c>
      <c r="F10" s="13" t="n">
        <v>1</v>
      </c>
      <c r="G10" s="13" t="n">
        <v>5</v>
      </c>
      <c r="H10" s="12" t="s">
        <v>69</v>
      </c>
      <c r="I10" s="12" t="s">
        <v>89</v>
      </c>
    </row>
    <row r="11" customFormat="false" ht="15" hidden="false" customHeight="false" outlineLevel="0" collapsed="false">
      <c r="A11" s="11" t="n">
        <v>7</v>
      </c>
      <c r="B11" s="12" t="s">
        <v>90</v>
      </c>
      <c r="C11" s="12" t="s">
        <v>91</v>
      </c>
      <c r="D11" s="13" t="s">
        <v>79</v>
      </c>
      <c r="E11" s="12" t="s">
        <v>88</v>
      </c>
      <c r="F11" s="13" t="n">
        <v>1</v>
      </c>
      <c r="G11" s="13" t="n">
        <v>5</v>
      </c>
      <c r="H11" s="12" t="s">
        <v>69</v>
      </c>
      <c r="I11" s="12" t="s">
        <v>92</v>
      </c>
    </row>
    <row r="12" customFormat="false" ht="15" hidden="false" customHeight="false" outlineLevel="0" collapsed="false">
      <c r="A12" s="11" t="n">
        <v>8</v>
      </c>
      <c r="B12" s="12" t="s">
        <v>93</v>
      </c>
      <c r="C12" s="12" t="s">
        <v>94</v>
      </c>
      <c r="D12" s="13" t="s">
        <v>79</v>
      </c>
      <c r="E12" s="12" t="s">
        <v>88</v>
      </c>
      <c r="F12" s="13" t="n">
        <v>1</v>
      </c>
      <c r="G12" s="13" t="n">
        <v>5</v>
      </c>
      <c r="H12" s="12" t="s">
        <v>69</v>
      </c>
      <c r="I12" s="12" t="s">
        <v>95</v>
      </c>
    </row>
    <row r="13" customFormat="false" ht="15" hidden="false" customHeight="false" outlineLevel="0" collapsed="false">
      <c r="A13" s="11" t="n">
        <v>9</v>
      </c>
      <c r="B13" s="12" t="s">
        <v>96</v>
      </c>
      <c r="C13" s="12" t="s">
        <v>97</v>
      </c>
      <c r="D13" s="13" t="s">
        <v>79</v>
      </c>
      <c r="E13" s="12" t="s">
        <v>88</v>
      </c>
      <c r="F13" s="13" t="n">
        <v>1</v>
      </c>
      <c r="G13" s="13" t="n">
        <v>5</v>
      </c>
      <c r="H13" s="12" t="s">
        <v>69</v>
      </c>
      <c r="I13" s="12" t="s">
        <v>98</v>
      </c>
    </row>
    <row r="14" customFormat="false" ht="15" hidden="false" customHeight="false" outlineLevel="0" collapsed="false">
      <c r="A14" s="11" t="n">
        <v>10</v>
      </c>
      <c r="B14" s="12" t="s">
        <v>99</v>
      </c>
      <c r="C14" s="12" t="s">
        <v>100</v>
      </c>
      <c r="D14" s="13" t="s">
        <v>67</v>
      </c>
      <c r="E14" s="12" t="s">
        <v>101</v>
      </c>
      <c r="F14" s="13" t="n">
        <v>1</v>
      </c>
      <c r="G14" s="13" t="n">
        <v>10</v>
      </c>
      <c r="H14" s="12" t="s">
        <v>69</v>
      </c>
      <c r="I14" s="12" t="s">
        <v>102</v>
      </c>
    </row>
    <row r="16" customFormat="false" ht="15" hidden="false" customHeight="false" outlineLevel="0" collapsed="false">
      <c r="A16" s="2" t="s">
        <v>103</v>
      </c>
    </row>
  </sheetData>
  <dataValidations count="1">
    <dataValidation allowBlank="true" errorStyle="stop" operator="between" showDropDown="false" showErrorMessage="false" showInputMessage="false" sqref="D5:D14" type="list">
      <formula1>"ID,Nominal,Ordinal,Scale,Text"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false"/>
  </sheetPr>
  <dimension ref="A1:C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9"/>
    <col collapsed="false" customWidth="true" hidden="false" outlineLevel="0" max="3" min="3" style="0" width="32"/>
  </cols>
  <sheetData>
    <row r="1" customFormat="false" ht="17.35" hidden="false" customHeight="false" outlineLevel="0" collapsed="false">
      <c r="A1" s="9" t="s">
        <v>104</v>
      </c>
    </row>
    <row r="2" customFormat="false" ht="15" hidden="false" customHeight="false" outlineLevel="0" collapsed="false">
      <c r="A2" s="2" t="s">
        <v>105</v>
      </c>
    </row>
    <row r="4" customFormat="false" ht="15" hidden="false" customHeight="false" outlineLevel="0" collapsed="false">
      <c r="A4" s="10" t="s">
        <v>106</v>
      </c>
      <c r="B4" s="10" t="s">
        <v>107</v>
      </c>
      <c r="C4" s="10" t="s">
        <v>108</v>
      </c>
    </row>
    <row r="5" customFormat="false" ht="15" hidden="false" customHeight="false" outlineLevel="0" collapsed="false">
      <c r="A5" s="14" t="s">
        <v>71</v>
      </c>
      <c r="B5" s="15" t="n">
        <v>1</v>
      </c>
      <c r="C5" s="14" t="s">
        <v>109</v>
      </c>
    </row>
    <row r="6" customFormat="false" ht="15" hidden="false" customHeight="false" outlineLevel="0" collapsed="false">
      <c r="A6" s="14" t="s">
        <v>71</v>
      </c>
      <c r="B6" s="15" t="n">
        <v>2</v>
      </c>
      <c r="C6" s="14" t="s">
        <v>110</v>
      </c>
    </row>
    <row r="7" customFormat="false" ht="15" hidden="false" customHeight="false" outlineLevel="0" collapsed="false">
      <c r="A7" s="14" t="s">
        <v>71</v>
      </c>
      <c r="B7" s="15" t="n">
        <v>3</v>
      </c>
      <c r="C7" s="14" t="s">
        <v>111</v>
      </c>
    </row>
    <row r="8" customFormat="false" ht="15" hidden="false" customHeight="false" outlineLevel="0" collapsed="false">
      <c r="A8" s="14" t="s">
        <v>77</v>
      </c>
      <c r="B8" s="15" t="n">
        <v>1</v>
      </c>
      <c r="C8" s="14" t="s">
        <v>112</v>
      </c>
    </row>
    <row r="9" customFormat="false" ht="15" hidden="false" customHeight="false" outlineLevel="0" collapsed="false">
      <c r="A9" s="14" t="s">
        <v>77</v>
      </c>
      <c r="B9" s="15" t="n">
        <v>2</v>
      </c>
      <c r="C9" s="14" t="s">
        <v>113</v>
      </c>
    </row>
    <row r="10" customFormat="false" ht="15" hidden="false" customHeight="false" outlineLevel="0" collapsed="false">
      <c r="A10" s="14" t="s">
        <v>77</v>
      </c>
      <c r="B10" s="15" t="n">
        <v>3</v>
      </c>
      <c r="C10" s="14" t="s">
        <v>114</v>
      </c>
    </row>
    <row r="11" customFormat="false" ht="15" hidden="false" customHeight="false" outlineLevel="0" collapsed="false">
      <c r="A11" s="14" t="s">
        <v>77</v>
      </c>
      <c r="B11" s="15" t="n">
        <v>4</v>
      </c>
      <c r="C11" s="14" t="s">
        <v>115</v>
      </c>
    </row>
    <row r="12" customFormat="false" ht="15" hidden="false" customHeight="false" outlineLevel="0" collapsed="false">
      <c r="A12" s="14" t="s">
        <v>116</v>
      </c>
      <c r="B12" s="15" t="n">
        <v>1</v>
      </c>
      <c r="C12" s="14" t="s">
        <v>117</v>
      </c>
    </row>
    <row r="13" customFormat="false" ht="15" hidden="false" customHeight="false" outlineLevel="0" collapsed="false">
      <c r="A13" s="14" t="s">
        <v>116</v>
      </c>
      <c r="B13" s="15" t="n">
        <v>2</v>
      </c>
      <c r="C13" s="14" t="s">
        <v>118</v>
      </c>
    </row>
    <row r="14" customFormat="false" ht="15" hidden="false" customHeight="false" outlineLevel="0" collapsed="false">
      <c r="A14" s="14" t="s">
        <v>116</v>
      </c>
      <c r="B14" s="15" t="n">
        <v>3</v>
      </c>
      <c r="C14" s="14" t="s">
        <v>119</v>
      </c>
    </row>
    <row r="15" customFormat="false" ht="15" hidden="false" customHeight="false" outlineLevel="0" collapsed="false">
      <c r="A15" s="14" t="s">
        <v>116</v>
      </c>
      <c r="B15" s="15" t="n">
        <v>4</v>
      </c>
      <c r="C15" s="14" t="s">
        <v>120</v>
      </c>
    </row>
    <row r="16" customFormat="false" ht="15" hidden="false" customHeight="false" outlineLevel="0" collapsed="false">
      <c r="A16" s="14" t="s">
        <v>116</v>
      </c>
      <c r="B16" s="15" t="n">
        <v>5</v>
      </c>
      <c r="C16" s="14" t="s">
        <v>121</v>
      </c>
    </row>
    <row r="17" customFormat="false" ht="15" hidden="false" customHeight="false" outlineLevel="0" collapsed="false">
      <c r="A17" s="14"/>
      <c r="B17" s="15"/>
      <c r="C17" s="14"/>
    </row>
    <row r="18" customFormat="false" ht="15" hidden="false" customHeight="false" outlineLevel="0" collapsed="false">
      <c r="A18" s="14"/>
      <c r="B18" s="15"/>
      <c r="C18" s="14"/>
    </row>
    <row r="19" customFormat="false" ht="15" hidden="false" customHeight="false" outlineLevel="0" collapsed="false">
      <c r="A19" s="14"/>
      <c r="B19" s="15"/>
      <c r="C19" s="14"/>
    </row>
    <row r="20" customFormat="false" ht="15" hidden="false" customHeight="false" outlineLevel="0" collapsed="false">
      <c r="A20" s="14"/>
      <c r="B20" s="15"/>
      <c r="C20" s="14"/>
    </row>
    <row r="21" customFormat="false" ht="15" hidden="false" customHeight="false" outlineLevel="0" collapsed="false">
      <c r="A21" s="14"/>
      <c r="B21" s="15"/>
      <c r="C21" s="14"/>
    </row>
    <row r="22" customFormat="false" ht="15" hidden="false" customHeight="false" outlineLevel="0" collapsed="false">
      <c r="A22" s="14"/>
      <c r="B22" s="15"/>
      <c r="C22" s="14"/>
    </row>
    <row r="23" customFormat="false" ht="15" hidden="false" customHeight="false" outlineLevel="0" collapsed="false">
      <c r="A23" s="14"/>
      <c r="B23" s="15"/>
      <c r="C23" s="14"/>
    </row>
    <row r="24" customFormat="false" ht="15" hidden="false" customHeight="false" outlineLevel="0" collapsed="false">
      <c r="A24" s="14"/>
      <c r="B24" s="15"/>
      <c r="C24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false"/>
  </sheetPr>
  <dimension ref="A1:L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0" min="1" style="0" width="15"/>
    <col collapsed="false" customWidth="true" hidden="false" outlineLevel="0" max="12" min="12" style="0" width="60"/>
  </cols>
  <sheetData>
    <row r="1" customFormat="false" ht="17.35" hidden="false" customHeight="false" outlineLevel="0" collapsed="false">
      <c r="A1" s="9" t="s">
        <v>122</v>
      </c>
    </row>
    <row r="2" customFormat="false" ht="15" hidden="false" customHeight="false" outlineLevel="0" collapsed="false">
      <c r="A2" s="2" t="s">
        <v>123</v>
      </c>
    </row>
    <row r="4" customFormat="false" ht="35.05" hidden="false" customHeight="false" outlineLevel="0" collapsed="false">
      <c r="A4" s="16" t="str">
        <f aca="false">Codebook!B5</f>
        <v>respondent_id</v>
      </c>
      <c r="B4" s="16" t="str">
        <f aca="false">Codebook!B6</f>
        <v>age</v>
      </c>
      <c r="C4" s="16" t="str">
        <f aca="false">Codebook!B7</f>
        <v>gender</v>
      </c>
      <c r="D4" s="16" t="str">
        <f aca="false">Codebook!B8</f>
        <v>education</v>
      </c>
      <c r="E4" s="16" t="str">
        <f aca="false">Codebook!B9</f>
        <v>q1_ease</v>
      </c>
      <c r="F4" s="16" t="str">
        <f aca="false">Codebook!B10</f>
        <v>q2_quality</v>
      </c>
      <c r="G4" s="16" t="str">
        <f aca="false">Codebook!B11</f>
        <v>q3_support</v>
      </c>
      <c r="H4" s="16" t="str">
        <f aca="false">Codebook!B12</f>
        <v>q4_value</v>
      </c>
      <c r="I4" s="16" t="str">
        <f aca="false">Codebook!B13</f>
        <v>q5_recommend</v>
      </c>
      <c r="J4" s="16" t="str">
        <f aca="false">Codebook!B14</f>
        <v>sat_overall</v>
      </c>
      <c r="L4" s="17" t="s">
        <v>124</v>
      </c>
    </row>
    <row r="5" customFormat="false" ht="15" hidden="false" customHeight="false" outlineLevel="0" collapsed="false">
      <c r="A5" s="18" t="n">
        <v>1001</v>
      </c>
      <c r="B5" s="18" t="n">
        <v>44</v>
      </c>
      <c r="C5" s="18" t="n">
        <v>2</v>
      </c>
      <c r="D5" s="18" t="n">
        <v>1</v>
      </c>
      <c r="E5" s="18" t="n">
        <v>3</v>
      </c>
      <c r="F5" s="18" t="n">
        <v>4</v>
      </c>
      <c r="G5" s="18" t="n">
        <v>4</v>
      </c>
      <c r="H5" s="18" t="n">
        <v>4</v>
      </c>
      <c r="I5" s="18" t="n">
        <v>3</v>
      </c>
      <c r="J5" s="18" t="n">
        <v>7</v>
      </c>
    </row>
    <row r="6" customFormat="false" ht="15" hidden="false" customHeight="false" outlineLevel="0" collapsed="false">
      <c r="A6" s="18" t="n">
        <v>1002</v>
      </c>
      <c r="B6" s="18" t="n">
        <v>42</v>
      </c>
      <c r="C6" s="18" t="n">
        <v>1</v>
      </c>
      <c r="D6" s="18" t="n">
        <v>3</v>
      </c>
      <c r="E6" s="18" t="n">
        <v>2</v>
      </c>
      <c r="F6" s="18" t="n">
        <v>3</v>
      </c>
      <c r="G6" s="18" t="n">
        <v>2</v>
      </c>
      <c r="H6" s="18" t="n">
        <v>3</v>
      </c>
      <c r="I6" s="18" t="n">
        <v>3</v>
      </c>
      <c r="J6" s="18" t="n">
        <v>5</v>
      </c>
    </row>
    <row r="7" customFormat="false" ht="15" hidden="false" customHeight="false" outlineLevel="0" collapsed="false">
      <c r="A7" s="18" t="n">
        <v>1003</v>
      </c>
      <c r="B7" s="18" t="n">
        <v>29</v>
      </c>
      <c r="C7" s="18" t="n">
        <v>1</v>
      </c>
      <c r="D7" s="18" t="n">
        <v>1</v>
      </c>
      <c r="E7" s="18" t="n">
        <v>4</v>
      </c>
      <c r="F7" s="18" t="n">
        <v>5</v>
      </c>
      <c r="G7" s="18" t="n">
        <v>4</v>
      </c>
      <c r="H7" s="18" t="n">
        <v>3</v>
      </c>
      <c r="I7" s="18" t="n">
        <v>4</v>
      </c>
      <c r="J7" s="18" t="n">
        <v>8</v>
      </c>
    </row>
    <row r="8" customFormat="false" ht="15" hidden="false" customHeight="false" outlineLevel="0" collapsed="false">
      <c r="A8" s="18" t="n">
        <v>1004</v>
      </c>
      <c r="B8" s="18" t="n">
        <v>39</v>
      </c>
      <c r="C8" s="18" t="n">
        <v>1</v>
      </c>
      <c r="D8" s="18" t="n">
        <v>3</v>
      </c>
      <c r="E8" s="18" t="n">
        <v>5</v>
      </c>
      <c r="F8" s="18" t="n">
        <v>4</v>
      </c>
      <c r="G8" s="18" t="n">
        <v>3</v>
      </c>
      <c r="H8" s="18" t="n">
        <v>5</v>
      </c>
      <c r="I8" s="18" t="n">
        <v>5</v>
      </c>
      <c r="J8" s="18" t="n">
        <v>9</v>
      </c>
    </row>
    <row r="9" customFormat="false" ht="15" hidden="false" customHeight="false" outlineLevel="0" collapsed="false">
      <c r="A9" s="18" t="n">
        <v>1005</v>
      </c>
      <c r="B9" s="18"/>
      <c r="C9" s="18" t="n">
        <v>2</v>
      </c>
      <c r="D9" s="18" t="n">
        <v>2</v>
      </c>
      <c r="E9" s="18" t="n">
        <v>2</v>
      </c>
      <c r="F9" s="18" t="n">
        <v>2</v>
      </c>
      <c r="G9" s="18" t="n">
        <v>1</v>
      </c>
      <c r="H9" s="18" t="n">
        <v>2</v>
      </c>
      <c r="I9" s="18" t="n">
        <v>3</v>
      </c>
      <c r="J9" s="18" t="n">
        <v>3</v>
      </c>
    </row>
    <row r="10" customFormat="false" ht="15" hidden="false" customHeight="false" outlineLevel="0" collapsed="false">
      <c r="A10" s="18" t="n">
        <v>1006</v>
      </c>
      <c r="B10" s="18" t="n">
        <v>38</v>
      </c>
      <c r="C10" s="18" t="n">
        <v>2</v>
      </c>
      <c r="D10" s="18" t="n">
        <v>1</v>
      </c>
      <c r="E10" s="18" t="s">
        <v>125</v>
      </c>
      <c r="F10" s="18" t="n">
        <v>1</v>
      </c>
      <c r="G10" s="18" t="n">
        <v>4</v>
      </c>
      <c r="H10" s="18" t="n">
        <v>1</v>
      </c>
      <c r="I10" s="18" t="n">
        <v>4</v>
      </c>
      <c r="J10" s="18" t="n">
        <v>5</v>
      </c>
    </row>
    <row r="11" customFormat="false" ht="15" hidden="false" customHeight="false" outlineLevel="0" collapsed="false">
      <c r="A11" s="18" t="n">
        <v>1007</v>
      </c>
      <c r="B11" s="18" t="n">
        <v>46</v>
      </c>
      <c r="C11" s="18" t="n">
        <v>1</v>
      </c>
      <c r="D11" s="18" t="n">
        <v>1</v>
      </c>
      <c r="E11" s="18" t="n">
        <v>3</v>
      </c>
      <c r="F11" s="18" t="n">
        <v>4</v>
      </c>
      <c r="G11" s="18" t="n">
        <v>3</v>
      </c>
      <c r="H11" s="18" t="n">
        <v>3</v>
      </c>
      <c r="I11" s="18" t="n">
        <v>4</v>
      </c>
      <c r="J11" s="18" t="n">
        <v>9</v>
      </c>
    </row>
    <row r="12" customFormat="false" ht="15" hidden="false" customHeight="false" outlineLevel="0" collapsed="false">
      <c r="A12" s="18" t="n">
        <v>1008</v>
      </c>
      <c r="B12" s="18" t="n">
        <v>38</v>
      </c>
      <c r="C12" s="18" t="n">
        <v>2</v>
      </c>
      <c r="D12" s="18" t="n">
        <v>3</v>
      </c>
      <c r="E12" s="18" t="n">
        <v>4</v>
      </c>
      <c r="F12" s="18" t="n">
        <v>3</v>
      </c>
      <c r="G12" s="18" t="n">
        <v>3</v>
      </c>
      <c r="H12" s="18" t="n">
        <v>3</v>
      </c>
      <c r="I12" s="18" t="n">
        <v>2</v>
      </c>
      <c r="J12" s="18" t="n">
        <v>6</v>
      </c>
    </row>
    <row r="13" customFormat="false" ht="15" hidden="false" customHeight="false" outlineLevel="0" collapsed="false">
      <c r="A13" s="18" t="n">
        <v>1009</v>
      </c>
      <c r="B13" s="18" t="n">
        <v>43</v>
      </c>
      <c r="C13" s="18" t="n">
        <v>1</v>
      </c>
      <c r="D13" s="18" t="n">
        <v>2</v>
      </c>
      <c r="E13" s="18" t="n">
        <v>4</v>
      </c>
      <c r="F13" s="18" t="n">
        <v>0</v>
      </c>
      <c r="G13" s="18" t="n">
        <v>5</v>
      </c>
      <c r="H13" s="18" t="n">
        <v>3</v>
      </c>
      <c r="I13" s="18" t="n">
        <v>4</v>
      </c>
      <c r="J13" s="18" t="n">
        <v>6</v>
      </c>
    </row>
    <row r="14" customFormat="false" ht="15" hidden="false" customHeight="false" outlineLevel="0" collapsed="false">
      <c r="A14" s="18" t="n">
        <v>1010</v>
      </c>
      <c r="B14" s="18" t="n">
        <v>37</v>
      </c>
      <c r="C14" s="18" t="n">
        <v>2</v>
      </c>
      <c r="D14" s="18" t="n">
        <v>4</v>
      </c>
      <c r="E14" s="18" t="n">
        <v>3</v>
      </c>
      <c r="F14" s="18" t="n">
        <v>2</v>
      </c>
      <c r="G14" s="18" t="n">
        <v>5</v>
      </c>
      <c r="H14" s="18" t="n">
        <v>2</v>
      </c>
      <c r="I14" s="18" t="n">
        <v>2</v>
      </c>
      <c r="J14" s="18" t="n">
        <v>6</v>
      </c>
    </row>
    <row r="15" customFormat="false" ht="15" hidden="false" customHeight="false" outlineLevel="0" collapsed="false">
      <c r="A15" s="18" t="n">
        <v>1011</v>
      </c>
      <c r="B15" s="18" t="n">
        <v>39</v>
      </c>
      <c r="C15" s="18" t="n">
        <v>1</v>
      </c>
      <c r="D15" s="18" t="n">
        <v>3</v>
      </c>
      <c r="E15" s="18" t="n">
        <v>4</v>
      </c>
      <c r="F15" s="18" t="n">
        <v>4</v>
      </c>
      <c r="G15" s="18" t="n">
        <v>4</v>
      </c>
      <c r="H15" s="18" t="n">
        <v>4</v>
      </c>
      <c r="I15" s="18" t="n">
        <v>4</v>
      </c>
      <c r="J15" s="18" t="n">
        <v>9</v>
      </c>
    </row>
    <row r="16" customFormat="false" ht="15" hidden="false" customHeight="false" outlineLevel="0" collapsed="false">
      <c r="A16" s="18" t="n">
        <v>1012</v>
      </c>
      <c r="B16" s="18" t="n">
        <v>199</v>
      </c>
      <c r="C16" s="18" t="n">
        <v>1</v>
      </c>
      <c r="D16" s="18" t="n">
        <v>2</v>
      </c>
      <c r="E16" s="18" t="n">
        <v>4</v>
      </c>
      <c r="F16" s="18" t="n">
        <v>5</v>
      </c>
      <c r="G16" s="18" t="n">
        <v>4</v>
      </c>
      <c r="H16" s="18" t="n">
        <v>4</v>
      </c>
      <c r="I16" s="18" t="n">
        <v>5</v>
      </c>
      <c r="J16" s="18" t="n">
        <v>8</v>
      </c>
    </row>
    <row r="17" customFormat="false" ht="15" hidden="false" customHeight="false" outlineLevel="0" collapsed="false">
      <c r="A17" s="18" t="n">
        <v>1013</v>
      </c>
      <c r="B17" s="18" t="n">
        <v>20</v>
      </c>
      <c r="C17" s="18" t="n">
        <v>1</v>
      </c>
      <c r="D17" s="18" t="n">
        <v>3</v>
      </c>
      <c r="E17" s="18" t="n">
        <v>4</v>
      </c>
      <c r="F17" s="18" t="n">
        <v>3</v>
      </c>
      <c r="G17" s="18" t="n">
        <v>4</v>
      </c>
      <c r="H17" s="18" t="n">
        <v>3</v>
      </c>
      <c r="I17" s="18" t="n">
        <v>4</v>
      </c>
      <c r="J17" s="18" t="n">
        <v>8</v>
      </c>
    </row>
    <row r="18" customFormat="false" ht="15" hidden="false" customHeight="false" outlineLevel="0" collapsed="false">
      <c r="A18" s="18" t="n">
        <v>1014</v>
      </c>
      <c r="B18" s="18" t="n">
        <v>32</v>
      </c>
      <c r="C18" s="18" t="n">
        <v>2</v>
      </c>
      <c r="D18" s="18" t="n">
        <v>1</v>
      </c>
      <c r="E18" s="18" t="n">
        <v>4</v>
      </c>
      <c r="F18" s="18" t="n">
        <v>5</v>
      </c>
      <c r="G18" s="18" t="n">
        <v>5</v>
      </c>
      <c r="H18" s="18" t="n">
        <v>5</v>
      </c>
      <c r="I18" s="18" t="n">
        <v>4</v>
      </c>
      <c r="J18" s="18" t="n">
        <v>9</v>
      </c>
    </row>
    <row r="19" customFormat="false" ht="15" hidden="false" customHeight="false" outlineLevel="0" collapsed="false">
      <c r="A19" s="18" t="n">
        <v>1015</v>
      </c>
      <c r="B19" s="18" t="n">
        <v>31</v>
      </c>
      <c r="C19" s="18" t="n">
        <v>1</v>
      </c>
      <c r="D19" s="18" t="n">
        <v>4</v>
      </c>
      <c r="E19" s="18" t="n">
        <v>3</v>
      </c>
      <c r="F19" s="18" t="n">
        <v>4</v>
      </c>
      <c r="G19" s="18" t="n">
        <v>3</v>
      </c>
      <c r="H19" s="18" t="n">
        <v>2</v>
      </c>
      <c r="I19" s="18" t="n">
        <v>3</v>
      </c>
      <c r="J19" s="18" t="n">
        <v>8</v>
      </c>
    </row>
    <row r="20" customFormat="false" ht="15" hidden="false" customHeight="false" outlineLevel="0" collapsed="false">
      <c r="A20" s="18" t="n">
        <v>1016</v>
      </c>
      <c r="B20" s="18" t="n">
        <v>29</v>
      </c>
      <c r="C20" s="18" t="n">
        <v>1</v>
      </c>
      <c r="D20" s="18" t="n">
        <v>3</v>
      </c>
      <c r="E20" s="18" t="n">
        <v>2</v>
      </c>
      <c r="F20" s="18" t="n">
        <v>3</v>
      </c>
      <c r="G20" s="18" t="n">
        <v>3</v>
      </c>
      <c r="H20" s="18" t="n">
        <v>2</v>
      </c>
      <c r="I20" s="18" t="n">
        <v>3</v>
      </c>
      <c r="J20" s="18" t="n">
        <v>6</v>
      </c>
    </row>
    <row r="21" customFormat="false" ht="15" hidden="false" customHeight="false" outlineLevel="0" collapsed="false">
      <c r="A21" s="18" t="n">
        <v>1017</v>
      </c>
      <c r="B21" s="18" t="n">
        <v>33</v>
      </c>
      <c r="C21" s="18" t="n">
        <v>1</v>
      </c>
      <c r="D21" s="18" t="n">
        <v>3</v>
      </c>
      <c r="E21" s="18" t="n">
        <v>4</v>
      </c>
      <c r="F21" s="18" t="n">
        <v>5</v>
      </c>
      <c r="G21" s="18" t="n">
        <v>5</v>
      </c>
      <c r="H21" s="18" t="n">
        <v>4</v>
      </c>
      <c r="I21" s="18" t="n">
        <v>3</v>
      </c>
      <c r="J21" s="18" t="n">
        <v>10</v>
      </c>
    </row>
    <row r="22" customFormat="false" ht="15" hidden="false" customHeight="false" outlineLevel="0" collapsed="false">
      <c r="A22" s="18" t="n">
        <v>1018</v>
      </c>
      <c r="B22" s="18" t="n">
        <v>52</v>
      </c>
      <c r="C22" s="18" t="n">
        <v>9</v>
      </c>
      <c r="D22" s="18" t="n">
        <v>1</v>
      </c>
      <c r="E22" s="18" t="n">
        <v>4</v>
      </c>
      <c r="F22" s="18" t="n">
        <v>3</v>
      </c>
      <c r="G22" s="18" t="n">
        <v>3</v>
      </c>
      <c r="H22" s="18" t="n">
        <v>3</v>
      </c>
      <c r="I22" s="18" t="n">
        <v>2</v>
      </c>
      <c r="J22" s="18" t="n">
        <v>5</v>
      </c>
    </row>
    <row r="23" customFormat="false" ht="15" hidden="false" customHeight="false" outlineLevel="0" collapsed="false">
      <c r="A23" s="18" t="n">
        <v>1019</v>
      </c>
      <c r="B23" s="18" t="n">
        <v>26</v>
      </c>
      <c r="C23" s="18" t="n">
        <v>2</v>
      </c>
      <c r="D23" s="18" t="n">
        <v>3</v>
      </c>
      <c r="E23" s="18" t="n">
        <v>5</v>
      </c>
      <c r="F23" s="18" t="n">
        <v>5</v>
      </c>
      <c r="G23" s="18" t="n">
        <v>4</v>
      </c>
      <c r="H23" s="18" t="n">
        <v>4</v>
      </c>
      <c r="I23" s="18" t="n">
        <v>5</v>
      </c>
      <c r="J23" s="18" t="n">
        <v>6</v>
      </c>
    </row>
    <row r="24" customFormat="false" ht="15" hidden="false" customHeight="false" outlineLevel="0" collapsed="false">
      <c r="A24" s="18" t="n">
        <v>1020</v>
      </c>
      <c r="B24" s="18" t="n">
        <v>47</v>
      </c>
      <c r="C24" s="18" t="n">
        <v>2</v>
      </c>
      <c r="D24" s="18" t="n">
        <v>3</v>
      </c>
      <c r="E24" s="18" t="n">
        <v>4</v>
      </c>
      <c r="F24" s="18" t="n">
        <v>3</v>
      </c>
      <c r="G24" s="18" t="n">
        <v>4</v>
      </c>
      <c r="H24" s="18" t="n">
        <v>2</v>
      </c>
      <c r="I24" s="18" t="n">
        <v>4</v>
      </c>
      <c r="J24" s="18" t="n">
        <v>8</v>
      </c>
    </row>
    <row r="25" customFormat="false" ht="15" hidden="false" customHeight="false" outlineLevel="0" collapsed="false">
      <c r="A25" s="18" t="n">
        <v>1021</v>
      </c>
      <c r="B25" s="18" t="n">
        <v>19</v>
      </c>
      <c r="C25" s="18" t="n">
        <v>1</v>
      </c>
      <c r="D25" s="18" t="n">
        <v>4</v>
      </c>
      <c r="E25" s="18" t="n">
        <v>4</v>
      </c>
      <c r="F25" s="18" t="n">
        <v>3</v>
      </c>
      <c r="G25" s="18" t="n">
        <v>3</v>
      </c>
      <c r="H25" s="18" t="n">
        <v>3</v>
      </c>
      <c r="I25" s="18" t="n">
        <v>4</v>
      </c>
      <c r="J25" s="18" t="n">
        <v>6</v>
      </c>
    </row>
    <row r="26" customFormat="false" ht="15" hidden="false" customHeight="false" outlineLevel="0" collapsed="false">
      <c r="A26" s="18" t="n">
        <v>1022</v>
      </c>
      <c r="B26" s="18" t="n">
        <v>32</v>
      </c>
      <c r="C26" s="18" t="n">
        <v>3</v>
      </c>
      <c r="D26" s="18" t="n">
        <v>3</v>
      </c>
      <c r="E26" s="18" t="n">
        <v>4</v>
      </c>
      <c r="F26" s="18" t="n">
        <v>3</v>
      </c>
      <c r="G26" s="18" t="n">
        <v>3</v>
      </c>
      <c r="H26" s="18" t="n">
        <v>4</v>
      </c>
      <c r="I26" s="18" t="n">
        <v>2</v>
      </c>
      <c r="J26" s="18" t="n">
        <v>6</v>
      </c>
    </row>
    <row r="27" customFormat="false" ht="15" hidden="false" customHeight="false" outlineLevel="0" collapsed="false">
      <c r="A27" s="18" t="n">
        <v>1023</v>
      </c>
      <c r="B27" s="18" t="n">
        <v>38</v>
      </c>
      <c r="C27" s="18" t="n">
        <v>2</v>
      </c>
      <c r="D27" s="18" t="n">
        <v>3</v>
      </c>
      <c r="E27" s="18" t="n">
        <v>5</v>
      </c>
      <c r="F27" s="18" t="n">
        <v>5</v>
      </c>
      <c r="G27" s="18" t="n">
        <v>6</v>
      </c>
      <c r="H27" s="18" t="n">
        <v>3</v>
      </c>
      <c r="I27" s="18" t="n">
        <v>5</v>
      </c>
      <c r="J27" s="18" t="n">
        <v>10</v>
      </c>
    </row>
    <row r="28" customFormat="false" ht="15" hidden="false" customHeight="false" outlineLevel="0" collapsed="false">
      <c r="A28" s="18" t="n">
        <v>1024</v>
      </c>
      <c r="B28" s="18" t="n">
        <v>42</v>
      </c>
      <c r="C28" s="18" t="n">
        <v>2</v>
      </c>
      <c r="D28" s="18" t="n">
        <v>2</v>
      </c>
      <c r="E28" s="18" t="n">
        <v>3</v>
      </c>
      <c r="F28" s="18" t="n">
        <v>4</v>
      </c>
      <c r="G28" s="18" t="n">
        <v>4</v>
      </c>
      <c r="H28" s="18" t="n">
        <v>4</v>
      </c>
      <c r="I28" s="18" t="n">
        <v>4</v>
      </c>
      <c r="J28" s="18" t="n">
        <v>5</v>
      </c>
    </row>
    <row r="29" customFormat="false" ht="15" hidden="false" customHeight="false" outlineLevel="0" collapsed="false">
      <c r="A29" s="18" t="n">
        <v>1025</v>
      </c>
      <c r="B29" s="18" t="n">
        <v>44</v>
      </c>
      <c r="C29" s="18" t="n">
        <v>1</v>
      </c>
      <c r="D29" s="18" t="n">
        <v>2</v>
      </c>
      <c r="E29" s="18" t="n">
        <v>4</v>
      </c>
      <c r="F29" s="18" t="n">
        <v>2</v>
      </c>
      <c r="G29" s="18" t="n">
        <v>3</v>
      </c>
      <c r="H29" s="18" t="n">
        <v>3</v>
      </c>
      <c r="I29" s="18" t="n">
        <v>4</v>
      </c>
      <c r="J29" s="18" t="n">
        <v>5</v>
      </c>
    </row>
    <row r="30" customFormat="false" ht="15" hidden="false" customHeight="false" outlineLevel="0" collapsed="false">
      <c r="A30" s="18" t="n">
        <v>1026</v>
      </c>
      <c r="B30" s="18" t="n">
        <v>45</v>
      </c>
      <c r="C30" s="18" t="n">
        <v>1</v>
      </c>
      <c r="D30" s="18" t="n">
        <v>3</v>
      </c>
      <c r="E30" s="18" t="n">
        <v>4</v>
      </c>
      <c r="F30" s="18" t="n">
        <v>3</v>
      </c>
      <c r="G30" s="18" t="n">
        <v>4</v>
      </c>
      <c r="H30" s="18" t="n">
        <v>3</v>
      </c>
      <c r="I30" s="18" t="n">
        <v>5</v>
      </c>
      <c r="J30" s="18" t="n">
        <v>5</v>
      </c>
    </row>
    <row r="31" customFormat="false" ht="15" hidden="false" customHeight="false" outlineLevel="0" collapsed="false">
      <c r="A31" s="18" t="n">
        <v>1027</v>
      </c>
      <c r="B31" s="18" t="n">
        <v>32</v>
      </c>
      <c r="C31" s="18" t="n">
        <v>1</v>
      </c>
      <c r="D31" s="18" t="n">
        <v>3</v>
      </c>
      <c r="E31" s="18" t="n">
        <v>5</v>
      </c>
      <c r="F31" s="18" t="n">
        <v>4</v>
      </c>
      <c r="G31" s="18" t="n">
        <v>5</v>
      </c>
      <c r="H31" s="18" t="n">
        <v>3</v>
      </c>
      <c r="I31" s="18" t="n">
        <v>3</v>
      </c>
      <c r="J31" s="18" t="n">
        <v>11</v>
      </c>
    </row>
    <row r="32" customFormat="false" ht="15" hidden="false" customHeight="false" outlineLevel="0" collapsed="false">
      <c r="A32" s="18" t="n">
        <v>1028</v>
      </c>
      <c r="B32" s="18" t="n">
        <v>31</v>
      </c>
      <c r="C32" s="18" t="n">
        <v>2</v>
      </c>
      <c r="D32" s="18" t="n">
        <v>1</v>
      </c>
      <c r="E32" s="18" t="n">
        <v>4</v>
      </c>
      <c r="F32" s="18" t="n">
        <v>5</v>
      </c>
      <c r="G32" s="18" t="n">
        <v>4</v>
      </c>
      <c r="H32" s="18" t="n">
        <v>3</v>
      </c>
      <c r="I32" s="18" t="n">
        <v>4</v>
      </c>
      <c r="J32" s="18" t="n">
        <v>8</v>
      </c>
    </row>
    <row r="33" customFormat="false" ht="15" hidden="false" customHeight="false" outlineLevel="0" collapsed="false">
      <c r="A33" s="18" t="n">
        <v>1029</v>
      </c>
      <c r="B33" s="18" t="n">
        <v>45</v>
      </c>
      <c r="C33" s="18" t="n">
        <v>1</v>
      </c>
      <c r="D33" s="18" t="n">
        <v>4</v>
      </c>
      <c r="E33" s="18" t="n">
        <v>3</v>
      </c>
      <c r="F33" s="18" t="n">
        <v>5</v>
      </c>
      <c r="G33" s="18" t="n">
        <v>4</v>
      </c>
      <c r="H33" s="18" t="n">
        <v>4</v>
      </c>
      <c r="I33" s="18" t="n">
        <v>4</v>
      </c>
      <c r="J33" s="18" t="n">
        <v>8</v>
      </c>
    </row>
    <row r="34" customFormat="false" ht="15" hidden="false" customHeight="false" outlineLevel="0" collapsed="false">
      <c r="A34" s="18" t="n">
        <v>1030</v>
      </c>
      <c r="B34" s="18" t="n">
        <v>34</v>
      </c>
      <c r="C34" s="18" t="n">
        <v>1</v>
      </c>
      <c r="D34" s="18" t="n">
        <v>4</v>
      </c>
      <c r="E34" s="18" t="n">
        <v>3</v>
      </c>
      <c r="F34" s="18" t="n">
        <v>3</v>
      </c>
      <c r="G34" s="18" t="n">
        <v>4</v>
      </c>
      <c r="H34" s="18" t="n">
        <v>4</v>
      </c>
      <c r="I34" s="18" t="n">
        <v>3</v>
      </c>
      <c r="J34" s="18" t="n">
        <v>8</v>
      </c>
    </row>
    <row r="35" customFormat="false" ht="15" hidden="false" customHeight="false" outlineLevel="0" collapsed="false">
      <c r="A35" s="18" t="n">
        <v>1031</v>
      </c>
      <c r="B35" s="18" t="n">
        <v>22</v>
      </c>
      <c r="C35" s="18" t="n">
        <v>1</v>
      </c>
      <c r="D35" s="18" t="n">
        <v>1</v>
      </c>
      <c r="E35" s="18" t="n">
        <v>5</v>
      </c>
      <c r="F35" s="18" t="n">
        <v>5</v>
      </c>
      <c r="G35" s="18" t="n">
        <v>5</v>
      </c>
      <c r="H35" s="18"/>
      <c r="I35" s="18"/>
      <c r="J35" s="18" t="n">
        <v>9</v>
      </c>
    </row>
    <row r="36" customFormat="false" ht="15" hidden="false" customHeight="false" outlineLevel="0" collapsed="false">
      <c r="A36" s="18" t="n">
        <v>1032</v>
      </c>
      <c r="B36" s="18" t="n">
        <v>24</v>
      </c>
      <c r="C36" s="18" t="n">
        <v>2</v>
      </c>
      <c r="D36" s="18" t="n">
        <v>3</v>
      </c>
      <c r="E36" s="18" t="n">
        <v>5</v>
      </c>
      <c r="F36" s="18" t="n">
        <v>2</v>
      </c>
      <c r="G36" s="18" t="n">
        <v>3</v>
      </c>
      <c r="H36" s="18" t="n">
        <v>4</v>
      </c>
      <c r="I36" s="18" t="n">
        <v>4</v>
      </c>
      <c r="J36" s="18" t="n">
        <v>4</v>
      </c>
    </row>
    <row r="37" customFormat="false" ht="15" hidden="false" customHeight="false" outlineLevel="0" collapsed="false">
      <c r="A37" s="18" t="n">
        <v>1033</v>
      </c>
      <c r="B37" s="18" t="n">
        <v>26</v>
      </c>
      <c r="C37" s="18" t="n">
        <v>1</v>
      </c>
      <c r="D37" s="18" t="n">
        <v>1</v>
      </c>
      <c r="E37" s="18" t="n">
        <v>3</v>
      </c>
      <c r="F37" s="18" t="n">
        <v>3</v>
      </c>
      <c r="G37" s="18" t="n">
        <v>4</v>
      </c>
      <c r="H37" s="18" t="n">
        <v>3</v>
      </c>
      <c r="I37" s="18" t="n">
        <v>4</v>
      </c>
      <c r="J37" s="18" t="n">
        <v>6</v>
      </c>
    </row>
    <row r="38" customFormat="false" ht="15" hidden="false" customHeight="false" outlineLevel="0" collapsed="false">
      <c r="A38" s="18" t="n">
        <v>1034</v>
      </c>
      <c r="B38" s="18" t="n">
        <v>41</v>
      </c>
      <c r="C38" s="18" t="n">
        <v>2</v>
      </c>
      <c r="D38" s="18"/>
      <c r="E38" s="18" t="n">
        <v>3</v>
      </c>
      <c r="F38" s="18" t="n">
        <v>3</v>
      </c>
      <c r="G38" s="18" t="n">
        <v>3</v>
      </c>
      <c r="H38" s="18" t="n">
        <v>4</v>
      </c>
      <c r="I38" s="18" t="n">
        <v>3</v>
      </c>
      <c r="J38" s="18" t="n">
        <v>5</v>
      </c>
    </row>
    <row r="39" customFormat="false" ht="15" hidden="false" customHeight="false" outlineLevel="0" collapsed="false">
      <c r="A39" s="18" t="n">
        <v>1035</v>
      </c>
      <c r="B39" s="18" t="n">
        <v>38</v>
      </c>
      <c r="C39" s="18" t="n">
        <v>2</v>
      </c>
      <c r="D39" s="18" t="n">
        <v>2</v>
      </c>
      <c r="E39" s="18" t="n">
        <v>5</v>
      </c>
      <c r="F39" s="18" t="n">
        <v>5</v>
      </c>
      <c r="G39" s="18" t="n">
        <v>5</v>
      </c>
      <c r="H39" s="18" t="n">
        <v>4</v>
      </c>
      <c r="I39" s="18" t="n">
        <v>5</v>
      </c>
      <c r="J39" s="18" t="n">
        <v>8</v>
      </c>
    </row>
    <row r="40" customFormat="false" ht="15" hidden="false" customHeight="false" outlineLevel="0" collapsed="false">
      <c r="A40" s="18" t="n">
        <v>1036</v>
      </c>
      <c r="B40" s="18" t="n">
        <v>44</v>
      </c>
      <c r="C40" s="18" t="n">
        <v>2</v>
      </c>
      <c r="D40" s="18" t="n">
        <v>3</v>
      </c>
      <c r="E40" s="18" t="n">
        <v>4</v>
      </c>
      <c r="F40" s="18" t="n">
        <v>4</v>
      </c>
      <c r="G40" s="18" t="n">
        <v>5</v>
      </c>
      <c r="H40" s="18" t="n">
        <v>5</v>
      </c>
      <c r="I40" s="18" t="n">
        <v>5</v>
      </c>
      <c r="J40" s="18" t="n">
        <v>9</v>
      </c>
    </row>
    <row r="41" customFormat="false" ht="15" hidden="false" customHeight="false" outlineLevel="0" collapsed="false">
      <c r="A41" s="18" t="n">
        <v>1037</v>
      </c>
      <c r="B41" s="18" t="n">
        <v>31</v>
      </c>
      <c r="C41" s="18" t="n">
        <v>1</v>
      </c>
      <c r="D41" s="18" t="n">
        <v>3</v>
      </c>
      <c r="E41" s="18" t="n">
        <v>3</v>
      </c>
      <c r="F41" s="18" t="n">
        <v>3</v>
      </c>
      <c r="G41" s="18" t="n">
        <v>4</v>
      </c>
      <c r="H41" s="18" t="n">
        <v>3</v>
      </c>
      <c r="I41" s="18" t="n">
        <v>4</v>
      </c>
      <c r="J41" s="18" t="n">
        <v>7</v>
      </c>
    </row>
    <row r="42" customFormat="false" ht="15" hidden="false" customHeight="false" outlineLevel="0" collapsed="false">
      <c r="A42" s="18" t="n">
        <v>1038</v>
      </c>
      <c r="B42" s="18" t="n">
        <v>38</v>
      </c>
      <c r="C42" s="18" t="n">
        <v>2</v>
      </c>
      <c r="D42" s="18" t="n">
        <v>3</v>
      </c>
      <c r="E42" s="18" t="n">
        <v>3</v>
      </c>
      <c r="F42" s="18" t="n">
        <v>1</v>
      </c>
      <c r="G42" s="18" t="n">
        <v>3</v>
      </c>
      <c r="H42" s="18" t="n">
        <v>3</v>
      </c>
      <c r="I42" s="18" t="n">
        <v>3</v>
      </c>
      <c r="J42" s="18" t="n">
        <v>7</v>
      </c>
    </row>
    <row r="43" customFormat="false" ht="15" hidden="false" customHeight="false" outlineLevel="0" collapsed="false">
      <c r="A43" s="18" t="n">
        <v>1039</v>
      </c>
      <c r="B43" s="18" t="n">
        <v>43</v>
      </c>
      <c r="C43" s="18" t="n">
        <v>2</v>
      </c>
      <c r="D43" s="18" t="n">
        <v>1</v>
      </c>
      <c r="E43" s="18" t="n">
        <v>3</v>
      </c>
      <c r="F43" s="18" t="n">
        <v>3</v>
      </c>
      <c r="G43" s="18" t="n">
        <v>2</v>
      </c>
      <c r="H43" s="18" t="n">
        <v>2</v>
      </c>
      <c r="I43" s="18" t="n">
        <v>3</v>
      </c>
      <c r="J43" s="18" t="n">
        <v>6</v>
      </c>
    </row>
    <row r="44" customFormat="false" ht="15" hidden="false" customHeight="false" outlineLevel="0" collapsed="false">
      <c r="A44" s="18" t="n">
        <v>1040</v>
      </c>
      <c r="B44" s="18" t="n">
        <v>33</v>
      </c>
      <c r="C44" s="18" t="n">
        <v>2</v>
      </c>
      <c r="D44" s="18" t="n">
        <v>4</v>
      </c>
      <c r="E44" s="18" t="n">
        <v>4</v>
      </c>
      <c r="F44" s="18" t="n">
        <v>3</v>
      </c>
      <c r="G44" s="18" t="n">
        <v>5</v>
      </c>
      <c r="H44" s="18" t="n">
        <v>4</v>
      </c>
      <c r="I44" s="18" t="n">
        <v>4</v>
      </c>
      <c r="J44" s="18" t="n">
        <v>8</v>
      </c>
    </row>
    <row r="45" customFormat="false" ht="15" hidden="false" customHeight="false" outlineLevel="0" collapsed="false">
      <c r="A45" s="18" t="n">
        <v>1015</v>
      </c>
      <c r="B45" s="18" t="n">
        <v>31</v>
      </c>
      <c r="C45" s="18" t="n">
        <v>1</v>
      </c>
      <c r="D45" s="18" t="n">
        <v>4</v>
      </c>
      <c r="E45" s="18" t="n">
        <v>3</v>
      </c>
      <c r="F45" s="18" t="n">
        <v>4</v>
      </c>
      <c r="G45" s="18" t="n">
        <v>3</v>
      </c>
      <c r="H45" s="18" t="n">
        <v>2</v>
      </c>
      <c r="I45" s="18" t="n">
        <v>3</v>
      </c>
      <c r="J45" s="18" t="n">
        <v>8</v>
      </c>
    </row>
    <row r="46" customFormat="false" ht="15" hidden="false" customHeight="false" outlineLevel="0" collapsed="false">
      <c r="A46" s="18"/>
      <c r="B46" s="18"/>
      <c r="C46" s="18"/>
      <c r="D46" s="18"/>
      <c r="E46" s="18"/>
      <c r="F46" s="18"/>
      <c r="G46" s="18"/>
      <c r="H46" s="18"/>
      <c r="I46" s="18"/>
      <c r="J46" s="18"/>
    </row>
    <row r="47" customFormat="false" ht="15" hidden="false" customHeight="false" outlineLevel="0" collapsed="false">
      <c r="A47" s="18"/>
      <c r="B47" s="18"/>
      <c r="C47" s="18"/>
      <c r="D47" s="18"/>
      <c r="E47" s="18"/>
      <c r="F47" s="18"/>
      <c r="G47" s="18"/>
      <c r="H47" s="18"/>
      <c r="I47" s="18"/>
      <c r="J47" s="18"/>
    </row>
    <row r="48" customFormat="false" ht="15" hidden="false" customHeight="false" outlineLevel="0" collapsed="false">
      <c r="A48" s="18"/>
      <c r="B48" s="18"/>
      <c r="C48" s="18"/>
      <c r="D48" s="18"/>
      <c r="E48" s="18"/>
      <c r="F48" s="18"/>
      <c r="G48" s="18"/>
      <c r="H48" s="18"/>
      <c r="I48" s="18"/>
      <c r="J48" s="18"/>
    </row>
    <row r="49" customFormat="false" ht="15" hidden="false" customHeight="false" outlineLevel="0" collapsed="false">
      <c r="A49" s="18"/>
      <c r="B49" s="18"/>
      <c r="C49" s="18"/>
      <c r="D49" s="18"/>
      <c r="E49" s="18"/>
      <c r="F49" s="18"/>
      <c r="G49" s="18"/>
      <c r="H49" s="18"/>
      <c r="I49" s="18"/>
      <c r="J49" s="18"/>
    </row>
    <row r="50" customFormat="false" ht="15" hidden="false" customHeight="false" outlineLevel="0" collapsed="false">
      <c r="A50" s="18"/>
      <c r="B50" s="18"/>
      <c r="C50" s="18"/>
      <c r="D50" s="18"/>
      <c r="E50" s="18"/>
      <c r="F50" s="18"/>
      <c r="G50" s="18"/>
      <c r="H50" s="18"/>
      <c r="I50" s="18"/>
      <c r="J50" s="18"/>
    </row>
    <row r="51" customFormat="false" ht="15" hidden="false" customHeight="false" outlineLevel="0" collapsed="false">
      <c r="A51" s="18"/>
      <c r="B51" s="18"/>
      <c r="C51" s="18"/>
      <c r="D51" s="18"/>
      <c r="E51" s="18"/>
      <c r="F51" s="18"/>
      <c r="G51" s="18"/>
      <c r="H51" s="18"/>
      <c r="I51" s="18"/>
      <c r="J51" s="18"/>
    </row>
    <row r="52" customFormat="false" ht="15" hidden="false" customHeight="false" outlineLevel="0" collapsed="false">
      <c r="A52" s="18"/>
      <c r="B52" s="18"/>
      <c r="C52" s="18"/>
      <c r="D52" s="18"/>
      <c r="E52" s="18"/>
      <c r="F52" s="18"/>
      <c r="G52" s="18"/>
      <c r="H52" s="18"/>
      <c r="I52" s="18"/>
      <c r="J52" s="18"/>
    </row>
    <row r="53" customFormat="false" ht="15" hidden="false" customHeight="false" outlineLevel="0" collapsed="false">
      <c r="A53" s="18"/>
      <c r="B53" s="18"/>
      <c r="C53" s="18"/>
      <c r="D53" s="18"/>
      <c r="E53" s="18"/>
      <c r="F53" s="18"/>
      <c r="G53" s="18"/>
      <c r="H53" s="18"/>
      <c r="I53" s="18"/>
      <c r="J53" s="18"/>
    </row>
    <row r="54" customFormat="false" ht="15" hidden="false" customHeight="false" outlineLevel="0" collapsed="false">
      <c r="A54" s="18"/>
      <c r="B54" s="18"/>
      <c r="C54" s="18"/>
      <c r="D54" s="18"/>
      <c r="E54" s="18"/>
      <c r="F54" s="18"/>
      <c r="G54" s="18"/>
      <c r="H54" s="18"/>
      <c r="I54" s="18"/>
      <c r="J54" s="18"/>
    </row>
    <row r="55" customFormat="false" ht="15" hidden="false" customHeight="false" outlineLevel="0" collapsed="false">
      <c r="A55" s="18"/>
      <c r="B55" s="18"/>
      <c r="C55" s="18"/>
      <c r="D55" s="18"/>
      <c r="E55" s="18"/>
      <c r="F55" s="18"/>
      <c r="G55" s="18"/>
      <c r="H55" s="18"/>
      <c r="I55" s="18"/>
      <c r="J55" s="18"/>
    </row>
    <row r="56" customFormat="false" ht="15" hidden="false" customHeight="false" outlineLevel="0" collapsed="false">
      <c r="A56" s="18"/>
      <c r="B56" s="18"/>
      <c r="C56" s="18"/>
      <c r="D56" s="18"/>
      <c r="E56" s="18"/>
      <c r="F56" s="18"/>
      <c r="G56" s="18"/>
      <c r="H56" s="18"/>
      <c r="I56" s="18"/>
      <c r="J56" s="18"/>
    </row>
    <row r="57" customFormat="false" ht="15" hidden="false" customHeight="false" outlineLevel="0" collapsed="false">
      <c r="A57" s="18"/>
      <c r="B57" s="18"/>
      <c r="C57" s="18"/>
      <c r="D57" s="18"/>
      <c r="E57" s="18"/>
      <c r="F57" s="18"/>
      <c r="G57" s="18"/>
      <c r="H57" s="18"/>
      <c r="I57" s="18"/>
      <c r="J57" s="18"/>
    </row>
    <row r="58" customFormat="false" ht="15" hidden="false" customHeight="false" outlineLevel="0" collapsed="false">
      <c r="A58" s="18"/>
      <c r="B58" s="18"/>
      <c r="C58" s="18"/>
      <c r="D58" s="18"/>
      <c r="E58" s="18"/>
      <c r="F58" s="18"/>
      <c r="G58" s="18"/>
      <c r="H58" s="18"/>
      <c r="I58" s="18"/>
      <c r="J58" s="18"/>
    </row>
    <row r="59" customFormat="false" ht="15" hidden="false" customHeight="false" outlineLevel="0" collapsed="false">
      <c r="A59" s="18"/>
      <c r="B59" s="18"/>
      <c r="C59" s="18"/>
      <c r="D59" s="18"/>
      <c r="E59" s="18"/>
      <c r="F59" s="18"/>
      <c r="G59" s="18"/>
      <c r="H59" s="18"/>
      <c r="I59" s="18"/>
      <c r="J59" s="18"/>
    </row>
    <row r="60" customFormat="false" ht="15" hidden="false" customHeight="false" outlineLevel="0" collapsed="false">
      <c r="A60" s="18"/>
      <c r="B60" s="18"/>
      <c r="C60" s="18"/>
      <c r="D60" s="18"/>
      <c r="E60" s="18"/>
      <c r="F60" s="18"/>
      <c r="G60" s="18"/>
      <c r="H60" s="18"/>
      <c r="I60" s="18"/>
      <c r="J60" s="18"/>
    </row>
    <row r="61" customFormat="false" ht="15" hidden="false" customHeight="false" outlineLevel="0" collapsed="false">
      <c r="A61" s="18"/>
      <c r="B61" s="18"/>
      <c r="C61" s="18"/>
      <c r="D61" s="18"/>
      <c r="E61" s="18"/>
      <c r="F61" s="18"/>
      <c r="G61" s="18"/>
      <c r="H61" s="18"/>
      <c r="I61" s="18"/>
      <c r="J61" s="18"/>
    </row>
    <row r="62" customFormat="false" ht="15" hidden="false" customHeight="false" outlineLevel="0" collapsed="false">
      <c r="A62" s="18"/>
      <c r="B62" s="18"/>
      <c r="C62" s="18"/>
      <c r="D62" s="18"/>
      <c r="E62" s="18"/>
      <c r="F62" s="18"/>
      <c r="G62" s="18"/>
      <c r="H62" s="18"/>
      <c r="I62" s="18"/>
      <c r="J62" s="18"/>
    </row>
    <row r="63" customFormat="false" ht="15" hidden="false" customHeight="false" outlineLevel="0" collapsed="false">
      <c r="A63" s="18"/>
      <c r="B63" s="18"/>
      <c r="C63" s="18"/>
      <c r="D63" s="18"/>
      <c r="E63" s="18"/>
      <c r="F63" s="18"/>
      <c r="G63" s="18"/>
      <c r="H63" s="18"/>
      <c r="I63" s="18"/>
      <c r="J63" s="18"/>
    </row>
    <row r="64" customFormat="false" ht="15" hidden="false" customHeight="false" outlineLevel="0" collapsed="false">
      <c r="A64" s="18"/>
      <c r="B64" s="18"/>
      <c r="C64" s="18"/>
      <c r="D64" s="18"/>
      <c r="E64" s="18"/>
      <c r="F64" s="18"/>
      <c r="G64" s="18"/>
      <c r="H64" s="18"/>
      <c r="I64" s="18"/>
      <c r="J64" s="18"/>
    </row>
    <row r="65" customFormat="false" ht="15" hidden="false" customHeight="false" outlineLevel="0" collapsed="false">
      <c r="A65" s="18"/>
      <c r="B65" s="18"/>
      <c r="C65" s="18"/>
      <c r="D65" s="18"/>
      <c r="E65" s="18"/>
      <c r="F65" s="18"/>
      <c r="G65" s="18"/>
      <c r="H65" s="18"/>
      <c r="I65" s="18"/>
      <c r="J65" s="18"/>
    </row>
    <row r="66" customFormat="false" ht="15" hidden="false" customHeight="false" outlineLevel="0" collapsed="false">
      <c r="A66" s="18"/>
      <c r="B66" s="18"/>
      <c r="C66" s="18"/>
      <c r="D66" s="18"/>
      <c r="E66" s="18"/>
      <c r="F66" s="18"/>
      <c r="G66" s="18"/>
      <c r="H66" s="18"/>
      <c r="I66" s="18"/>
      <c r="J66" s="18"/>
    </row>
    <row r="67" customFormat="false" ht="15" hidden="false" customHeight="false" outlineLevel="0" collapsed="false">
      <c r="A67" s="18"/>
      <c r="B67" s="18"/>
      <c r="C67" s="18"/>
      <c r="D67" s="18"/>
      <c r="E67" s="18"/>
      <c r="F67" s="18"/>
      <c r="G67" s="18"/>
      <c r="H67" s="18"/>
      <c r="I67" s="18"/>
      <c r="J67" s="18"/>
    </row>
    <row r="68" customFormat="false" ht="15" hidden="false" customHeight="false" outlineLevel="0" collapsed="false">
      <c r="A68" s="18"/>
      <c r="B68" s="18"/>
      <c r="C68" s="18"/>
      <c r="D68" s="18"/>
      <c r="E68" s="18"/>
      <c r="F68" s="18"/>
      <c r="G68" s="18"/>
      <c r="H68" s="18"/>
      <c r="I68" s="18"/>
      <c r="J68" s="18"/>
    </row>
    <row r="69" customFormat="false" ht="15" hidden="false" customHeight="false" outlineLevel="0" collapsed="false">
      <c r="A69" s="18"/>
      <c r="B69" s="18"/>
      <c r="C69" s="18"/>
      <c r="D69" s="18"/>
      <c r="E69" s="18"/>
      <c r="F69" s="18"/>
      <c r="G69" s="18"/>
      <c r="H69" s="18"/>
      <c r="I69" s="18"/>
      <c r="J69" s="18"/>
    </row>
    <row r="70" customFormat="false" ht="15" hidden="false" customHeight="false" outlineLevel="0" collapsed="false">
      <c r="A70" s="18"/>
      <c r="B70" s="18"/>
      <c r="C70" s="18"/>
      <c r="D70" s="18"/>
      <c r="E70" s="18"/>
      <c r="F70" s="18"/>
      <c r="G70" s="18"/>
      <c r="H70" s="18"/>
      <c r="I70" s="18"/>
      <c r="J70" s="18"/>
    </row>
    <row r="71" customFormat="false" ht="15" hidden="false" customHeight="false" outlineLevel="0" collapsed="false">
      <c r="A71" s="18"/>
      <c r="B71" s="18"/>
      <c r="C71" s="18"/>
      <c r="D71" s="18"/>
      <c r="E71" s="18"/>
      <c r="F71" s="18"/>
      <c r="G71" s="18"/>
      <c r="H71" s="18"/>
      <c r="I71" s="18"/>
      <c r="J71" s="18"/>
    </row>
    <row r="72" customFormat="false" ht="15" hidden="false" customHeight="false" outlineLevel="0" collapsed="false">
      <c r="A72" s="18"/>
      <c r="B72" s="18"/>
      <c r="C72" s="18"/>
      <c r="D72" s="18"/>
      <c r="E72" s="18"/>
      <c r="F72" s="18"/>
      <c r="G72" s="18"/>
      <c r="H72" s="18"/>
      <c r="I72" s="18"/>
      <c r="J72" s="18"/>
    </row>
    <row r="73" customFormat="false" ht="15" hidden="false" customHeight="false" outlineLevel="0" collapsed="false">
      <c r="A73" s="18"/>
      <c r="B73" s="18"/>
      <c r="C73" s="18"/>
      <c r="D73" s="18"/>
      <c r="E73" s="18"/>
      <c r="F73" s="18"/>
      <c r="G73" s="18"/>
      <c r="H73" s="18"/>
      <c r="I73" s="18"/>
      <c r="J73" s="18"/>
    </row>
    <row r="74" customFormat="false" ht="15" hidden="false" customHeight="false" outlineLevel="0" collapsed="false">
      <c r="A74" s="18"/>
      <c r="B74" s="18"/>
      <c r="C74" s="18"/>
      <c r="D74" s="18"/>
      <c r="E74" s="18"/>
      <c r="F74" s="18"/>
      <c r="G74" s="18"/>
      <c r="H74" s="18"/>
      <c r="I74" s="18"/>
      <c r="J74" s="18"/>
    </row>
    <row r="75" customFormat="false" ht="15" hidden="false" customHeight="false" outlineLevel="0" collapsed="false">
      <c r="A75" s="18"/>
      <c r="B75" s="18"/>
      <c r="C75" s="18"/>
      <c r="D75" s="18"/>
      <c r="E75" s="18"/>
      <c r="F75" s="18"/>
      <c r="G75" s="18"/>
      <c r="H75" s="18"/>
      <c r="I75" s="18"/>
      <c r="J75" s="18"/>
    </row>
    <row r="76" customFormat="false" ht="15" hidden="false" customHeight="false" outlineLevel="0" collapsed="false">
      <c r="A76" s="18"/>
      <c r="B76" s="18"/>
      <c r="C76" s="18"/>
      <c r="D76" s="18"/>
      <c r="E76" s="18"/>
      <c r="F76" s="18"/>
      <c r="G76" s="18"/>
      <c r="H76" s="18"/>
      <c r="I76" s="18"/>
      <c r="J76" s="18"/>
    </row>
    <row r="77" customFormat="false" ht="15" hidden="false" customHeight="false" outlineLevel="0" collapsed="false">
      <c r="A77" s="18"/>
      <c r="B77" s="18"/>
      <c r="C77" s="18"/>
      <c r="D77" s="18"/>
      <c r="E77" s="18"/>
      <c r="F77" s="18"/>
      <c r="G77" s="18"/>
      <c r="H77" s="18"/>
      <c r="I77" s="18"/>
      <c r="J77" s="18"/>
    </row>
    <row r="78" customFormat="false" ht="15" hidden="false" customHeight="false" outlineLevel="0" collapsed="false">
      <c r="A78" s="18"/>
      <c r="B78" s="18"/>
      <c r="C78" s="18"/>
      <c r="D78" s="18"/>
      <c r="E78" s="18"/>
      <c r="F78" s="18"/>
      <c r="G78" s="18"/>
      <c r="H78" s="18"/>
      <c r="I78" s="18"/>
      <c r="J78" s="18"/>
    </row>
    <row r="79" customFormat="false" ht="15" hidden="false" customHeight="false" outlineLevel="0" collapsed="false">
      <c r="A79" s="18"/>
      <c r="B79" s="18"/>
      <c r="C79" s="18"/>
      <c r="D79" s="18"/>
      <c r="E79" s="18"/>
      <c r="F79" s="18"/>
      <c r="G79" s="18"/>
      <c r="H79" s="18"/>
      <c r="I79" s="18"/>
      <c r="J79" s="18"/>
    </row>
    <row r="80" customFormat="false" ht="15" hidden="false" customHeight="false" outlineLevel="0" collapsed="false">
      <c r="A80" s="18"/>
      <c r="B80" s="18"/>
      <c r="C80" s="18"/>
      <c r="D80" s="18"/>
      <c r="E80" s="18"/>
      <c r="F80" s="18"/>
      <c r="G80" s="18"/>
      <c r="H80" s="18"/>
      <c r="I80" s="18"/>
      <c r="J80" s="18"/>
    </row>
    <row r="81" customFormat="false" ht="15" hidden="false" customHeight="false" outlineLevel="0" collapsed="false">
      <c r="A81" s="18"/>
      <c r="B81" s="18"/>
      <c r="C81" s="18"/>
      <c r="D81" s="18"/>
      <c r="E81" s="18"/>
      <c r="F81" s="18"/>
      <c r="G81" s="18"/>
      <c r="H81" s="18"/>
      <c r="I81" s="18"/>
      <c r="J81" s="18"/>
    </row>
    <row r="82" customFormat="false" ht="15" hidden="false" customHeight="false" outlineLevel="0" collapsed="false">
      <c r="A82" s="18"/>
      <c r="B82" s="18"/>
      <c r="C82" s="18"/>
      <c r="D82" s="18"/>
      <c r="E82" s="18"/>
      <c r="F82" s="18"/>
      <c r="G82" s="18"/>
      <c r="H82" s="18"/>
      <c r="I82" s="18"/>
      <c r="J82" s="18"/>
    </row>
    <row r="83" customFormat="false" ht="15" hidden="false" customHeight="false" outlineLevel="0" collapsed="false">
      <c r="A83" s="18"/>
      <c r="B83" s="18"/>
      <c r="C83" s="18"/>
      <c r="D83" s="18"/>
      <c r="E83" s="18"/>
      <c r="F83" s="18"/>
      <c r="G83" s="18"/>
      <c r="H83" s="18"/>
      <c r="I83" s="18"/>
      <c r="J83" s="18"/>
    </row>
    <row r="84" customFormat="false" ht="15" hidden="false" customHeight="false" outlineLevel="0" collapsed="false">
      <c r="A84" s="18"/>
      <c r="B84" s="18"/>
      <c r="C84" s="18"/>
      <c r="D84" s="18"/>
      <c r="E84" s="18"/>
      <c r="F84" s="18"/>
      <c r="G84" s="18"/>
      <c r="H84" s="18"/>
      <c r="I84" s="18"/>
      <c r="J84" s="18"/>
    </row>
    <row r="85" customFormat="false" ht="15" hidden="false" customHeight="false" outlineLevel="0" collapsed="false">
      <c r="A85" s="18"/>
      <c r="B85" s="18"/>
      <c r="C85" s="18"/>
      <c r="D85" s="18"/>
      <c r="E85" s="18"/>
      <c r="F85" s="18"/>
      <c r="G85" s="18"/>
      <c r="H85" s="18"/>
      <c r="I85" s="18"/>
      <c r="J85" s="18"/>
    </row>
    <row r="86" customFormat="false" ht="15" hidden="false" customHeight="false" outlineLevel="0" collapsed="false">
      <c r="A86" s="18"/>
      <c r="B86" s="18"/>
      <c r="C86" s="18"/>
      <c r="D86" s="18"/>
      <c r="E86" s="18"/>
      <c r="F86" s="18"/>
      <c r="G86" s="18"/>
      <c r="H86" s="18"/>
      <c r="I86" s="18"/>
      <c r="J86" s="18"/>
    </row>
    <row r="87" customFormat="false" ht="15" hidden="false" customHeight="false" outlineLevel="0" collapsed="false">
      <c r="A87" s="18"/>
      <c r="B87" s="18"/>
      <c r="C87" s="18"/>
      <c r="D87" s="18"/>
      <c r="E87" s="18"/>
      <c r="F87" s="18"/>
      <c r="G87" s="18"/>
      <c r="H87" s="18"/>
      <c r="I87" s="18"/>
      <c r="J87" s="18"/>
    </row>
    <row r="88" customFormat="false" ht="15" hidden="false" customHeight="false" outlineLevel="0" collapsed="false">
      <c r="A88" s="18"/>
      <c r="B88" s="18"/>
      <c r="C88" s="18"/>
      <c r="D88" s="18"/>
      <c r="E88" s="18"/>
      <c r="F88" s="18"/>
      <c r="G88" s="18"/>
      <c r="H88" s="18"/>
      <c r="I88" s="18"/>
      <c r="J88" s="18"/>
    </row>
    <row r="89" customFormat="false" ht="15" hidden="false" customHeight="false" outlineLevel="0" collapsed="false">
      <c r="A89" s="18"/>
      <c r="B89" s="18"/>
      <c r="C89" s="18"/>
      <c r="D89" s="18"/>
      <c r="E89" s="18"/>
      <c r="F89" s="18"/>
      <c r="G89" s="18"/>
      <c r="H89" s="18"/>
      <c r="I89" s="18"/>
      <c r="J89" s="18"/>
    </row>
    <row r="90" customFormat="false" ht="15" hidden="false" customHeight="false" outlineLevel="0" collapsed="false">
      <c r="A90" s="18"/>
      <c r="B90" s="18"/>
      <c r="C90" s="18"/>
      <c r="D90" s="18"/>
      <c r="E90" s="18"/>
      <c r="F90" s="18"/>
      <c r="G90" s="18"/>
      <c r="H90" s="18"/>
      <c r="I90" s="18"/>
      <c r="J90" s="18"/>
    </row>
    <row r="91" customFormat="false" ht="15" hidden="false" customHeight="false" outlineLevel="0" collapsed="false">
      <c r="A91" s="18"/>
      <c r="B91" s="18"/>
      <c r="C91" s="18"/>
      <c r="D91" s="18"/>
      <c r="E91" s="18"/>
      <c r="F91" s="18"/>
      <c r="G91" s="18"/>
      <c r="H91" s="18"/>
      <c r="I91" s="18"/>
      <c r="J91" s="18"/>
    </row>
    <row r="92" customFormat="false" ht="15" hidden="false" customHeight="false" outlineLevel="0" collapsed="false">
      <c r="A92" s="18"/>
      <c r="B92" s="18"/>
      <c r="C92" s="18"/>
      <c r="D92" s="18"/>
      <c r="E92" s="18"/>
      <c r="F92" s="18"/>
      <c r="G92" s="18"/>
      <c r="H92" s="18"/>
      <c r="I92" s="18"/>
      <c r="J92" s="18"/>
    </row>
    <row r="93" customFormat="false" ht="15" hidden="false" customHeight="false" outlineLevel="0" collapsed="false">
      <c r="A93" s="18"/>
      <c r="B93" s="18"/>
      <c r="C93" s="18"/>
      <c r="D93" s="18"/>
      <c r="E93" s="18"/>
      <c r="F93" s="18"/>
      <c r="G93" s="18"/>
      <c r="H93" s="18"/>
      <c r="I93" s="18"/>
      <c r="J93" s="18"/>
    </row>
    <row r="94" customFormat="false" ht="15" hidden="false" customHeight="false" outlineLevel="0" collapsed="false">
      <c r="A94" s="18"/>
      <c r="B94" s="18"/>
      <c r="C94" s="18"/>
      <c r="D94" s="18"/>
      <c r="E94" s="18"/>
      <c r="F94" s="18"/>
      <c r="G94" s="18"/>
      <c r="H94" s="18"/>
      <c r="I94" s="18"/>
      <c r="J94" s="18"/>
    </row>
    <row r="95" customFormat="false" ht="15" hidden="false" customHeight="false" outlineLevel="0" collapsed="false">
      <c r="A95" s="18"/>
      <c r="B95" s="18"/>
      <c r="C95" s="18"/>
      <c r="D95" s="18"/>
      <c r="E95" s="18"/>
      <c r="F95" s="18"/>
      <c r="G95" s="18"/>
      <c r="H95" s="18"/>
      <c r="I95" s="18"/>
      <c r="J95" s="18"/>
    </row>
    <row r="96" customFormat="false" ht="15" hidden="false" customHeight="false" outlineLevel="0" collapsed="false">
      <c r="A96" s="18"/>
      <c r="B96" s="18"/>
      <c r="C96" s="18"/>
      <c r="D96" s="18"/>
      <c r="E96" s="18"/>
      <c r="F96" s="18"/>
      <c r="G96" s="18"/>
      <c r="H96" s="18"/>
      <c r="I96" s="18"/>
      <c r="J96" s="18"/>
    </row>
    <row r="97" customFormat="false" ht="15" hidden="false" customHeight="false" outlineLevel="0" collapsed="false">
      <c r="A97" s="18"/>
      <c r="B97" s="18"/>
      <c r="C97" s="18"/>
      <c r="D97" s="18"/>
      <c r="E97" s="18"/>
      <c r="F97" s="18"/>
      <c r="G97" s="18"/>
      <c r="H97" s="18"/>
      <c r="I97" s="18"/>
      <c r="J97" s="18"/>
    </row>
    <row r="98" customFormat="false" ht="15" hidden="false" customHeight="false" outlineLevel="0" collapsed="false">
      <c r="A98" s="18"/>
      <c r="B98" s="18"/>
      <c r="C98" s="18"/>
      <c r="D98" s="18"/>
      <c r="E98" s="18"/>
      <c r="F98" s="18"/>
      <c r="G98" s="18"/>
      <c r="H98" s="18"/>
      <c r="I98" s="18"/>
      <c r="J98" s="18"/>
    </row>
    <row r="99" customFormat="false" ht="15" hidden="false" customHeight="false" outlineLevel="0" collapsed="false">
      <c r="A99" s="18"/>
      <c r="B99" s="18"/>
      <c r="C99" s="18"/>
      <c r="D99" s="18"/>
      <c r="E99" s="18"/>
      <c r="F99" s="18"/>
      <c r="G99" s="18"/>
      <c r="H99" s="18"/>
      <c r="I99" s="18"/>
      <c r="J99" s="18"/>
    </row>
    <row r="100" customFormat="false" ht="15" hidden="false" customHeight="false" outlineLevel="0" collapsed="false">
      <c r="A100" s="18"/>
      <c r="B100" s="18"/>
      <c r="C100" s="18"/>
      <c r="D100" s="18"/>
      <c r="E100" s="18"/>
      <c r="F100" s="18"/>
      <c r="G100" s="18"/>
      <c r="H100" s="18"/>
      <c r="I100" s="18"/>
      <c r="J100" s="18"/>
    </row>
    <row r="101" customFormat="false" ht="15" hidden="false" customHeight="false" outlineLevel="0" collapsed="false">
      <c r="A101" s="18"/>
      <c r="B101" s="18"/>
      <c r="C101" s="18"/>
      <c r="D101" s="18"/>
      <c r="E101" s="18"/>
      <c r="F101" s="18"/>
      <c r="G101" s="18"/>
      <c r="H101" s="18"/>
      <c r="I101" s="18"/>
      <c r="J101" s="18"/>
    </row>
    <row r="102" customFormat="false" ht="15" hidden="false" customHeight="false" outlineLevel="0" collapsed="false">
      <c r="A102" s="18"/>
      <c r="B102" s="18"/>
      <c r="C102" s="18"/>
      <c r="D102" s="18"/>
      <c r="E102" s="18"/>
      <c r="F102" s="18"/>
      <c r="G102" s="18"/>
      <c r="H102" s="18"/>
      <c r="I102" s="18"/>
      <c r="J102" s="18"/>
    </row>
    <row r="103" customFormat="false" ht="15" hidden="false" customHeight="false" outlineLevel="0" collapsed="false">
      <c r="A103" s="18"/>
      <c r="B103" s="18"/>
      <c r="C103" s="18"/>
      <c r="D103" s="18"/>
      <c r="E103" s="18"/>
      <c r="F103" s="18"/>
      <c r="G103" s="18"/>
      <c r="H103" s="18"/>
      <c r="I103" s="18"/>
      <c r="J103" s="18"/>
    </row>
    <row r="104" customFormat="false" ht="15" hidden="false" customHeight="false" outlineLevel="0" collapsed="false">
      <c r="A104" s="18"/>
      <c r="B104" s="18"/>
      <c r="C104" s="18"/>
      <c r="D104" s="18"/>
      <c r="E104" s="18"/>
      <c r="F104" s="18"/>
      <c r="G104" s="18"/>
      <c r="H104" s="18"/>
      <c r="I104" s="18"/>
      <c r="J104" s="18"/>
    </row>
    <row r="105" customFormat="false" ht="15" hidden="false" customHeight="false" outlineLevel="0" collapsed="false">
      <c r="A105" s="18"/>
      <c r="B105" s="18"/>
      <c r="C105" s="18"/>
      <c r="D105" s="18"/>
      <c r="E105" s="18"/>
      <c r="F105" s="18"/>
      <c r="G105" s="18"/>
      <c r="H105" s="18"/>
      <c r="I105" s="18"/>
      <c r="J105" s="18"/>
    </row>
    <row r="106" customFormat="false" ht="15" hidden="false" customHeight="false" outlineLevel="0" collapsed="false">
      <c r="A106" s="18"/>
      <c r="B106" s="18"/>
      <c r="C106" s="18"/>
      <c r="D106" s="18"/>
      <c r="E106" s="18"/>
      <c r="F106" s="18"/>
      <c r="G106" s="18"/>
      <c r="H106" s="18"/>
      <c r="I106" s="18"/>
      <c r="J106" s="18"/>
    </row>
    <row r="107" customFormat="false" ht="15" hidden="false" customHeight="false" outlineLevel="0" collapsed="false">
      <c r="A107" s="18"/>
      <c r="B107" s="18"/>
      <c r="C107" s="18"/>
      <c r="D107" s="18"/>
      <c r="E107" s="18"/>
      <c r="F107" s="18"/>
      <c r="G107" s="18"/>
      <c r="H107" s="18"/>
      <c r="I107" s="18"/>
      <c r="J107" s="18"/>
    </row>
    <row r="108" customFormat="false" ht="15" hidden="false" customHeight="false" outlineLevel="0" collapsed="false">
      <c r="A108" s="18"/>
      <c r="B108" s="18"/>
      <c r="C108" s="18"/>
      <c r="D108" s="18"/>
      <c r="E108" s="18"/>
      <c r="F108" s="18"/>
      <c r="G108" s="18"/>
      <c r="H108" s="18"/>
      <c r="I108" s="18"/>
      <c r="J108" s="18"/>
    </row>
    <row r="109" customFormat="false" ht="15" hidden="false" customHeight="false" outlineLevel="0" collapsed="false">
      <c r="A109" s="18"/>
      <c r="B109" s="18"/>
      <c r="C109" s="18"/>
      <c r="D109" s="18"/>
      <c r="E109" s="18"/>
      <c r="F109" s="18"/>
      <c r="G109" s="18"/>
      <c r="H109" s="18"/>
      <c r="I109" s="18"/>
      <c r="J109" s="18"/>
    </row>
    <row r="110" customFormat="false" ht="15" hidden="false" customHeight="false" outlineLevel="0" collapsed="false">
      <c r="A110" s="18"/>
      <c r="B110" s="18"/>
      <c r="C110" s="18"/>
      <c r="D110" s="18"/>
      <c r="E110" s="18"/>
      <c r="F110" s="18"/>
      <c r="G110" s="18"/>
      <c r="H110" s="18"/>
      <c r="I110" s="18"/>
      <c r="J110" s="18"/>
    </row>
    <row r="111" customFormat="false" ht="15" hidden="false" customHeight="false" outlineLevel="0" collapsed="false">
      <c r="A111" s="18"/>
      <c r="B111" s="18"/>
      <c r="C111" s="18"/>
      <c r="D111" s="18"/>
      <c r="E111" s="18"/>
      <c r="F111" s="18"/>
      <c r="G111" s="18"/>
      <c r="H111" s="18"/>
      <c r="I111" s="18"/>
      <c r="J111" s="18"/>
    </row>
    <row r="112" customFormat="false" ht="15" hidden="false" customHeight="false" outlineLevel="0" collapsed="false">
      <c r="A112" s="18"/>
      <c r="B112" s="18"/>
      <c r="C112" s="18"/>
      <c r="D112" s="18"/>
      <c r="E112" s="18"/>
      <c r="F112" s="18"/>
      <c r="G112" s="18"/>
      <c r="H112" s="18"/>
      <c r="I112" s="18"/>
      <c r="J112" s="18"/>
    </row>
    <row r="113" customFormat="false" ht="15" hidden="false" customHeight="false" outlineLevel="0" collapsed="false">
      <c r="A113" s="18"/>
      <c r="B113" s="18"/>
      <c r="C113" s="18"/>
      <c r="D113" s="18"/>
      <c r="E113" s="18"/>
      <c r="F113" s="18"/>
      <c r="G113" s="18"/>
      <c r="H113" s="18"/>
      <c r="I113" s="18"/>
      <c r="J113" s="18"/>
    </row>
    <row r="114" customFormat="false" ht="15" hidden="false" customHeight="false" outlineLevel="0" collapsed="false">
      <c r="A114" s="18"/>
      <c r="B114" s="18"/>
      <c r="C114" s="18"/>
      <c r="D114" s="18"/>
      <c r="E114" s="18"/>
      <c r="F114" s="18"/>
      <c r="G114" s="18"/>
      <c r="H114" s="18"/>
      <c r="I114" s="18"/>
      <c r="J114" s="18"/>
    </row>
    <row r="115" customFormat="false" ht="15" hidden="false" customHeight="false" outlineLevel="0" collapsed="false">
      <c r="A115" s="18"/>
      <c r="B115" s="18"/>
      <c r="C115" s="18"/>
      <c r="D115" s="18"/>
      <c r="E115" s="18"/>
      <c r="F115" s="18"/>
      <c r="G115" s="18"/>
      <c r="H115" s="18"/>
      <c r="I115" s="18"/>
      <c r="J115" s="18"/>
    </row>
    <row r="116" customFormat="false" ht="15" hidden="false" customHeight="false" outlineLevel="0" collapsed="false">
      <c r="A116" s="18"/>
      <c r="B116" s="18"/>
      <c r="C116" s="18"/>
      <c r="D116" s="18"/>
      <c r="E116" s="18"/>
      <c r="F116" s="18"/>
      <c r="G116" s="18"/>
      <c r="H116" s="18"/>
      <c r="I116" s="18"/>
      <c r="J116" s="18"/>
    </row>
    <row r="117" customFormat="false" ht="15" hidden="false" customHeight="false" outlineLevel="0" collapsed="false">
      <c r="A117" s="18"/>
      <c r="B117" s="18"/>
      <c r="C117" s="18"/>
      <c r="D117" s="18"/>
      <c r="E117" s="18"/>
      <c r="F117" s="18"/>
      <c r="G117" s="18"/>
      <c r="H117" s="18"/>
      <c r="I117" s="18"/>
      <c r="J117" s="18"/>
    </row>
    <row r="118" customFormat="false" ht="15" hidden="false" customHeight="false" outlineLevel="0" collapsed="false">
      <c r="A118" s="18"/>
      <c r="B118" s="18"/>
      <c r="C118" s="18"/>
      <c r="D118" s="18"/>
      <c r="E118" s="18"/>
      <c r="F118" s="18"/>
      <c r="G118" s="18"/>
      <c r="H118" s="18"/>
      <c r="I118" s="18"/>
      <c r="J118" s="18"/>
    </row>
    <row r="119" customFormat="false" ht="15" hidden="false" customHeight="false" outlineLevel="0" collapsed="false">
      <c r="A119" s="18"/>
      <c r="B119" s="18"/>
      <c r="C119" s="18"/>
      <c r="D119" s="18"/>
      <c r="E119" s="18"/>
      <c r="F119" s="18"/>
      <c r="G119" s="18"/>
      <c r="H119" s="18"/>
      <c r="I119" s="18"/>
      <c r="J119" s="18"/>
    </row>
    <row r="120" customFormat="false" ht="15" hidden="false" customHeight="false" outlineLevel="0" collapsed="false">
      <c r="A120" s="18"/>
      <c r="B120" s="18"/>
      <c r="C120" s="18"/>
      <c r="D120" s="18"/>
      <c r="E120" s="18"/>
      <c r="F120" s="18"/>
      <c r="G120" s="18"/>
      <c r="H120" s="18"/>
      <c r="I120" s="18"/>
      <c r="J120" s="18"/>
    </row>
    <row r="121" customFormat="false" ht="15" hidden="false" customHeight="false" outlineLevel="0" collapsed="false">
      <c r="A121" s="18"/>
      <c r="B121" s="18"/>
      <c r="C121" s="18"/>
      <c r="D121" s="18"/>
      <c r="E121" s="18"/>
      <c r="F121" s="18"/>
      <c r="G121" s="18"/>
      <c r="H121" s="18"/>
      <c r="I121" s="18"/>
      <c r="J121" s="18"/>
    </row>
    <row r="122" customFormat="false" ht="15" hidden="false" customHeight="false" outlineLevel="0" collapsed="false">
      <c r="A122" s="18"/>
      <c r="B122" s="18"/>
      <c r="C122" s="18"/>
      <c r="D122" s="18"/>
      <c r="E122" s="18"/>
      <c r="F122" s="18"/>
      <c r="G122" s="18"/>
      <c r="H122" s="18"/>
      <c r="I122" s="18"/>
      <c r="J122" s="18"/>
    </row>
    <row r="123" customFormat="false" ht="15" hidden="false" customHeight="false" outlineLevel="0" collapsed="false">
      <c r="A123" s="18"/>
      <c r="B123" s="18"/>
      <c r="C123" s="18"/>
      <c r="D123" s="18"/>
      <c r="E123" s="18"/>
      <c r="F123" s="18"/>
      <c r="G123" s="18"/>
      <c r="H123" s="18"/>
      <c r="I123" s="18"/>
      <c r="J123" s="18"/>
    </row>
    <row r="124" customFormat="false" ht="15" hidden="false" customHeight="false" outlineLevel="0" collapsed="false">
      <c r="A124" s="18"/>
      <c r="B124" s="18"/>
      <c r="C124" s="18"/>
      <c r="D124" s="18"/>
      <c r="E124" s="18"/>
      <c r="F124" s="18"/>
      <c r="G124" s="18"/>
      <c r="H124" s="18"/>
      <c r="I124" s="18"/>
      <c r="J124" s="18"/>
    </row>
    <row r="125" customFormat="false" ht="15" hidden="false" customHeight="false" outlineLevel="0" collapsed="false">
      <c r="A125" s="18"/>
      <c r="B125" s="18"/>
      <c r="C125" s="18"/>
      <c r="D125" s="18"/>
      <c r="E125" s="18"/>
      <c r="F125" s="18"/>
      <c r="G125" s="18"/>
      <c r="H125" s="18"/>
      <c r="I125" s="18"/>
      <c r="J125" s="18"/>
    </row>
    <row r="126" customFormat="false" ht="15" hidden="false" customHeight="false" outlineLevel="0" collapsed="false">
      <c r="A126" s="18"/>
      <c r="B126" s="18"/>
      <c r="C126" s="18"/>
      <c r="D126" s="18"/>
      <c r="E126" s="18"/>
      <c r="F126" s="18"/>
      <c r="G126" s="18"/>
      <c r="H126" s="18"/>
      <c r="I126" s="18"/>
      <c r="J126" s="18"/>
    </row>
    <row r="127" customFormat="false" ht="15" hidden="false" customHeight="false" outlineLevel="0" collapsed="false">
      <c r="A127" s="18"/>
      <c r="B127" s="18"/>
      <c r="C127" s="18"/>
      <c r="D127" s="18"/>
      <c r="E127" s="18"/>
      <c r="F127" s="18"/>
      <c r="G127" s="18"/>
      <c r="H127" s="18"/>
      <c r="I127" s="18"/>
      <c r="J127" s="18"/>
    </row>
    <row r="128" customFormat="false" ht="15" hidden="false" customHeight="false" outlineLevel="0" collapsed="false">
      <c r="A128" s="18"/>
      <c r="B128" s="18"/>
      <c r="C128" s="18"/>
      <c r="D128" s="18"/>
      <c r="E128" s="18"/>
      <c r="F128" s="18"/>
      <c r="G128" s="18"/>
      <c r="H128" s="18"/>
      <c r="I128" s="18"/>
      <c r="J128" s="18"/>
    </row>
    <row r="129" customFormat="false" ht="15" hidden="false" customHeight="false" outlineLevel="0" collapsed="false">
      <c r="A129" s="18"/>
      <c r="B129" s="18"/>
      <c r="C129" s="18"/>
      <c r="D129" s="18"/>
      <c r="E129" s="18"/>
      <c r="F129" s="18"/>
      <c r="G129" s="18"/>
      <c r="H129" s="18"/>
      <c r="I129" s="18"/>
      <c r="J129" s="18"/>
    </row>
    <row r="130" customFormat="false" ht="15" hidden="false" customHeight="false" outlineLevel="0" collapsed="false">
      <c r="A130" s="18"/>
      <c r="B130" s="18"/>
      <c r="C130" s="18"/>
      <c r="D130" s="18"/>
      <c r="E130" s="18"/>
      <c r="F130" s="18"/>
      <c r="G130" s="18"/>
      <c r="H130" s="18"/>
      <c r="I130" s="18"/>
      <c r="J130" s="18"/>
    </row>
    <row r="131" customFormat="false" ht="15" hidden="false" customHeight="false" outlineLevel="0" collapsed="false">
      <c r="A131" s="18"/>
      <c r="B131" s="18"/>
      <c r="C131" s="18"/>
      <c r="D131" s="18"/>
      <c r="E131" s="18"/>
      <c r="F131" s="18"/>
      <c r="G131" s="18"/>
      <c r="H131" s="18"/>
      <c r="I131" s="18"/>
      <c r="J131" s="18"/>
    </row>
    <row r="132" customFormat="false" ht="15" hidden="false" customHeight="false" outlineLevel="0" collapsed="false">
      <c r="A132" s="18"/>
      <c r="B132" s="18"/>
      <c r="C132" s="18"/>
      <c r="D132" s="18"/>
      <c r="E132" s="18"/>
      <c r="F132" s="18"/>
      <c r="G132" s="18"/>
      <c r="H132" s="18"/>
      <c r="I132" s="18"/>
      <c r="J132" s="18"/>
    </row>
    <row r="133" customFormat="false" ht="15" hidden="false" customHeight="false" outlineLevel="0" collapsed="false">
      <c r="A133" s="18"/>
      <c r="B133" s="18"/>
      <c r="C133" s="18"/>
      <c r="D133" s="18"/>
      <c r="E133" s="18"/>
      <c r="F133" s="18"/>
      <c r="G133" s="18"/>
      <c r="H133" s="18"/>
      <c r="I133" s="18"/>
      <c r="J133" s="18"/>
    </row>
    <row r="134" customFormat="false" ht="15" hidden="false" customHeight="false" outlineLevel="0" collapsed="false">
      <c r="A134" s="18"/>
      <c r="B134" s="18"/>
      <c r="C134" s="18"/>
      <c r="D134" s="18"/>
      <c r="E134" s="18"/>
      <c r="F134" s="18"/>
      <c r="G134" s="18"/>
      <c r="H134" s="18"/>
      <c r="I134" s="18"/>
      <c r="J134" s="18"/>
    </row>
    <row r="135" customFormat="false" ht="15" hidden="false" customHeight="false" outlineLevel="0" collapsed="false">
      <c r="A135" s="18"/>
      <c r="B135" s="18"/>
      <c r="C135" s="18"/>
      <c r="D135" s="18"/>
      <c r="E135" s="18"/>
      <c r="F135" s="18"/>
      <c r="G135" s="18"/>
      <c r="H135" s="18"/>
      <c r="I135" s="18"/>
      <c r="J135" s="18"/>
    </row>
    <row r="136" customFormat="false" ht="15" hidden="false" customHeight="false" outlineLevel="0" collapsed="false">
      <c r="A136" s="18"/>
      <c r="B136" s="18"/>
      <c r="C136" s="18"/>
      <c r="D136" s="18"/>
      <c r="E136" s="18"/>
      <c r="F136" s="18"/>
      <c r="G136" s="18"/>
      <c r="H136" s="18"/>
      <c r="I136" s="18"/>
      <c r="J136" s="18"/>
    </row>
    <row r="137" customFormat="false" ht="15" hidden="false" customHeight="false" outlineLevel="0" collapsed="false">
      <c r="A137" s="18"/>
      <c r="B137" s="18"/>
      <c r="C137" s="18"/>
      <c r="D137" s="18"/>
      <c r="E137" s="18"/>
      <c r="F137" s="18"/>
      <c r="G137" s="18"/>
      <c r="H137" s="18"/>
      <c r="I137" s="18"/>
      <c r="J137" s="18"/>
    </row>
    <row r="138" customFormat="false" ht="15" hidden="false" customHeight="false" outlineLevel="0" collapsed="false">
      <c r="A138" s="18"/>
      <c r="B138" s="18"/>
      <c r="C138" s="18"/>
      <c r="D138" s="18"/>
      <c r="E138" s="18"/>
      <c r="F138" s="18"/>
      <c r="G138" s="18"/>
      <c r="H138" s="18"/>
      <c r="I138" s="18"/>
      <c r="J138" s="18"/>
    </row>
    <row r="139" customFormat="false" ht="15" hidden="false" customHeight="false" outlineLevel="0" collapsed="false">
      <c r="A139" s="18"/>
      <c r="B139" s="18"/>
      <c r="C139" s="18"/>
      <c r="D139" s="18"/>
      <c r="E139" s="18"/>
      <c r="F139" s="18"/>
      <c r="G139" s="18"/>
      <c r="H139" s="18"/>
      <c r="I139" s="18"/>
      <c r="J139" s="18"/>
    </row>
    <row r="140" customFormat="false" ht="15" hidden="false" customHeight="false" outlineLevel="0" collapsed="false">
      <c r="A140" s="18"/>
      <c r="B140" s="18"/>
      <c r="C140" s="18"/>
      <c r="D140" s="18"/>
      <c r="E140" s="18"/>
      <c r="F140" s="18"/>
      <c r="G140" s="18"/>
      <c r="H140" s="18"/>
      <c r="I140" s="18"/>
      <c r="J140" s="18"/>
    </row>
    <row r="141" customFormat="false" ht="15" hidden="false" customHeight="false" outlineLevel="0" collapsed="false">
      <c r="A141" s="18"/>
      <c r="B141" s="18"/>
      <c r="C141" s="18"/>
      <c r="D141" s="18"/>
      <c r="E141" s="18"/>
      <c r="F141" s="18"/>
      <c r="G141" s="18"/>
      <c r="H141" s="18"/>
      <c r="I141" s="18"/>
      <c r="J141" s="18"/>
    </row>
    <row r="142" customFormat="false" ht="15" hidden="false" customHeight="false" outlineLevel="0" collapsed="false">
      <c r="A142" s="18"/>
      <c r="B142" s="18"/>
      <c r="C142" s="18"/>
      <c r="D142" s="18"/>
      <c r="E142" s="18"/>
      <c r="F142" s="18"/>
      <c r="G142" s="18"/>
      <c r="H142" s="18"/>
      <c r="I142" s="18"/>
      <c r="J142" s="18"/>
    </row>
    <row r="143" customFormat="false" ht="15" hidden="false" customHeight="false" outlineLevel="0" collapsed="false">
      <c r="A143" s="18"/>
      <c r="B143" s="18"/>
      <c r="C143" s="18"/>
      <c r="D143" s="18"/>
      <c r="E143" s="18"/>
      <c r="F143" s="18"/>
      <c r="G143" s="18"/>
      <c r="H143" s="18"/>
      <c r="I143" s="18"/>
      <c r="J143" s="18"/>
    </row>
    <row r="144" customFormat="false" ht="15" hidden="false" customHeight="false" outlineLevel="0" collapsed="false">
      <c r="A144" s="18"/>
      <c r="B144" s="18"/>
      <c r="C144" s="18"/>
      <c r="D144" s="18"/>
      <c r="E144" s="18"/>
      <c r="F144" s="18"/>
      <c r="G144" s="18"/>
      <c r="H144" s="18"/>
      <c r="I144" s="18"/>
      <c r="J144" s="18"/>
    </row>
    <row r="145" customFormat="false" ht="15" hidden="false" customHeight="false" outlineLevel="0" collapsed="false">
      <c r="A145" s="18"/>
      <c r="B145" s="18"/>
      <c r="C145" s="18"/>
      <c r="D145" s="18"/>
      <c r="E145" s="18"/>
      <c r="F145" s="18"/>
      <c r="G145" s="18"/>
      <c r="H145" s="18"/>
      <c r="I145" s="18"/>
      <c r="J145" s="18"/>
    </row>
    <row r="146" customFormat="false" ht="15" hidden="false" customHeight="false" outlineLevel="0" collapsed="false">
      <c r="A146" s="18"/>
      <c r="B146" s="18"/>
      <c r="C146" s="18"/>
      <c r="D146" s="18"/>
      <c r="E146" s="18"/>
      <c r="F146" s="18"/>
      <c r="G146" s="18"/>
      <c r="H146" s="18"/>
      <c r="I146" s="18"/>
      <c r="J146" s="18"/>
    </row>
    <row r="147" customFormat="false" ht="15" hidden="false" customHeight="false" outlineLevel="0" collapsed="false">
      <c r="A147" s="18"/>
      <c r="B147" s="18"/>
      <c r="C147" s="18"/>
      <c r="D147" s="18"/>
      <c r="E147" s="18"/>
      <c r="F147" s="18"/>
      <c r="G147" s="18"/>
      <c r="H147" s="18"/>
      <c r="I147" s="18"/>
      <c r="J147" s="18"/>
    </row>
    <row r="148" customFormat="false" ht="15" hidden="false" customHeight="false" outlineLevel="0" collapsed="false">
      <c r="A148" s="18"/>
      <c r="B148" s="18"/>
      <c r="C148" s="18"/>
      <c r="D148" s="18"/>
      <c r="E148" s="18"/>
      <c r="F148" s="18"/>
      <c r="G148" s="18"/>
      <c r="H148" s="18"/>
      <c r="I148" s="18"/>
      <c r="J148" s="18"/>
    </row>
    <row r="149" customFormat="false" ht="15" hidden="false" customHeight="false" outlineLevel="0" collapsed="false">
      <c r="A149" s="18"/>
      <c r="B149" s="18"/>
      <c r="C149" s="18"/>
      <c r="D149" s="18"/>
      <c r="E149" s="18"/>
      <c r="F149" s="18"/>
      <c r="G149" s="18"/>
      <c r="H149" s="18"/>
      <c r="I149" s="18"/>
      <c r="J149" s="18"/>
    </row>
    <row r="150" customFormat="false" ht="15" hidden="false" customHeight="false" outlineLevel="0" collapsed="false">
      <c r="A150" s="18"/>
      <c r="B150" s="18"/>
      <c r="C150" s="18"/>
      <c r="D150" s="18"/>
      <c r="E150" s="18"/>
      <c r="F150" s="18"/>
      <c r="G150" s="18"/>
      <c r="H150" s="18"/>
      <c r="I150" s="18"/>
      <c r="J150" s="18"/>
    </row>
    <row r="151" customFormat="false" ht="15" hidden="false" customHeight="false" outlineLevel="0" collapsed="false">
      <c r="A151" s="18"/>
      <c r="B151" s="18"/>
      <c r="C151" s="18"/>
      <c r="D151" s="18"/>
      <c r="E151" s="18"/>
      <c r="F151" s="18"/>
      <c r="G151" s="18"/>
      <c r="H151" s="18"/>
      <c r="I151" s="18"/>
      <c r="J151" s="18"/>
    </row>
    <row r="152" customFormat="false" ht="15" hidden="false" customHeight="false" outlineLevel="0" collapsed="false">
      <c r="A152" s="18"/>
      <c r="B152" s="18"/>
      <c r="C152" s="18"/>
      <c r="D152" s="18"/>
      <c r="E152" s="18"/>
      <c r="F152" s="18"/>
      <c r="G152" s="18"/>
      <c r="H152" s="18"/>
      <c r="I152" s="18"/>
      <c r="J152" s="18"/>
    </row>
    <row r="153" customFormat="false" ht="15" hidden="false" customHeight="false" outlineLevel="0" collapsed="false">
      <c r="A153" s="18"/>
      <c r="B153" s="18"/>
      <c r="C153" s="18"/>
      <c r="D153" s="18"/>
      <c r="E153" s="18"/>
      <c r="F153" s="18"/>
      <c r="G153" s="18"/>
      <c r="H153" s="18"/>
      <c r="I153" s="18"/>
      <c r="J153" s="18"/>
    </row>
    <row r="154" customFormat="false" ht="15" hidden="false" customHeight="false" outlineLevel="0" collapsed="false">
      <c r="A154" s="18"/>
      <c r="B154" s="18"/>
      <c r="C154" s="18"/>
      <c r="D154" s="18"/>
      <c r="E154" s="18"/>
      <c r="F154" s="18"/>
      <c r="G154" s="18"/>
      <c r="H154" s="18"/>
      <c r="I154" s="18"/>
      <c r="J154" s="18"/>
    </row>
    <row r="155" customFormat="false" ht="15" hidden="false" customHeight="false" outlineLevel="0" collapsed="false">
      <c r="A155" s="18"/>
      <c r="B155" s="18"/>
      <c r="C155" s="18"/>
      <c r="D155" s="18"/>
      <c r="E155" s="18"/>
      <c r="F155" s="18"/>
      <c r="G155" s="18"/>
      <c r="H155" s="18"/>
      <c r="I155" s="18"/>
      <c r="J155" s="18"/>
    </row>
    <row r="156" customFormat="false" ht="15" hidden="false" customHeight="false" outlineLevel="0" collapsed="false">
      <c r="A156" s="18"/>
      <c r="B156" s="18"/>
      <c r="C156" s="18"/>
      <c r="D156" s="18"/>
      <c r="E156" s="18"/>
      <c r="F156" s="18"/>
      <c r="G156" s="18"/>
      <c r="H156" s="18"/>
      <c r="I156" s="18"/>
      <c r="J156" s="18"/>
    </row>
    <row r="157" customFormat="false" ht="15" hidden="false" customHeight="false" outlineLevel="0" collapsed="false">
      <c r="A157" s="18"/>
      <c r="B157" s="18"/>
      <c r="C157" s="18"/>
      <c r="D157" s="18"/>
      <c r="E157" s="18"/>
      <c r="F157" s="18"/>
      <c r="G157" s="18"/>
      <c r="H157" s="18"/>
      <c r="I157" s="18"/>
      <c r="J157" s="18"/>
    </row>
    <row r="158" customFormat="false" ht="15" hidden="false" customHeight="false" outlineLevel="0" collapsed="false">
      <c r="A158" s="18"/>
      <c r="B158" s="18"/>
      <c r="C158" s="18"/>
      <c r="D158" s="18"/>
      <c r="E158" s="18"/>
      <c r="F158" s="18"/>
      <c r="G158" s="18"/>
      <c r="H158" s="18"/>
      <c r="I158" s="18"/>
      <c r="J158" s="18"/>
    </row>
    <row r="159" customFormat="false" ht="15" hidden="false" customHeight="false" outlineLevel="0" collapsed="false">
      <c r="A159" s="18"/>
      <c r="B159" s="18"/>
      <c r="C159" s="18"/>
      <c r="D159" s="18"/>
      <c r="E159" s="18"/>
      <c r="F159" s="18"/>
      <c r="G159" s="18"/>
      <c r="H159" s="18"/>
      <c r="I159" s="18"/>
      <c r="J159" s="18"/>
    </row>
    <row r="160" customFormat="false" ht="15" hidden="false" customHeight="false" outlineLevel="0" collapsed="false">
      <c r="A160" s="18"/>
      <c r="B160" s="18"/>
      <c r="C160" s="18"/>
      <c r="D160" s="18"/>
      <c r="E160" s="18"/>
      <c r="F160" s="18"/>
      <c r="G160" s="18"/>
      <c r="H160" s="18"/>
      <c r="I160" s="18"/>
      <c r="J160" s="18"/>
    </row>
    <row r="161" customFormat="false" ht="15" hidden="false" customHeight="false" outlineLevel="0" collapsed="false">
      <c r="A161" s="18"/>
      <c r="B161" s="18"/>
      <c r="C161" s="18"/>
      <c r="D161" s="18"/>
      <c r="E161" s="18"/>
      <c r="F161" s="18"/>
      <c r="G161" s="18"/>
      <c r="H161" s="18"/>
      <c r="I161" s="18"/>
      <c r="J161" s="18"/>
    </row>
    <row r="162" customFormat="false" ht="15" hidden="false" customHeight="false" outlineLevel="0" collapsed="false">
      <c r="A162" s="18"/>
      <c r="B162" s="18"/>
      <c r="C162" s="18"/>
      <c r="D162" s="18"/>
      <c r="E162" s="18"/>
      <c r="F162" s="18"/>
      <c r="G162" s="18"/>
      <c r="H162" s="18"/>
      <c r="I162" s="18"/>
      <c r="J162" s="18"/>
    </row>
    <row r="163" customFormat="false" ht="15" hidden="false" customHeight="false" outlineLevel="0" collapsed="false">
      <c r="A163" s="18"/>
      <c r="B163" s="18"/>
      <c r="C163" s="18"/>
      <c r="D163" s="18"/>
      <c r="E163" s="18"/>
      <c r="F163" s="18"/>
      <c r="G163" s="18"/>
      <c r="H163" s="18"/>
      <c r="I163" s="18"/>
      <c r="J163" s="18"/>
    </row>
    <row r="164" customFormat="false" ht="15" hidden="false" customHeight="false" outlineLevel="0" collapsed="false">
      <c r="A164" s="18"/>
      <c r="B164" s="18"/>
      <c r="C164" s="18"/>
      <c r="D164" s="18"/>
      <c r="E164" s="18"/>
      <c r="F164" s="18"/>
      <c r="G164" s="18"/>
      <c r="H164" s="18"/>
      <c r="I164" s="18"/>
      <c r="J164" s="18"/>
    </row>
    <row r="165" customFormat="false" ht="15" hidden="false" customHeight="false" outlineLevel="0" collapsed="false">
      <c r="A165" s="18"/>
      <c r="B165" s="18"/>
      <c r="C165" s="18"/>
      <c r="D165" s="18"/>
      <c r="E165" s="18"/>
      <c r="F165" s="18"/>
      <c r="G165" s="18"/>
      <c r="H165" s="18"/>
      <c r="I165" s="18"/>
      <c r="J165" s="18"/>
    </row>
    <row r="166" customFormat="false" ht="15" hidden="false" customHeight="false" outlineLevel="0" collapsed="false">
      <c r="A166" s="18"/>
      <c r="B166" s="18"/>
      <c r="C166" s="18"/>
      <c r="D166" s="18"/>
      <c r="E166" s="18"/>
      <c r="F166" s="18"/>
      <c r="G166" s="18"/>
      <c r="H166" s="18"/>
      <c r="I166" s="18"/>
      <c r="J166" s="18"/>
    </row>
    <row r="167" customFormat="false" ht="15" hidden="false" customHeight="false" outlineLevel="0" collapsed="false">
      <c r="A167" s="18"/>
      <c r="B167" s="18"/>
      <c r="C167" s="18"/>
      <c r="D167" s="18"/>
      <c r="E167" s="18"/>
      <c r="F167" s="18"/>
      <c r="G167" s="18"/>
      <c r="H167" s="18"/>
      <c r="I167" s="18"/>
      <c r="J167" s="18"/>
    </row>
    <row r="168" customFormat="false" ht="15" hidden="false" customHeight="false" outlineLevel="0" collapsed="false">
      <c r="A168" s="18"/>
      <c r="B168" s="18"/>
      <c r="C168" s="18"/>
      <c r="D168" s="18"/>
      <c r="E168" s="18"/>
      <c r="F168" s="18"/>
      <c r="G168" s="18"/>
      <c r="H168" s="18"/>
      <c r="I168" s="18"/>
      <c r="J168" s="18"/>
    </row>
    <row r="169" customFormat="false" ht="15" hidden="false" customHeight="false" outlineLevel="0" collapsed="false">
      <c r="A169" s="18"/>
      <c r="B169" s="18"/>
      <c r="C169" s="18"/>
      <c r="D169" s="18"/>
      <c r="E169" s="18"/>
      <c r="F169" s="18"/>
      <c r="G169" s="18"/>
      <c r="H169" s="18"/>
      <c r="I169" s="18"/>
      <c r="J169" s="18"/>
    </row>
    <row r="170" customFormat="false" ht="15" hidden="false" customHeight="false" outlineLevel="0" collapsed="false">
      <c r="A170" s="18"/>
      <c r="B170" s="18"/>
      <c r="C170" s="18"/>
      <c r="D170" s="18"/>
      <c r="E170" s="18"/>
      <c r="F170" s="18"/>
      <c r="G170" s="18"/>
      <c r="H170" s="18"/>
      <c r="I170" s="18"/>
      <c r="J170" s="18"/>
    </row>
    <row r="171" customFormat="false" ht="15" hidden="false" customHeight="false" outlineLevel="0" collapsed="false">
      <c r="A171" s="18"/>
      <c r="B171" s="18"/>
      <c r="C171" s="18"/>
      <c r="D171" s="18"/>
      <c r="E171" s="18"/>
      <c r="F171" s="18"/>
      <c r="G171" s="18"/>
      <c r="H171" s="18"/>
      <c r="I171" s="18"/>
      <c r="J171" s="18"/>
    </row>
    <row r="172" customFormat="false" ht="15" hidden="false" customHeight="false" outlineLevel="0" collapsed="false">
      <c r="A172" s="18"/>
      <c r="B172" s="18"/>
      <c r="C172" s="18"/>
      <c r="D172" s="18"/>
      <c r="E172" s="18"/>
      <c r="F172" s="18"/>
      <c r="G172" s="18"/>
      <c r="H172" s="18"/>
      <c r="I172" s="18"/>
      <c r="J172" s="18"/>
    </row>
    <row r="173" customFormat="false" ht="15" hidden="false" customHeight="false" outlineLevel="0" collapsed="false">
      <c r="A173" s="18"/>
      <c r="B173" s="18"/>
      <c r="C173" s="18"/>
      <c r="D173" s="18"/>
      <c r="E173" s="18"/>
      <c r="F173" s="18"/>
      <c r="G173" s="18"/>
      <c r="H173" s="18"/>
      <c r="I173" s="18"/>
      <c r="J173" s="18"/>
    </row>
    <row r="174" customFormat="false" ht="15" hidden="false" customHeight="false" outlineLevel="0" collapsed="false">
      <c r="A174" s="18"/>
      <c r="B174" s="18"/>
      <c r="C174" s="18"/>
      <c r="D174" s="18"/>
      <c r="E174" s="18"/>
      <c r="F174" s="18"/>
      <c r="G174" s="18"/>
      <c r="H174" s="18"/>
      <c r="I174" s="18"/>
      <c r="J174" s="18"/>
    </row>
    <row r="175" customFormat="false" ht="15" hidden="false" customHeight="false" outlineLevel="0" collapsed="false">
      <c r="A175" s="18"/>
      <c r="B175" s="18"/>
      <c r="C175" s="18"/>
      <c r="D175" s="18"/>
      <c r="E175" s="18"/>
      <c r="F175" s="18"/>
      <c r="G175" s="18"/>
      <c r="H175" s="18"/>
      <c r="I175" s="18"/>
      <c r="J175" s="18"/>
    </row>
    <row r="176" customFormat="false" ht="15" hidden="false" customHeight="false" outlineLevel="0" collapsed="false">
      <c r="A176" s="18"/>
      <c r="B176" s="18"/>
      <c r="C176" s="18"/>
      <c r="D176" s="18"/>
      <c r="E176" s="18"/>
      <c r="F176" s="18"/>
      <c r="G176" s="18"/>
      <c r="H176" s="18"/>
      <c r="I176" s="18"/>
      <c r="J176" s="18"/>
    </row>
    <row r="177" customFormat="false" ht="15" hidden="false" customHeight="false" outlineLevel="0" collapsed="false">
      <c r="A177" s="18"/>
      <c r="B177" s="18"/>
      <c r="C177" s="18"/>
      <c r="D177" s="18"/>
      <c r="E177" s="18"/>
      <c r="F177" s="18"/>
      <c r="G177" s="18"/>
      <c r="H177" s="18"/>
      <c r="I177" s="18"/>
      <c r="J177" s="18"/>
    </row>
    <row r="178" customFormat="false" ht="15" hidden="false" customHeight="false" outlineLevel="0" collapsed="false">
      <c r="A178" s="18"/>
      <c r="B178" s="18"/>
      <c r="C178" s="18"/>
      <c r="D178" s="18"/>
      <c r="E178" s="18"/>
      <c r="F178" s="18"/>
      <c r="G178" s="18"/>
      <c r="H178" s="18"/>
      <c r="I178" s="18"/>
      <c r="J178" s="18"/>
    </row>
    <row r="179" customFormat="false" ht="15" hidden="false" customHeight="false" outlineLevel="0" collapsed="false">
      <c r="A179" s="18"/>
      <c r="B179" s="18"/>
      <c r="C179" s="18"/>
      <c r="D179" s="18"/>
      <c r="E179" s="18"/>
      <c r="F179" s="18"/>
      <c r="G179" s="18"/>
      <c r="H179" s="18"/>
      <c r="I179" s="18"/>
      <c r="J179" s="18"/>
    </row>
    <row r="180" customFormat="false" ht="15" hidden="false" customHeight="false" outlineLevel="0" collapsed="false">
      <c r="A180" s="18"/>
      <c r="B180" s="18"/>
      <c r="C180" s="18"/>
      <c r="D180" s="18"/>
      <c r="E180" s="18"/>
      <c r="F180" s="18"/>
      <c r="G180" s="18"/>
      <c r="H180" s="18"/>
      <c r="I180" s="18"/>
      <c r="J180" s="18"/>
    </row>
    <row r="181" customFormat="false" ht="15" hidden="false" customHeight="false" outlineLevel="0" collapsed="false">
      <c r="A181" s="18"/>
      <c r="B181" s="18"/>
      <c r="C181" s="18"/>
      <c r="D181" s="18"/>
      <c r="E181" s="18"/>
      <c r="F181" s="18"/>
      <c r="G181" s="18"/>
      <c r="H181" s="18"/>
      <c r="I181" s="18"/>
      <c r="J181" s="18"/>
    </row>
    <row r="182" customFormat="false" ht="15" hidden="false" customHeight="false" outlineLevel="0" collapsed="false">
      <c r="A182" s="18"/>
      <c r="B182" s="18"/>
      <c r="C182" s="18"/>
      <c r="D182" s="18"/>
      <c r="E182" s="18"/>
      <c r="F182" s="18"/>
      <c r="G182" s="18"/>
      <c r="H182" s="18"/>
      <c r="I182" s="18"/>
      <c r="J182" s="18"/>
    </row>
    <row r="183" customFormat="false" ht="15" hidden="false" customHeight="false" outlineLevel="0" collapsed="false">
      <c r="A183" s="18"/>
      <c r="B183" s="18"/>
      <c r="C183" s="18"/>
      <c r="D183" s="18"/>
      <c r="E183" s="18"/>
      <c r="F183" s="18"/>
      <c r="G183" s="18"/>
      <c r="H183" s="18"/>
      <c r="I183" s="18"/>
      <c r="J183" s="18"/>
    </row>
    <row r="184" customFormat="false" ht="15" hidden="false" customHeight="false" outlineLevel="0" collapsed="false">
      <c r="A184" s="18"/>
      <c r="B184" s="18"/>
      <c r="C184" s="18"/>
      <c r="D184" s="18"/>
      <c r="E184" s="18"/>
      <c r="F184" s="18"/>
      <c r="G184" s="18"/>
      <c r="H184" s="18"/>
      <c r="I184" s="18"/>
      <c r="J184" s="18"/>
    </row>
    <row r="185" customFormat="false" ht="15" hidden="false" customHeight="false" outlineLevel="0" collapsed="false">
      <c r="A185" s="18"/>
      <c r="B185" s="18"/>
      <c r="C185" s="18"/>
      <c r="D185" s="18"/>
      <c r="E185" s="18"/>
      <c r="F185" s="18"/>
      <c r="G185" s="18"/>
      <c r="H185" s="18"/>
      <c r="I185" s="18"/>
      <c r="J185" s="18"/>
    </row>
    <row r="186" customFormat="false" ht="15" hidden="false" customHeight="false" outlineLevel="0" collapsed="false">
      <c r="A186" s="18"/>
      <c r="B186" s="18"/>
      <c r="C186" s="18"/>
      <c r="D186" s="18"/>
      <c r="E186" s="18"/>
      <c r="F186" s="18"/>
      <c r="G186" s="18"/>
      <c r="H186" s="18"/>
      <c r="I186" s="18"/>
      <c r="J186" s="18"/>
    </row>
    <row r="187" customFormat="false" ht="15" hidden="false" customHeight="false" outlineLevel="0" collapsed="false">
      <c r="A187" s="18"/>
      <c r="B187" s="18"/>
      <c r="C187" s="18"/>
      <c r="D187" s="18"/>
      <c r="E187" s="18"/>
      <c r="F187" s="18"/>
      <c r="G187" s="18"/>
      <c r="H187" s="18"/>
      <c r="I187" s="18"/>
      <c r="J187" s="18"/>
    </row>
    <row r="188" customFormat="false" ht="15" hidden="false" customHeight="false" outlineLevel="0" collapsed="false">
      <c r="A188" s="18"/>
      <c r="B188" s="18"/>
      <c r="C188" s="18"/>
      <c r="D188" s="18"/>
      <c r="E188" s="18"/>
      <c r="F188" s="18"/>
      <c r="G188" s="18"/>
      <c r="H188" s="18"/>
      <c r="I188" s="18"/>
      <c r="J188" s="18"/>
    </row>
    <row r="189" customFormat="false" ht="15" hidden="false" customHeight="false" outlineLevel="0" collapsed="false">
      <c r="A189" s="18"/>
      <c r="B189" s="18"/>
      <c r="C189" s="18"/>
      <c r="D189" s="18"/>
      <c r="E189" s="18"/>
      <c r="F189" s="18"/>
      <c r="G189" s="18"/>
      <c r="H189" s="18"/>
      <c r="I189" s="18"/>
      <c r="J189" s="18"/>
    </row>
    <row r="190" customFormat="false" ht="15" hidden="false" customHeight="false" outlineLevel="0" collapsed="false">
      <c r="A190" s="18"/>
      <c r="B190" s="18"/>
      <c r="C190" s="18"/>
      <c r="D190" s="18"/>
      <c r="E190" s="18"/>
      <c r="F190" s="18"/>
      <c r="G190" s="18"/>
      <c r="H190" s="18"/>
      <c r="I190" s="18"/>
      <c r="J190" s="18"/>
    </row>
    <row r="191" customFormat="false" ht="15" hidden="false" customHeight="false" outlineLevel="0" collapsed="false">
      <c r="A191" s="18"/>
      <c r="B191" s="18"/>
      <c r="C191" s="18"/>
      <c r="D191" s="18"/>
      <c r="E191" s="18"/>
      <c r="F191" s="18"/>
      <c r="G191" s="18"/>
      <c r="H191" s="18"/>
      <c r="I191" s="18"/>
      <c r="J191" s="18"/>
    </row>
    <row r="192" customFormat="false" ht="15" hidden="false" customHeight="false" outlineLevel="0" collapsed="false">
      <c r="A192" s="18"/>
      <c r="B192" s="18"/>
      <c r="C192" s="18"/>
      <c r="D192" s="18"/>
      <c r="E192" s="18"/>
      <c r="F192" s="18"/>
      <c r="G192" s="18"/>
      <c r="H192" s="18"/>
      <c r="I192" s="18"/>
      <c r="J192" s="18"/>
    </row>
    <row r="193" customFormat="false" ht="15" hidden="false" customHeight="false" outlineLevel="0" collapsed="false">
      <c r="A193" s="18"/>
      <c r="B193" s="18"/>
      <c r="C193" s="18"/>
      <c r="D193" s="18"/>
      <c r="E193" s="18"/>
      <c r="F193" s="18"/>
      <c r="G193" s="18"/>
      <c r="H193" s="18"/>
      <c r="I193" s="18"/>
      <c r="J193" s="18"/>
    </row>
    <row r="194" customFormat="false" ht="15" hidden="false" customHeight="false" outlineLevel="0" collapsed="false">
      <c r="A194" s="18"/>
      <c r="B194" s="18"/>
      <c r="C194" s="18"/>
      <c r="D194" s="18"/>
      <c r="E194" s="18"/>
      <c r="F194" s="18"/>
      <c r="G194" s="18"/>
      <c r="H194" s="18"/>
      <c r="I194" s="18"/>
      <c r="J194" s="18"/>
    </row>
    <row r="195" customFormat="false" ht="15" hidden="false" customHeight="false" outlineLevel="0" collapsed="false">
      <c r="A195" s="18"/>
      <c r="B195" s="18"/>
      <c r="C195" s="18"/>
      <c r="D195" s="18"/>
      <c r="E195" s="18"/>
      <c r="F195" s="18"/>
      <c r="G195" s="18"/>
      <c r="H195" s="18"/>
      <c r="I195" s="18"/>
      <c r="J195" s="18"/>
    </row>
    <row r="196" customFormat="false" ht="15" hidden="false" customHeight="false" outlineLevel="0" collapsed="false">
      <c r="A196" s="18"/>
      <c r="B196" s="18"/>
      <c r="C196" s="18"/>
      <c r="D196" s="18"/>
      <c r="E196" s="18"/>
      <c r="F196" s="18"/>
      <c r="G196" s="18"/>
      <c r="H196" s="18"/>
      <c r="I196" s="18"/>
      <c r="J196" s="18"/>
    </row>
    <row r="197" customFormat="false" ht="15" hidden="false" customHeight="false" outlineLevel="0" collapsed="false">
      <c r="A197" s="18"/>
      <c r="B197" s="18"/>
      <c r="C197" s="18"/>
      <c r="D197" s="18"/>
      <c r="E197" s="18"/>
      <c r="F197" s="18"/>
      <c r="G197" s="18"/>
      <c r="H197" s="18"/>
      <c r="I197" s="18"/>
      <c r="J197" s="18"/>
    </row>
    <row r="198" customFormat="false" ht="15" hidden="false" customHeight="false" outlineLevel="0" collapsed="false">
      <c r="A198" s="18"/>
      <c r="B198" s="18"/>
      <c r="C198" s="18"/>
      <c r="D198" s="18"/>
      <c r="E198" s="18"/>
      <c r="F198" s="18"/>
      <c r="G198" s="18"/>
      <c r="H198" s="18"/>
      <c r="I198" s="18"/>
      <c r="J198" s="18"/>
    </row>
    <row r="199" customFormat="false" ht="15" hidden="false" customHeight="false" outlineLevel="0" collapsed="false">
      <c r="A199" s="18"/>
      <c r="B199" s="18"/>
      <c r="C199" s="18"/>
      <c r="D199" s="18"/>
      <c r="E199" s="18"/>
      <c r="F199" s="18"/>
      <c r="G199" s="18"/>
      <c r="H199" s="18"/>
      <c r="I199" s="18"/>
      <c r="J199" s="18"/>
    </row>
    <row r="200" customFormat="false" ht="15" hidden="false" customHeight="false" outlineLevel="0" collapsed="false">
      <c r="A200" s="18"/>
      <c r="B200" s="18"/>
      <c r="C200" s="18"/>
      <c r="D200" s="18"/>
      <c r="E200" s="18"/>
      <c r="F200" s="18"/>
      <c r="G200" s="18"/>
      <c r="H200" s="18"/>
      <c r="I200" s="18"/>
      <c r="J200" s="18"/>
    </row>
    <row r="201" customFormat="false" ht="15" hidden="false" customHeight="false" outlineLevel="0" collapsed="false">
      <c r="A201" s="18"/>
      <c r="B201" s="18"/>
      <c r="C201" s="18"/>
      <c r="D201" s="18"/>
      <c r="E201" s="18"/>
      <c r="F201" s="18"/>
      <c r="G201" s="18"/>
      <c r="H201" s="18"/>
      <c r="I201" s="18"/>
      <c r="J201" s="18"/>
    </row>
    <row r="202" customFormat="false" ht="15" hidden="false" customHeight="false" outlineLevel="0" collapsed="false">
      <c r="A202" s="18"/>
      <c r="B202" s="18"/>
      <c r="C202" s="18"/>
      <c r="D202" s="18"/>
      <c r="E202" s="18"/>
      <c r="F202" s="18"/>
      <c r="G202" s="18"/>
      <c r="H202" s="18"/>
      <c r="I202" s="18"/>
      <c r="J202" s="18"/>
    </row>
    <row r="203" customFormat="false" ht="15" hidden="false" customHeight="false" outlineLevel="0" collapsed="false">
      <c r="A203" s="18"/>
      <c r="B203" s="18"/>
      <c r="C203" s="18"/>
      <c r="D203" s="18"/>
      <c r="E203" s="18"/>
      <c r="F203" s="18"/>
      <c r="G203" s="18"/>
      <c r="H203" s="18"/>
      <c r="I203" s="18"/>
      <c r="J203" s="18"/>
    </row>
    <row r="204" customFormat="false" ht="15" hidden="false" customHeight="false" outlineLevel="0" collapsed="false">
      <c r="A204" s="18"/>
      <c r="B204" s="18"/>
      <c r="C204" s="18"/>
      <c r="D204" s="18"/>
      <c r="E204" s="18"/>
      <c r="F204" s="18"/>
      <c r="G204" s="18"/>
      <c r="H204" s="18"/>
      <c r="I204" s="18"/>
      <c r="J204" s="18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false"/>
  </sheetPr>
  <dimension ref="A1:J6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3" topLeftCell="A1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3"/>
    <col collapsed="false" customWidth="true" hidden="false" outlineLevel="0" max="3" min="3" style="0" width="11"/>
    <col collapsed="false" customWidth="true" hidden="false" outlineLevel="0" max="4" min="4" style="0" width="16"/>
    <col collapsed="false" customWidth="true" hidden="false" outlineLevel="0" max="5" min="5" style="0" width="18"/>
    <col collapsed="false" customWidth="true" hidden="false" outlineLevel="0" max="6" min="6" style="0" width="14"/>
    <col collapsed="false" customWidth="true" hidden="false" outlineLevel="0" max="7" min="7" style="0" width="18"/>
    <col collapsed="false" customWidth="true" hidden="false" outlineLevel="0" max="8" min="8" style="0" width="12"/>
    <col collapsed="false" customWidth="true" hidden="false" outlineLevel="0" max="9" min="9" style="0" width="10"/>
    <col collapsed="false" customWidth="true" hidden="false" outlineLevel="0" max="10" min="10" style="0" width="52"/>
  </cols>
  <sheetData>
    <row r="1" customFormat="false" ht="17.35" hidden="false" customHeight="false" outlineLevel="0" collapsed="false">
      <c r="A1" s="9" t="s">
        <v>126</v>
      </c>
    </row>
    <row r="2" customFormat="false" ht="15" hidden="false" customHeight="false" outlineLevel="0" collapsed="false">
      <c r="A2" s="2" t="s">
        <v>127</v>
      </c>
    </row>
    <row r="4" customFormat="false" ht="15" hidden="false" customHeight="false" outlineLevel="0" collapsed="false">
      <c r="A4" s="10" t="s">
        <v>128</v>
      </c>
      <c r="B4" s="10" t="s">
        <v>129</v>
      </c>
    </row>
    <row r="5" customFormat="false" ht="15" hidden="false" customHeight="false" outlineLevel="0" collapsed="false">
      <c r="A5" s="19" t="s">
        <v>130</v>
      </c>
      <c r="B5" s="20" t="n">
        <f aca="false">COUNTIF($E$14:$E$63,A5)</f>
        <v>4</v>
      </c>
    </row>
    <row r="6" customFormat="false" ht="15" hidden="false" customHeight="false" outlineLevel="0" collapsed="false">
      <c r="A6" s="19" t="s">
        <v>131</v>
      </c>
      <c r="B6" s="20" t="n">
        <f aca="false">COUNTIF($E$14:$E$63,A6)</f>
        <v>4</v>
      </c>
    </row>
    <row r="7" customFormat="false" ht="15" hidden="false" customHeight="false" outlineLevel="0" collapsed="false">
      <c r="A7" s="19" t="s">
        <v>132</v>
      </c>
      <c r="B7" s="20" t="n">
        <f aca="false">COUNTIF($E$14:$E$63,A7)</f>
        <v>1</v>
      </c>
    </row>
    <row r="8" customFormat="false" ht="15" hidden="false" customHeight="false" outlineLevel="0" collapsed="false">
      <c r="A8" s="19" t="s">
        <v>133</v>
      </c>
      <c r="B8" s="20" t="n">
        <f aca="false">COUNTIF($E$14:$E$63,A8)</f>
        <v>1</v>
      </c>
    </row>
    <row r="9" customFormat="false" ht="15" hidden="false" customHeight="false" outlineLevel="0" collapsed="false">
      <c r="A9" s="19" t="s">
        <v>134</v>
      </c>
      <c r="B9" s="20" t="n">
        <f aca="false">COUNTIF($E$14:$E$63,A9)</f>
        <v>1</v>
      </c>
    </row>
    <row r="10" customFormat="false" ht="15" hidden="false" customHeight="false" outlineLevel="0" collapsed="false">
      <c r="A10" s="19" t="s">
        <v>135</v>
      </c>
      <c r="B10" s="20" t="n">
        <f aca="false">COUNTIF($E$14:$E$63,A10)</f>
        <v>0</v>
      </c>
    </row>
    <row r="11" customFormat="false" ht="15" hidden="false" customHeight="false" outlineLevel="0" collapsed="false">
      <c r="A11" s="19" t="s">
        <v>136</v>
      </c>
      <c r="B11" s="20" t="n">
        <f aca="false">COUNTIF($E$14:$E$63,A11)</f>
        <v>0</v>
      </c>
    </row>
    <row r="12" customFormat="false" ht="15" hidden="false" customHeight="false" outlineLevel="0" collapsed="false">
      <c r="A12" s="21" t="s">
        <v>137</v>
      </c>
      <c r="B12" s="22" t="n">
        <f aca="false">SUM(B5:B11)</f>
        <v>11</v>
      </c>
    </row>
    <row r="13" customFormat="false" ht="15" hidden="false" customHeight="false" outlineLevel="0" collapsed="false">
      <c r="A13" s="10" t="s">
        <v>138</v>
      </c>
      <c r="B13" s="10" t="s">
        <v>139</v>
      </c>
      <c r="C13" s="10" t="s">
        <v>140</v>
      </c>
      <c r="D13" s="10" t="s">
        <v>141</v>
      </c>
      <c r="E13" s="10" t="s">
        <v>142</v>
      </c>
      <c r="F13" s="10" t="s">
        <v>143</v>
      </c>
      <c r="G13" s="10" t="s">
        <v>144</v>
      </c>
      <c r="H13" s="10" t="s">
        <v>145</v>
      </c>
      <c r="I13" s="10" t="s">
        <v>146</v>
      </c>
      <c r="J13" s="10" t="s">
        <v>147</v>
      </c>
    </row>
    <row r="14" customFormat="false" ht="15" hidden="false" customHeight="false" outlineLevel="0" collapsed="false">
      <c r="A14" s="11" t="n">
        <f aca="false">IF(C14="","",ROW()-13)</f>
        <v>1</v>
      </c>
      <c r="B14" s="23" t="n">
        <v>46307</v>
      </c>
      <c r="C14" s="14" t="n">
        <v>1005</v>
      </c>
      <c r="D14" s="14" t="s">
        <v>65</v>
      </c>
      <c r="E14" s="14" t="s">
        <v>130</v>
      </c>
      <c r="F14" s="14" t="s">
        <v>148</v>
      </c>
      <c r="G14" s="14" t="s">
        <v>149</v>
      </c>
      <c r="H14" s="14" t="s">
        <v>148</v>
      </c>
      <c r="I14" s="14" t="s">
        <v>150</v>
      </c>
      <c r="J14" s="14" t="s">
        <v>151</v>
      </c>
    </row>
    <row r="15" customFormat="false" ht="15" hidden="false" customHeight="false" outlineLevel="0" collapsed="false">
      <c r="A15" s="11" t="n">
        <f aca="false">IF(C15="","",ROW()-13)</f>
        <v>2</v>
      </c>
      <c r="B15" s="23" t="n">
        <v>46307</v>
      </c>
      <c r="C15" s="14" t="n">
        <v>1006</v>
      </c>
      <c r="D15" s="14" t="s">
        <v>82</v>
      </c>
      <c r="E15" s="14" t="s">
        <v>133</v>
      </c>
      <c r="F15" s="14" t="s">
        <v>125</v>
      </c>
      <c r="G15" s="14" t="s">
        <v>149</v>
      </c>
      <c r="H15" s="14" t="s">
        <v>148</v>
      </c>
      <c r="I15" s="14" t="s">
        <v>150</v>
      </c>
      <c r="J15" s="14" t="s">
        <v>152</v>
      </c>
    </row>
    <row r="16" customFormat="false" ht="15" hidden="false" customHeight="false" outlineLevel="0" collapsed="false">
      <c r="A16" s="11" t="n">
        <f aca="false">IF(C16="","",ROW()-13)</f>
        <v>3</v>
      </c>
      <c r="B16" s="23" t="n">
        <v>46307</v>
      </c>
      <c r="C16" s="14" t="n">
        <v>1009</v>
      </c>
      <c r="D16" s="14" t="s">
        <v>86</v>
      </c>
      <c r="E16" s="14" t="s">
        <v>131</v>
      </c>
      <c r="F16" s="14" t="s">
        <v>153</v>
      </c>
      <c r="G16" s="14" t="s">
        <v>149</v>
      </c>
      <c r="H16" s="14" t="s">
        <v>148</v>
      </c>
      <c r="I16" s="14" t="s">
        <v>150</v>
      </c>
      <c r="J16" s="14" t="s">
        <v>154</v>
      </c>
    </row>
    <row r="17" customFormat="false" ht="15" hidden="false" customHeight="false" outlineLevel="0" collapsed="false">
      <c r="A17" s="11" t="n">
        <f aca="false">IF(C17="","",ROW()-13)</f>
        <v>4</v>
      </c>
      <c r="B17" s="23" t="n">
        <v>46307</v>
      </c>
      <c r="C17" s="14" t="n">
        <v>1012</v>
      </c>
      <c r="D17" s="14" t="s">
        <v>65</v>
      </c>
      <c r="E17" s="14" t="s">
        <v>131</v>
      </c>
      <c r="F17" s="14" t="s">
        <v>155</v>
      </c>
      <c r="G17" s="14" t="s">
        <v>149</v>
      </c>
      <c r="H17" s="14" t="s">
        <v>148</v>
      </c>
      <c r="I17" s="14" t="s">
        <v>150</v>
      </c>
      <c r="J17" s="14" t="s">
        <v>156</v>
      </c>
    </row>
    <row r="18" customFormat="false" ht="15" hidden="false" customHeight="false" outlineLevel="0" collapsed="false">
      <c r="A18" s="11" t="n">
        <f aca="false">IF(C18="","",ROW()-13)</f>
        <v>5</v>
      </c>
      <c r="B18" s="23" t="n">
        <v>46308</v>
      </c>
      <c r="C18" s="14" t="n">
        <v>1015</v>
      </c>
      <c r="D18" s="14" t="s">
        <v>58</v>
      </c>
      <c r="E18" s="14" t="s">
        <v>134</v>
      </c>
      <c r="F18" s="14" t="s">
        <v>157</v>
      </c>
      <c r="G18" s="14" t="s">
        <v>158</v>
      </c>
      <c r="H18" s="14" t="s">
        <v>159</v>
      </c>
      <c r="I18" s="14" t="s">
        <v>150</v>
      </c>
      <c r="J18" s="14" t="s">
        <v>160</v>
      </c>
    </row>
    <row r="19" customFormat="false" ht="15" hidden="false" customHeight="false" outlineLevel="0" collapsed="false">
      <c r="A19" s="11" t="n">
        <f aca="false">IF(C19="","",ROW()-13)</f>
        <v>6</v>
      </c>
      <c r="B19" s="23" t="n">
        <v>46308</v>
      </c>
      <c r="C19" s="14" t="n">
        <v>1018</v>
      </c>
      <c r="D19" s="14" t="s">
        <v>71</v>
      </c>
      <c r="E19" s="14" t="s">
        <v>132</v>
      </c>
      <c r="F19" s="14" t="s">
        <v>161</v>
      </c>
      <c r="G19" s="14" t="s">
        <v>149</v>
      </c>
      <c r="H19" s="14" t="s">
        <v>148</v>
      </c>
      <c r="I19" s="14" t="s">
        <v>150</v>
      </c>
      <c r="J19" s="14" t="s">
        <v>162</v>
      </c>
    </row>
    <row r="20" customFormat="false" ht="15" hidden="false" customHeight="false" outlineLevel="0" collapsed="false">
      <c r="A20" s="11" t="n">
        <f aca="false">IF(C20="","",ROW()-13)</f>
        <v>7</v>
      </c>
      <c r="B20" s="23" t="n">
        <v>46308</v>
      </c>
      <c r="C20" s="14" t="n">
        <v>1023</v>
      </c>
      <c r="D20" s="14" t="s">
        <v>90</v>
      </c>
      <c r="E20" s="14" t="s">
        <v>131</v>
      </c>
      <c r="F20" s="14" t="s">
        <v>163</v>
      </c>
      <c r="G20" s="14" t="s">
        <v>149</v>
      </c>
      <c r="H20" s="14" t="s">
        <v>148</v>
      </c>
      <c r="I20" s="14" t="s">
        <v>150</v>
      </c>
      <c r="J20" s="14" t="s">
        <v>164</v>
      </c>
    </row>
    <row r="21" customFormat="false" ht="15" hidden="false" customHeight="false" outlineLevel="0" collapsed="false">
      <c r="A21" s="11" t="n">
        <f aca="false">IF(C21="","",ROW()-13)</f>
        <v>8</v>
      </c>
      <c r="B21" s="23" t="n">
        <v>46308</v>
      </c>
      <c r="C21" s="14" t="n">
        <v>1027</v>
      </c>
      <c r="D21" s="14" t="s">
        <v>99</v>
      </c>
      <c r="E21" s="14" t="s">
        <v>131</v>
      </c>
      <c r="F21" s="14" t="s">
        <v>165</v>
      </c>
      <c r="G21" s="14" t="s">
        <v>149</v>
      </c>
      <c r="H21" s="14" t="s">
        <v>148</v>
      </c>
      <c r="I21" s="14" t="s">
        <v>150</v>
      </c>
      <c r="J21" s="14" t="s">
        <v>166</v>
      </c>
    </row>
    <row r="22" customFormat="false" ht="15" hidden="false" customHeight="false" outlineLevel="0" collapsed="false">
      <c r="A22" s="11" t="n">
        <f aca="false">IF(C22="","",ROW()-13)</f>
        <v>9</v>
      </c>
      <c r="B22" s="23" t="n">
        <v>46308</v>
      </c>
      <c r="C22" s="14" t="n">
        <v>1031</v>
      </c>
      <c r="D22" s="14" t="s">
        <v>93</v>
      </c>
      <c r="E22" s="14" t="s">
        <v>130</v>
      </c>
      <c r="F22" s="14" t="s">
        <v>148</v>
      </c>
      <c r="G22" s="14" t="s">
        <v>149</v>
      </c>
      <c r="H22" s="14" t="s">
        <v>148</v>
      </c>
      <c r="I22" s="14" t="s">
        <v>150</v>
      </c>
      <c r="J22" s="14" t="s">
        <v>167</v>
      </c>
    </row>
    <row r="23" customFormat="false" ht="15" hidden="false" customHeight="false" outlineLevel="0" collapsed="false">
      <c r="A23" s="11" t="n">
        <f aca="false">IF(C23="","",ROW()-13)</f>
        <v>10</v>
      </c>
      <c r="B23" s="23" t="n">
        <v>46308</v>
      </c>
      <c r="C23" s="14" t="n">
        <v>1031</v>
      </c>
      <c r="D23" s="14" t="s">
        <v>96</v>
      </c>
      <c r="E23" s="14" t="s">
        <v>130</v>
      </c>
      <c r="F23" s="14" t="s">
        <v>148</v>
      </c>
      <c r="G23" s="14" t="s">
        <v>149</v>
      </c>
      <c r="H23" s="14" t="s">
        <v>148</v>
      </c>
      <c r="I23" s="14" t="s">
        <v>150</v>
      </c>
      <c r="J23" s="14" t="s">
        <v>167</v>
      </c>
    </row>
    <row r="24" customFormat="false" ht="15" hidden="false" customHeight="false" outlineLevel="0" collapsed="false">
      <c r="A24" s="11" t="n">
        <f aca="false">IF(C24="","",ROW()-13)</f>
        <v>11</v>
      </c>
      <c r="B24" s="23" t="n">
        <v>46308</v>
      </c>
      <c r="C24" s="14" t="n">
        <v>1034</v>
      </c>
      <c r="D24" s="14" t="s">
        <v>77</v>
      </c>
      <c r="E24" s="14" t="s">
        <v>130</v>
      </c>
      <c r="F24" s="14" t="s">
        <v>148</v>
      </c>
      <c r="G24" s="14" t="s">
        <v>149</v>
      </c>
      <c r="H24" s="14" t="s">
        <v>148</v>
      </c>
      <c r="I24" s="14" t="s">
        <v>150</v>
      </c>
      <c r="J24" s="14" t="s">
        <v>168</v>
      </c>
    </row>
    <row r="25" customFormat="false" ht="15" hidden="false" customHeight="false" outlineLevel="0" collapsed="false">
      <c r="A25" s="11" t="str">
        <f aca="false">IF(C25="","",ROW()-13)</f>
        <v/>
      </c>
      <c r="B25" s="23"/>
      <c r="C25" s="14"/>
      <c r="D25" s="14"/>
      <c r="E25" s="14"/>
      <c r="F25" s="14"/>
      <c r="G25" s="14"/>
      <c r="H25" s="14"/>
      <c r="I25" s="14"/>
      <c r="J25" s="14"/>
    </row>
    <row r="26" customFormat="false" ht="15" hidden="false" customHeight="false" outlineLevel="0" collapsed="false">
      <c r="A26" s="11" t="str">
        <f aca="false">IF(C26="","",ROW()-13)</f>
        <v/>
      </c>
      <c r="B26" s="23"/>
      <c r="C26" s="14"/>
      <c r="D26" s="14"/>
      <c r="E26" s="14"/>
      <c r="F26" s="14"/>
      <c r="G26" s="14"/>
      <c r="H26" s="14"/>
      <c r="I26" s="14"/>
      <c r="J26" s="14"/>
    </row>
    <row r="27" customFormat="false" ht="15" hidden="false" customHeight="false" outlineLevel="0" collapsed="false">
      <c r="A27" s="11" t="str">
        <f aca="false">IF(C27="","",ROW()-13)</f>
        <v/>
      </c>
      <c r="B27" s="23"/>
      <c r="C27" s="14"/>
      <c r="D27" s="14"/>
      <c r="E27" s="14"/>
      <c r="F27" s="14"/>
      <c r="G27" s="14"/>
      <c r="H27" s="14"/>
      <c r="I27" s="14"/>
      <c r="J27" s="14"/>
    </row>
    <row r="28" customFormat="false" ht="15" hidden="false" customHeight="false" outlineLevel="0" collapsed="false">
      <c r="A28" s="11" t="str">
        <f aca="false">IF(C28="","",ROW()-13)</f>
        <v/>
      </c>
      <c r="B28" s="23"/>
      <c r="C28" s="14"/>
      <c r="D28" s="14"/>
      <c r="E28" s="14"/>
      <c r="F28" s="14"/>
      <c r="G28" s="14"/>
      <c r="H28" s="14"/>
      <c r="I28" s="14"/>
      <c r="J28" s="14"/>
    </row>
    <row r="29" customFormat="false" ht="15" hidden="false" customHeight="false" outlineLevel="0" collapsed="false">
      <c r="A29" s="11" t="str">
        <f aca="false">IF(C29="","",ROW()-13)</f>
        <v/>
      </c>
      <c r="B29" s="23"/>
      <c r="C29" s="14"/>
      <c r="D29" s="14"/>
      <c r="E29" s="14"/>
      <c r="F29" s="14"/>
      <c r="G29" s="14"/>
      <c r="H29" s="14"/>
      <c r="I29" s="14"/>
      <c r="J29" s="14"/>
    </row>
    <row r="30" customFormat="false" ht="15" hidden="false" customHeight="false" outlineLevel="0" collapsed="false">
      <c r="A30" s="11" t="str">
        <f aca="false">IF(C30="","",ROW()-13)</f>
        <v/>
      </c>
      <c r="B30" s="23"/>
      <c r="C30" s="14"/>
      <c r="D30" s="14"/>
      <c r="E30" s="14"/>
      <c r="F30" s="14"/>
      <c r="G30" s="14"/>
      <c r="H30" s="14"/>
      <c r="I30" s="14"/>
      <c r="J30" s="14"/>
    </row>
    <row r="31" customFormat="false" ht="15" hidden="false" customHeight="false" outlineLevel="0" collapsed="false">
      <c r="A31" s="11" t="str">
        <f aca="false">IF(C31="","",ROW()-13)</f>
        <v/>
      </c>
      <c r="B31" s="23"/>
      <c r="C31" s="14"/>
      <c r="D31" s="14"/>
      <c r="E31" s="14"/>
      <c r="F31" s="14"/>
      <c r="G31" s="14"/>
      <c r="H31" s="14"/>
      <c r="I31" s="14"/>
      <c r="J31" s="14"/>
    </row>
    <row r="32" customFormat="false" ht="15" hidden="false" customHeight="false" outlineLevel="0" collapsed="false">
      <c r="A32" s="11" t="str">
        <f aca="false">IF(C32="","",ROW()-13)</f>
        <v/>
      </c>
      <c r="B32" s="23"/>
      <c r="C32" s="14"/>
      <c r="D32" s="14"/>
      <c r="E32" s="14"/>
      <c r="F32" s="14"/>
      <c r="G32" s="14"/>
      <c r="H32" s="14"/>
      <c r="I32" s="14"/>
      <c r="J32" s="14"/>
    </row>
    <row r="33" customFormat="false" ht="15" hidden="false" customHeight="false" outlineLevel="0" collapsed="false">
      <c r="A33" s="11" t="str">
        <f aca="false">IF(C33="","",ROW()-13)</f>
        <v/>
      </c>
      <c r="B33" s="23"/>
      <c r="C33" s="14"/>
      <c r="D33" s="14"/>
      <c r="E33" s="14"/>
      <c r="F33" s="14"/>
      <c r="G33" s="14"/>
      <c r="H33" s="14"/>
      <c r="I33" s="14"/>
      <c r="J33" s="14"/>
    </row>
    <row r="34" customFormat="false" ht="15" hidden="false" customHeight="false" outlineLevel="0" collapsed="false">
      <c r="A34" s="11" t="str">
        <f aca="false">IF(C34="","",ROW()-13)</f>
        <v/>
      </c>
      <c r="B34" s="23"/>
      <c r="C34" s="14"/>
      <c r="D34" s="14"/>
      <c r="E34" s="14"/>
      <c r="F34" s="14"/>
      <c r="G34" s="14"/>
      <c r="H34" s="14"/>
      <c r="I34" s="14"/>
      <c r="J34" s="14"/>
    </row>
    <row r="35" customFormat="false" ht="15" hidden="false" customHeight="false" outlineLevel="0" collapsed="false">
      <c r="A35" s="11" t="str">
        <f aca="false">IF(C35="","",ROW()-13)</f>
        <v/>
      </c>
      <c r="B35" s="23"/>
      <c r="C35" s="14"/>
      <c r="D35" s="14"/>
      <c r="E35" s="14"/>
      <c r="F35" s="14"/>
      <c r="G35" s="14"/>
      <c r="H35" s="14"/>
      <c r="I35" s="14"/>
      <c r="J35" s="14"/>
    </row>
    <row r="36" customFormat="false" ht="15" hidden="false" customHeight="false" outlineLevel="0" collapsed="false">
      <c r="A36" s="11" t="str">
        <f aca="false">IF(C36="","",ROW()-13)</f>
        <v/>
      </c>
      <c r="B36" s="23"/>
      <c r="C36" s="14"/>
      <c r="D36" s="14"/>
      <c r="E36" s="14"/>
      <c r="F36" s="14"/>
      <c r="G36" s="14"/>
      <c r="H36" s="14"/>
      <c r="I36" s="14"/>
      <c r="J36" s="14"/>
    </row>
    <row r="37" customFormat="false" ht="15" hidden="false" customHeight="false" outlineLevel="0" collapsed="false">
      <c r="A37" s="11" t="str">
        <f aca="false">IF(C37="","",ROW()-13)</f>
        <v/>
      </c>
      <c r="B37" s="23"/>
      <c r="C37" s="14"/>
      <c r="D37" s="14"/>
      <c r="E37" s="14"/>
      <c r="F37" s="14"/>
      <c r="G37" s="14"/>
      <c r="H37" s="14"/>
      <c r="I37" s="14"/>
      <c r="J37" s="14"/>
    </row>
    <row r="38" customFormat="false" ht="15" hidden="false" customHeight="false" outlineLevel="0" collapsed="false">
      <c r="A38" s="11" t="str">
        <f aca="false">IF(C38="","",ROW()-13)</f>
        <v/>
      </c>
      <c r="B38" s="23"/>
      <c r="C38" s="14"/>
      <c r="D38" s="14"/>
      <c r="E38" s="14"/>
      <c r="F38" s="14"/>
      <c r="G38" s="14"/>
      <c r="H38" s="14"/>
      <c r="I38" s="14"/>
      <c r="J38" s="14"/>
    </row>
    <row r="39" customFormat="false" ht="15" hidden="false" customHeight="false" outlineLevel="0" collapsed="false">
      <c r="A39" s="11" t="str">
        <f aca="false">IF(C39="","",ROW()-13)</f>
        <v/>
      </c>
      <c r="B39" s="23"/>
      <c r="C39" s="14"/>
      <c r="D39" s="14"/>
      <c r="E39" s="14"/>
      <c r="F39" s="14"/>
      <c r="G39" s="14"/>
      <c r="H39" s="14"/>
      <c r="I39" s="14"/>
      <c r="J39" s="14"/>
    </row>
    <row r="40" customFormat="false" ht="15" hidden="false" customHeight="false" outlineLevel="0" collapsed="false">
      <c r="A40" s="11" t="str">
        <f aca="false">IF(C40="","",ROW()-13)</f>
        <v/>
      </c>
      <c r="B40" s="23"/>
      <c r="C40" s="14"/>
      <c r="D40" s="14"/>
      <c r="E40" s="14"/>
      <c r="F40" s="14"/>
      <c r="G40" s="14"/>
      <c r="H40" s="14"/>
      <c r="I40" s="14"/>
      <c r="J40" s="14"/>
    </row>
    <row r="41" customFormat="false" ht="15" hidden="false" customHeight="false" outlineLevel="0" collapsed="false">
      <c r="A41" s="11" t="str">
        <f aca="false">IF(C41="","",ROW()-13)</f>
        <v/>
      </c>
      <c r="B41" s="23"/>
      <c r="C41" s="14"/>
      <c r="D41" s="14"/>
      <c r="E41" s="14"/>
      <c r="F41" s="14"/>
      <c r="G41" s="14"/>
      <c r="H41" s="14"/>
      <c r="I41" s="14"/>
      <c r="J41" s="14"/>
    </row>
    <row r="42" customFormat="false" ht="15" hidden="false" customHeight="false" outlineLevel="0" collapsed="false">
      <c r="A42" s="11" t="str">
        <f aca="false">IF(C42="","",ROW()-13)</f>
        <v/>
      </c>
      <c r="B42" s="23"/>
      <c r="C42" s="14"/>
      <c r="D42" s="14"/>
      <c r="E42" s="14"/>
      <c r="F42" s="14"/>
      <c r="G42" s="14"/>
      <c r="H42" s="14"/>
      <c r="I42" s="14"/>
      <c r="J42" s="14"/>
    </row>
    <row r="43" customFormat="false" ht="15" hidden="false" customHeight="false" outlineLevel="0" collapsed="false">
      <c r="A43" s="11" t="str">
        <f aca="false">IF(C43="","",ROW()-13)</f>
        <v/>
      </c>
      <c r="B43" s="23"/>
      <c r="C43" s="14"/>
      <c r="D43" s="14"/>
      <c r="E43" s="14"/>
      <c r="F43" s="14"/>
      <c r="G43" s="14"/>
      <c r="H43" s="14"/>
      <c r="I43" s="14"/>
      <c r="J43" s="14"/>
    </row>
    <row r="44" customFormat="false" ht="15" hidden="false" customHeight="false" outlineLevel="0" collapsed="false">
      <c r="A44" s="11" t="str">
        <f aca="false">IF(C44="","",ROW()-13)</f>
        <v/>
      </c>
      <c r="B44" s="23"/>
      <c r="C44" s="14"/>
      <c r="D44" s="14"/>
      <c r="E44" s="14"/>
      <c r="F44" s="14"/>
      <c r="G44" s="14"/>
      <c r="H44" s="14"/>
      <c r="I44" s="14"/>
      <c r="J44" s="14"/>
    </row>
    <row r="45" customFormat="false" ht="15" hidden="false" customHeight="false" outlineLevel="0" collapsed="false">
      <c r="A45" s="11" t="str">
        <f aca="false">IF(C45="","",ROW()-13)</f>
        <v/>
      </c>
      <c r="B45" s="23"/>
      <c r="C45" s="14"/>
      <c r="D45" s="14"/>
      <c r="E45" s="14"/>
      <c r="F45" s="14"/>
      <c r="G45" s="14"/>
      <c r="H45" s="14"/>
      <c r="I45" s="14"/>
      <c r="J45" s="14"/>
    </row>
    <row r="46" customFormat="false" ht="15" hidden="false" customHeight="false" outlineLevel="0" collapsed="false">
      <c r="A46" s="11" t="str">
        <f aca="false">IF(C46="","",ROW()-13)</f>
        <v/>
      </c>
      <c r="B46" s="23"/>
      <c r="C46" s="14"/>
      <c r="D46" s="14"/>
      <c r="E46" s="14"/>
      <c r="F46" s="14"/>
      <c r="G46" s="14"/>
      <c r="H46" s="14"/>
      <c r="I46" s="14"/>
      <c r="J46" s="14"/>
    </row>
    <row r="47" customFormat="false" ht="15" hidden="false" customHeight="false" outlineLevel="0" collapsed="false">
      <c r="A47" s="11" t="str">
        <f aca="false">IF(C47="","",ROW()-13)</f>
        <v/>
      </c>
      <c r="B47" s="23"/>
      <c r="C47" s="14"/>
      <c r="D47" s="14"/>
      <c r="E47" s="14"/>
      <c r="F47" s="14"/>
      <c r="G47" s="14"/>
      <c r="H47" s="14"/>
      <c r="I47" s="14"/>
      <c r="J47" s="14"/>
    </row>
    <row r="48" customFormat="false" ht="15" hidden="false" customHeight="false" outlineLevel="0" collapsed="false">
      <c r="A48" s="11" t="str">
        <f aca="false">IF(C48="","",ROW()-13)</f>
        <v/>
      </c>
      <c r="B48" s="23"/>
      <c r="C48" s="14"/>
      <c r="D48" s="14"/>
      <c r="E48" s="14"/>
      <c r="F48" s="14"/>
      <c r="G48" s="14"/>
      <c r="H48" s="14"/>
      <c r="I48" s="14"/>
      <c r="J48" s="14"/>
    </row>
    <row r="49" customFormat="false" ht="15" hidden="false" customHeight="false" outlineLevel="0" collapsed="false">
      <c r="A49" s="11" t="str">
        <f aca="false">IF(C49="","",ROW()-13)</f>
        <v/>
      </c>
      <c r="B49" s="23"/>
      <c r="C49" s="14"/>
      <c r="D49" s="14"/>
      <c r="E49" s="14"/>
      <c r="F49" s="14"/>
      <c r="G49" s="14"/>
      <c r="H49" s="14"/>
      <c r="I49" s="14"/>
      <c r="J49" s="14"/>
    </row>
    <row r="50" customFormat="false" ht="15" hidden="false" customHeight="false" outlineLevel="0" collapsed="false">
      <c r="A50" s="11" t="str">
        <f aca="false">IF(C50="","",ROW()-13)</f>
        <v/>
      </c>
      <c r="B50" s="23"/>
      <c r="C50" s="14"/>
      <c r="D50" s="14"/>
      <c r="E50" s="14"/>
      <c r="F50" s="14"/>
      <c r="G50" s="14"/>
      <c r="H50" s="14"/>
      <c r="I50" s="14"/>
      <c r="J50" s="14"/>
    </row>
    <row r="51" customFormat="false" ht="15" hidden="false" customHeight="false" outlineLevel="0" collapsed="false">
      <c r="A51" s="11" t="str">
        <f aca="false">IF(C51="","",ROW()-13)</f>
        <v/>
      </c>
      <c r="B51" s="23"/>
      <c r="C51" s="14"/>
      <c r="D51" s="14"/>
      <c r="E51" s="14"/>
      <c r="F51" s="14"/>
      <c r="G51" s="14"/>
      <c r="H51" s="14"/>
      <c r="I51" s="14"/>
      <c r="J51" s="14"/>
    </row>
    <row r="52" customFormat="false" ht="15" hidden="false" customHeight="false" outlineLevel="0" collapsed="false">
      <c r="A52" s="11" t="str">
        <f aca="false">IF(C52="","",ROW()-13)</f>
        <v/>
      </c>
      <c r="B52" s="23"/>
      <c r="C52" s="14"/>
      <c r="D52" s="14"/>
      <c r="E52" s="14"/>
      <c r="F52" s="14"/>
      <c r="G52" s="14"/>
      <c r="H52" s="14"/>
      <c r="I52" s="14"/>
      <c r="J52" s="14"/>
    </row>
    <row r="53" customFormat="false" ht="15" hidden="false" customHeight="false" outlineLevel="0" collapsed="false">
      <c r="A53" s="11" t="str">
        <f aca="false">IF(C53="","",ROW()-13)</f>
        <v/>
      </c>
      <c r="B53" s="23"/>
      <c r="C53" s="14"/>
      <c r="D53" s="14"/>
      <c r="E53" s="14"/>
      <c r="F53" s="14"/>
      <c r="G53" s="14"/>
      <c r="H53" s="14"/>
      <c r="I53" s="14"/>
      <c r="J53" s="14"/>
    </row>
    <row r="54" customFormat="false" ht="15" hidden="false" customHeight="false" outlineLevel="0" collapsed="false">
      <c r="A54" s="11" t="str">
        <f aca="false">IF(C54="","",ROW()-13)</f>
        <v/>
      </c>
      <c r="B54" s="23"/>
      <c r="C54" s="14"/>
      <c r="D54" s="14"/>
      <c r="E54" s="14"/>
      <c r="F54" s="14"/>
      <c r="G54" s="14"/>
      <c r="H54" s="14"/>
      <c r="I54" s="14"/>
      <c r="J54" s="14"/>
    </row>
    <row r="55" customFormat="false" ht="15" hidden="false" customHeight="false" outlineLevel="0" collapsed="false">
      <c r="A55" s="11" t="str">
        <f aca="false">IF(C55="","",ROW()-13)</f>
        <v/>
      </c>
      <c r="B55" s="23"/>
      <c r="C55" s="14"/>
      <c r="D55" s="14"/>
      <c r="E55" s="14"/>
      <c r="F55" s="14"/>
      <c r="G55" s="14"/>
      <c r="H55" s="14"/>
      <c r="I55" s="14"/>
      <c r="J55" s="14"/>
    </row>
    <row r="56" customFormat="false" ht="15" hidden="false" customHeight="false" outlineLevel="0" collapsed="false">
      <c r="A56" s="11" t="str">
        <f aca="false">IF(C56="","",ROW()-13)</f>
        <v/>
      </c>
      <c r="B56" s="23"/>
      <c r="C56" s="14"/>
      <c r="D56" s="14"/>
      <c r="E56" s="14"/>
      <c r="F56" s="14"/>
      <c r="G56" s="14"/>
      <c r="H56" s="14"/>
      <c r="I56" s="14"/>
      <c r="J56" s="14"/>
    </row>
    <row r="57" customFormat="false" ht="15" hidden="false" customHeight="false" outlineLevel="0" collapsed="false">
      <c r="A57" s="11" t="str">
        <f aca="false">IF(C57="","",ROW()-13)</f>
        <v/>
      </c>
      <c r="B57" s="23"/>
      <c r="C57" s="14"/>
      <c r="D57" s="14"/>
      <c r="E57" s="14"/>
      <c r="F57" s="14"/>
      <c r="G57" s="14"/>
      <c r="H57" s="14"/>
      <c r="I57" s="14"/>
      <c r="J57" s="14"/>
    </row>
    <row r="58" customFormat="false" ht="15" hidden="false" customHeight="false" outlineLevel="0" collapsed="false">
      <c r="A58" s="11" t="str">
        <f aca="false">IF(C58="","",ROW()-13)</f>
        <v/>
      </c>
      <c r="B58" s="23"/>
      <c r="C58" s="14"/>
      <c r="D58" s="14"/>
      <c r="E58" s="14"/>
      <c r="F58" s="14"/>
      <c r="G58" s="14"/>
      <c r="H58" s="14"/>
      <c r="I58" s="14"/>
      <c r="J58" s="14"/>
    </row>
    <row r="59" customFormat="false" ht="15" hidden="false" customHeight="false" outlineLevel="0" collapsed="false">
      <c r="A59" s="11" t="str">
        <f aca="false">IF(C59="","",ROW()-13)</f>
        <v/>
      </c>
      <c r="B59" s="23"/>
      <c r="C59" s="14"/>
      <c r="D59" s="14"/>
      <c r="E59" s="14"/>
      <c r="F59" s="14"/>
      <c r="G59" s="14"/>
      <c r="H59" s="14"/>
      <c r="I59" s="14"/>
      <c r="J59" s="14"/>
    </row>
    <row r="60" customFormat="false" ht="15" hidden="false" customHeight="false" outlineLevel="0" collapsed="false">
      <c r="A60" s="11" t="str">
        <f aca="false">IF(C60="","",ROW()-13)</f>
        <v/>
      </c>
      <c r="B60" s="23"/>
      <c r="C60" s="14"/>
      <c r="D60" s="14"/>
      <c r="E60" s="14"/>
      <c r="F60" s="14"/>
      <c r="G60" s="14"/>
      <c r="H60" s="14"/>
      <c r="I60" s="14"/>
      <c r="J60" s="14"/>
    </row>
    <row r="61" customFormat="false" ht="15" hidden="false" customHeight="false" outlineLevel="0" collapsed="false">
      <c r="A61" s="11" t="str">
        <f aca="false">IF(C61="","",ROW()-13)</f>
        <v/>
      </c>
      <c r="B61" s="23"/>
      <c r="C61" s="14"/>
      <c r="D61" s="14"/>
      <c r="E61" s="14"/>
      <c r="F61" s="14"/>
      <c r="G61" s="14"/>
      <c r="H61" s="14"/>
      <c r="I61" s="14"/>
      <c r="J61" s="14"/>
    </row>
    <row r="62" customFormat="false" ht="15" hidden="false" customHeight="false" outlineLevel="0" collapsed="false">
      <c r="A62" s="11" t="str">
        <f aca="false">IF(C62="","",ROW()-13)</f>
        <v/>
      </c>
      <c r="B62" s="23"/>
      <c r="C62" s="14"/>
      <c r="D62" s="14"/>
      <c r="E62" s="14"/>
      <c r="F62" s="14"/>
      <c r="G62" s="14"/>
      <c r="H62" s="14"/>
      <c r="I62" s="14"/>
      <c r="J62" s="14"/>
    </row>
    <row r="63" customFormat="false" ht="15" hidden="false" customHeight="false" outlineLevel="0" collapsed="false">
      <c r="A63" s="11" t="str">
        <f aca="false">IF(C63="","",ROW()-13)</f>
        <v/>
      </c>
      <c r="B63" s="23"/>
      <c r="C63" s="14"/>
      <c r="D63" s="14"/>
      <c r="E63" s="14"/>
      <c r="F63" s="14"/>
      <c r="G63" s="14"/>
      <c r="H63" s="14"/>
      <c r="I63" s="14"/>
      <c r="J63" s="14"/>
    </row>
  </sheetData>
  <dataValidations count="2">
    <dataValidation allowBlank="true" errorStyle="stop" operator="between" showDropDown="false" showErrorMessage="false" showInputMessage="false" sqref="E14:E63" type="list">
      <formula1>$A$5:$A$11</formula1>
      <formula2>0</formula2>
    </dataValidation>
    <dataValidation allowBlank="true" errorStyle="stop" operator="between" showDropDown="false" showErrorMessage="false" showInputMessage="false" sqref="G14:G63" type="list">
      <formula1>"Set to missing,Corrected from source,Record removed,Recoded,No action"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EA9DB"/>
    <pageSetUpPr fitToPage="false"/>
  </sheetPr>
  <dimension ref="A1:H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2"/>
    <col collapsed="false" customWidth="true" hidden="false" outlineLevel="0" max="3" min="3" style="0" width="10"/>
    <col collapsed="false" customWidth="true" hidden="false" outlineLevel="0" max="4" min="4" style="0" width="20"/>
    <col collapsed="false" customWidth="true" hidden="false" outlineLevel="0" max="5" min="5" style="0" width="12"/>
    <col collapsed="false" customWidth="true" hidden="false" outlineLevel="0" max="6" min="6" style="0" width="16"/>
    <col collapsed="false" customWidth="true" hidden="false" outlineLevel="0" max="7" min="7" style="0" width="14"/>
    <col collapsed="false" customWidth="true" hidden="false" outlineLevel="0" max="8" min="8" style="0" width="11"/>
  </cols>
  <sheetData>
    <row r="1" customFormat="false" ht="17.35" hidden="false" customHeight="false" outlineLevel="0" collapsed="false">
      <c r="A1" s="9" t="s">
        <v>169</v>
      </c>
    </row>
    <row r="2" customFormat="false" ht="15" hidden="false" customHeight="false" outlineLevel="0" collapsed="false">
      <c r="A2" s="2" t="s">
        <v>170</v>
      </c>
    </row>
    <row r="4" customFormat="false" ht="42" hidden="false" customHeight="true" outlineLevel="0" collapsed="false">
      <c r="A4" s="10" t="s">
        <v>141</v>
      </c>
      <c r="B4" s="10" t="s">
        <v>171</v>
      </c>
      <c r="C4" s="10" t="s">
        <v>172</v>
      </c>
      <c r="D4" s="10" t="s">
        <v>173</v>
      </c>
      <c r="E4" s="10" t="s">
        <v>174</v>
      </c>
      <c r="F4" s="10" t="s">
        <v>175</v>
      </c>
      <c r="G4" s="10" t="s">
        <v>176</v>
      </c>
      <c r="H4" s="10" t="s">
        <v>177</v>
      </c>
    </row>
    <row r="5" customFormat="false" ht="15" hidden="false" customHeight="false" outlineLevel="0" collapsed="false">
      <c r="A5" s="24" t="str">
        <f aca="false">Codebook!B5</f>
        <v>respondent_id</v>
      </c>
      <c r="B5" s="20" t="n">
        <f aca="false">COUNTA(Data!$A$5:$A$204)</f>
        <v>41</v>
      </c>
      <c r="C5" s="20" t="n">
        <f aca="false">MAX(0,B5-COUNTA(Data!$A$5:$A$204))</f>
        <v>0</v>
      </c>
      <c r="D5" s="11" t="s">
        <v>62</v>
      </c>
      <c r="E5" s="20" t="n">
        <f aca="false">B5-C5</f>
        <v>41</v>
      </c>
      <c r="F5" s="20" t="n">
        <f aca="false">COUNT('Clean Data'!$A$5:$A$204)</f>
        <v>40</v>
      </c>
      <c r="G5" s="25" t="n">
        <f aca="false">IF(B5=0,"n/a",E5/B5)</f>
        <v>1</v>
      </c>
      <c r="H5" s="11" t="str">
        <f aca="false">IF(AND(C5=0,N(D5)=0),"OK","REVIEW")</f>
        <v>OK</v>
      </c>
    </row>
    <row r="6" customFormat="false" ht="15" hidden="false" customHeight="false" outlineLevel="0" collapsed="false">
      <c r="A6" s="24" t="str">
        <f aca="false">Codebook!B6</f>
        <v>age</v>
      </c>
      <c r="B6" s="20" t="n">
        <f aca="false">COUNTA(Data!$A$5:$A$204)</f>
        <v>41</v>
      </c>
      <c r="C6" s="20" t="n">
        <f aca="false">MAX(0,B6-COUNTA(Data!$B$5:$B$204))</f>
        <v>1</v>
      </c>
      <c r="D6" s="20" t="n">
        <f aca="false">COUNTA(Data!$B$5:$B$204)-COUNTIFS(Data!$B$5:$B$204,"&gt;="&amp;Codebook!$F$6,Data!$B$5:$B$204,"&lt;="&amp;Codebook!$G$6)</f>
        <v>1</v>
      </c>
      <c r="E6" s="20" t="n">
        <f aca="false">COUNTA(Data!$B$5:$B$204)-D6</f>
        <v>39</v>
      </c>
      <c r="F6" s="20" t="n">
        <f aca="false">COUNT('Clean Data'!$B$5:$B$204)</f>
        <v>38</v>
      </c>
      <c r="G6" s="25" t="n">
        <f aca="false">IF(B6=0,"n/a",E6/B6)</f>
        <v>0.951219512195122</v>
      </c>
      <c r="H6" s="11" t="str">
        <f aca="false">IF(AND(C6=0,N(D6)=0),"OK","REVIEW")</f>
        <v>REVIEW</v>
      </c>
    </row>
    <row r="7" customFormat="false" ht="15" hidden="false" customHeight="false" outlineLevel="0" collapsed="false">
      <c r="A7" s="24" t="str">
        <f aca="false">Codebook!B7</f>
        <v>gender</v>
      </c>
      <c r="B7" s="20" t="n">
        <f aca="false">COUNTA(Data!$A$5:$A$204)</f>
        <v>41</v>
      </c>
      <c r="C7" s="20" t="n">
        <f aca="false">MAX(0,B7-COUNTA(Data!$C$5:$C$204))</f>
        <v>0</v>
      </c>
      <c r="D7" s="20" t="n">
        <f aca="false">COUNTA(Data!$C$5:$C$204)-COUNTIFS(Data!$C$5:$C$204,"&gt;="&amp;Codebook!$F$7,Data!$C$5:$C$204,"&lt;="&amp;Codebook!$G$7)</f>
        <v>1</v>
      </c>
      <c r="E7" s="20" t="n">
        <f aca="false">COUNTA(Data!$C$5:$C$204)-D7</f>
        <v>40</v>
      </c>
      <c r="F7" s="20" t="n">
        <f aca="false">COUNT('Clean Data'!$C$5:$C$204)</f>
        <v>39</v>
      </c>
      <c r="G7" s="25" t="n">
        <f aca="false">IF(B7=0,"n/a",E7/B7)</f>
        <v>0.975609756097561</v>
      </c>
      <c r="H7" s="11" t="str">
        <f aca="false">IF(AND(C7=0,N(D7)=0),"OK","REVIEW")</f>
        <v>REVIEW</v>
      </c>
    </row>
    <row r="8" customFormat="false" ht="15" hidden="false" customHeight="false" outlineLevel="0" collapsed="false">
      <c r="A8" s="24" t="str">
        <f aca="false">Codebook!B8</f>
        <v>education</v>
      </c>
      <c r="B8" s="20" t="n">
        <f aca="false">COUNTA(Data!$A$5:$A$204)</f>
        <v>41</v>
      </c>
      <c r="C8" s="20" t="n">
        <f aca="false">MAX(0,B8-COUNTA(Data!$D$5:$D$204))</f>
        <v>1</v>
      </c>
      <c r="D8" s="20" t="n">
        <f aca="false">COUNTA(Data!$D$5:$D$204)-COUNTIFS(Data!$D$5:$D$204,"&gt;="&amp;Codebook!$F$8,Data!$D$5:$D$204,"&lt;="&amp;Codebook!$G$8)</f>
        <v>0</v>
      </c>
      <c r="E8" s="20" t="n">
        <f aca="false">COUNTA(Data!$D$5:$D$204)-D8</f>
        <v>40</v>
      </c>
      <c r="F8" s="20" t="n">
        <f aca="false">COUNT('Clean Data'!$D$5:$D$204)</f>
        <v>39</v>
      </c>
      <c r="G8" s="25" t="n">
        <f aca="false">IF(B8=0,"n/a",E8/B8)</f>
        <v>0.975609756097561</v>
      </c>
      <c r="H8" s="11" t="str">
        <f aca="false">IF(AND(C8=0,N(D8)=0),"OK","REVIEW")</f>
        <v>REVIEW</v>
      </c>
    </row>
    <row r="9" customFormat="false" ht="15" hidden="false" customHeight="false" outlineLevel="0" collapsed="false">
      <c r="A9" s="24" t="str">
        <f aca="false">Codebook!B9</f>
        <v>q1_ease</v>
      </c>
      <c r="B9" s="20" t="n">
        <f aca="false">COUNTA(Data!$A$5:$A$204)</f>
        <v>41</v>
      </c>
      <c r="C9" s="20" t="n">
        <f aca="false">MAX(0,B9-COUNTA(Data!$E$5:$E$204))</f>
        <v>0</v>
      </c>
      <c r="D9" s="20" t="n">
        <f aca="false">COUNTA(Data!$E$5:$E$204)-COUNTIFS(Data!$E$5:$E$204,"&gt;="&amp;Codebook!$F$9,Data!$E$5:$E$204,"&lt;="&amp;Codebook!$G$9)</f>
        <v>1</v>
      </c>
      <c r="E9" s="20" t="n">
        <f aca="false">COUNTA(Data!$E$5:$E$204)-D9</f>
        <v>40</v>
      </c>
      <c r="F9" s="20" t="n">
        <f aca="false">COUNT('Clean Data'!$E$5:$E$204)</f>
        <v>39</v>
      </c>
      <c r="G9" s="25" t="n">
        <f aca="false">IF(B9=0,"n/a",E9/B9)</f>
        <v>0.975609756097561</v>
      </c>
      <c r="H9" s="11" t="str">
        <f aca="false">IF(AND(C9=0,N(D9)=0),"OK","REVIEW")</f>
        <v>REVIEW</v>
      </c>
    </row>
    <row r="10" customFormat="false" ht="15" hidden="false" customHeight="false" outlineLevel="0" collapsed="false">
      <c r="A10" s="24" t="str">
        <f aca="false">Codebook!B10</f>
        <v>q2_quality</v>
      </c>
      <c r="B10" s="20" t="n">
        <f aca="false">COUNTA(Data!$A$5:$A$204)</f>
        <v>41</v>
      </c>
      <c r="C10" s="20" t="n">
        <f aca="false">MAX(0,B10-COUNTA(Data!$F$5:$F$204))</f>
        <v>0</v>
      </c>
      <c r="D10" s="20" t="n">
        <f aca="false">COUNTA(Data!$F$5:$F$204)-COUNTIFS(Data!$F$5:$F$204,"&gt;="&amp;Codebook!$F$10,Data!$F$5:$F$204,"&lt;="&amp;Codebook!$G$10)</f>
        <v>1</v>
      </c>
      <c r="E10" s="20" t="n">
        <f aca="false">COUNTA(Data!$F$5:$F$204)-D10</f>
        <v>40</v>
      </c>
      <c r="F10" s="20" t="n">
        <f aca="false">COUNT('Clean Data'!$F$5:$F$204)</f>
        <v>39</v>
      </c>
      <c r="G10" s="25" t="n">
        <f aca="false">IF(B10=0,"n/a",E10/B10)</f>
        <v>0.975609756097561</v>
      </c>
      <c r="H10" s="11" t="str">
        <f aca="false">IF(AND(C10=0,N(D10)=0),"OK","REVIEW")</f>
        <v>REVIEW</v>
      </c>
    </row>
    <row r="11" customFormat="false" ht="15" hidden="false" customHeight="false" outlineLevel="0" collapsed="false">
      <c r="A11" s="24" t="str">
        <f aca="false">Codebook!B11</f>
        <v>q3_support</v>
      </c>
      <c r="B11" s="20" t="n">
        <f aca="false">COUNTA(Data!$A$5:$A$204)</f>
        <v>41</v>
      </c>
      <c r="C11" s="20" t="n">
        <f aca="false">MAX(0,B11-COUNTA(Data!$G$5:$G$204))</f>
        <v>0</v>
      </c>
      <c r="D11" s="20" t="n">
        <f aca="false">COUNTA(Data!$G$5:$G$204)-COUNTIFS(Data!$G$5:$G$204,"&gt;="&amp;Codebook!$F$11,Data!$G$5:$G$204,"&lt;="&amp;Codebook!$G$11)</f>
        <v>1</v>
      </c>
      <c r="E11" s="20" t="n">
        <f aca="false">COUNTA(Data!$G$5:$G$204)-D11</f>
        <v>40</v>
      </c>
      <c r="F11" s="20" t="n">
        <f aca="false">COUNT('Clean Data'!$G$5:$G$204)</f>
        <v>39</v>
      </c>
      <c r="G11" s="25" t="n">
        <f aca="false">IF(B11=0,"n/a",E11/B11)</f>
        <v>0.975609756097561</v>
      </c>
      <c r="H11" s="11" t="str">
        <f aca="false">IF(AND(C11=0,N(D11)=0),"OK","REVIEW")</f>
        <v>REVIEW</v>
      </c>
    </row>
    <row r="12" customFormat="false" ht="15" hidden="false" customHeight="false" outlineLevel="0" collapsed="false">
      <c r="A12" s="24" t="str">
        <f aca="false">Codebook!B12</f>
        <v>q4_value</v>
      </c>
      <c r="B12" s="20" t="n">
        <f aca="false">COUNTA(Data!$A$5:$A$204)</f>
        <v>41</v>
      </c>
      <c r="C12" s="20" t="n">
        <f aca="false">MAX(0,B12-COUNTA(Data!$H$5:$H$204))</f>
        <v>1</v>
      </c>
      <c r="D12" s="20" t="n">
        <f aca="false">COUNTA(Data!$H$5:$H$204)-COUNTIFS(Data!$H$5:$H$204,"&gt;="&amp;Codebook!$F$12,Data!$H$5:$H$204,"&lt;="&amp;Codebook!$G$12)</f>
        <v>0</v>
      </c>
      <c r="E12" s="20" t="n">
        <f aca="false">COUNTA(Data!$H$5:$H$204)-D12</f>
        <v>40</v>
      </c>
      <c r="F12" s="20" t="n">
        <f aca="false">COUNT('Clean Data'!$H$5:$H$204)</f>
        <v>39</v>
      </c>
      <c r="G12" s="25" t="n">
        <f aca="false">IF(B12=0,"n/a",E12/B12)</f>
        <v>0.975609756097561</v>
      </c>
      <c r="H12" s="11" t="str">
        <f aca="false">IF(AND(C12=0,N(D12)=0),"OK","REVIEW")</f>
        <v>REVIEW</v>
      </c>
    </row>
    <row r="13" customFormat="false" ht="15" hidden="false" customHeight="false" outlineLevel="0" collapsed="false">
      <c r="A13" s="24" t="str">
        <f aca="false">Codebook!B13</f>
        <v>q5_recommend</v>
      </c>
      <c r="B13" s="20" t="n">
        <f aca="false">COUNTA(Data!$A$5:$A$204)</f>
        <v>41</v>
      </c>
      <c r="C13" s="20" t="n">
        <f aca="false">MAX(0,B13-COUNTA(Data!$I$5:$I$204))</f>
        <v>1</v>
      </c>
      <c r="D13" s="20" t="n">
        <f aca="false">COUNTA(Data!$I$5:$I$204)-COUNTIFS(Data!$I$5:$I$204,"&gt;="&amp;Codebook!$F$13,Data!$I$5:$I$204,"&lt;="&amp;Codebook!$G$13)</f>
        <v>0</v>
      </c>
      <c r="E13" s="20" t="n">
        <f aca="false">COUNTA(Data!$I$5:$I$204)-D13</f>
        <v>40</v>
      </c>
      <c r="F13" s="20" t="n">
        <f aca="false">COUNT('Clean Data'!$I$5:$I$204)</f>
        <v>39</v>
      </c>
      <c r="G13" s="25" t="n">
        <f aca="false">IF(B13=0,"n/a",E13/B13)</f>
        <v>0.975609756097561</v>
      </c>
      <c r="H13" s="11" t="str">
        <f aca="false">IF(AND(C13=0,N(D13)=0),"OK","REVIEW")</f>
        <v>REVIEW</v>
      </c>
    </row>
    <row r="14" customFormat="false" ht="15" hidden="false" customHeight="false" outlineLevel="0" collapsed="false">
      <c r="A14" s="24" t="str">
        <f aca="false">Codebook!B14</f>
        <v>sat_overall</v>
      </c>
      <c r="B14" s="20" t="n">
        <f aca="false">COUNTA(Data!$A$5:$A$204)</f>
        <v>41</v>
      </c>
      <c r="C14" s="20" t="n">
        <f aca="false">MAX(0,B14-COUNTA(Data!$J$5:$J$204))</f>
        <v>0</v>
      </c>
      <c r="D14" s="20" t="n">
        <f aca="false">COUNTA(Data!$J$5:$J$204)-COUNTIFS(Data!$J$5:$J$204,"&gt;="&amp;Codebook!$F$14,Data!$J$5:$J$204,"&lt;="&amp;Codebook!$G$14)</f>
        <v>1</v>
      </c>
      <c r="E14" s="20" t="n">
        <f aca="false">COUNTA(Data!$J$5:$J$204)-D14</f>
        <v>40</v>
      </c>
      <c r="F14" s="20" t="n">
        <f aca="false">COUNT('Clean Data'!$J$5:$J$204)</f>
        <v>39</v>
      </c>
      <c r="G14" s="25" t="n">
        <f aca="false">IF(B14=0,"n/a",E14/B14)</f>
        <v>0.975609756097561</v>
      </c>
      <c r="H14" s="11" t="str">
        <f aca="false">IF(AND(C14=0,N(D14)=0),"OK","REVIEW")</f>
        <v>REVIEW</v>
      </c>
    </row>
    <row r="16" customFormat="false" ht="15" hidden="false" customHeight="false" outlineLevel="0" collapsed="false">
      <c r="A16" s="26" t="s">
        <v>178</v>
      </c>
      <c r="B16" s="27"/>
      <c r="C16" s="27"/>
      <c r="D16" s="27"/>
      <c r="E16" s="27"/>
      <c r="F16" s="27"/>
      <c r="G16" s="27"/>
      <c r="H16" s="27"/>
    </row>
    <row r="17" customFormat="false" ht="15" hidden="false" customHeight="false" outlineLevel="0" collapsed="false">
      <c r="A17" s="19" t="s">
        <v>179</v>
      </c>
      <c r="B17" s="20" t="n">
        <f aca="false">COUNTA(Data!$A$5:$A$204)</f>
        <v>41</v>
      </c>
    </row>
    <row r="18" customFormat="false" ht="15" hidden="false" customHeight="false" outlineLevel="0" collapsed="false">
      <c r="A18" s="19" t="s">
        <v>180</v>
      </c>
      <c r="B18" s="20" t="n">
        <f aca="false">B17-B19</f>
        <v>1</v>
      </c>
    </row>
    <row r="19" customFormat="false" ht="15" hidden="false" customHeight="false" outlineLevel="0" collapsed="false">
      <c r="A19" s="19" t="s">
        <v>181</v>
      </c>
      <c r="B19" s="22" t="n">
        <f aca="false">SUM('Clean Data'!$K$5:$K$204)</f>
        <v>40</v>
      </c>
    </row>
    <row r="20" customFormat="false" ht="15" hidden="false" customHeight="false" outlineLevel="0" collapsed="false">
      <c r="A20" s="19" t="s">
        <v>182</v>
      </c>
      <c r="B20" s="20" t="n">
        <f aca="false">SUM('Clean Data'!$L$5:$L$204)</f>
        <v>36</v>
      </c>
    </row>
    <row r="21" customFormat="false" ht="15" hidden="false" customHeight="false" outlineLevel="0" collapsed="false">
      <c r="A21" s="19" t="s">
        <v>183</v>
      </c>
      <c r="B21" s="20" t="n">
        <f aca="false">SUM(C5:C14)</f>
        <v>4</v>
      </c>
    </row>
    <row r="22" customFormat="false" ht="15" hidden="false" customHeight="false" outlineLevel="0" collapsed="false">
      <c r="A22" s="19" t="s">
        <v>184</v>
      </c>
      <c r="B22" s="20" t="n">
        <f aca="false">SUM(D5:D14)</f>
        <v>6</v>
      </c>
    </row>
    <row r="23" customFormat="false" ht="15" hidden="false" customHeight="false" outlineLevel="0" collapsed="false">
      <c r="A23" s="19" t="s">
        <v>185</v>
      </c>
      <c r="B23" s="20" t="n">
        <f aca="false">B21+B22+B18</f>
        <v>11</v>
      </c>
    </row>
    <row r="24" customFormat="false" ht="15" hidden="false" customHeight="false" outlineLevel="0" collapsed="false">
      <c r="A24" s="19" t="s">
        <v>186</v>
      </c>
      <c r="B24" s="20" t="n">
        <f aca="false">COUNTA('Cleaning Log'!$C$14:$C$63)</f>
        <v>11</v>
      </c>
    </row>
    <row r="25" customFormat="false" ht="15" hidden="false" customHeight="false" outlineLevel="0" collapsed="false">
      <c r="A25" s="21" t="s">
        <v>187</v>
      </c>
      <c r="B25" s="11" t="str">
        <f aca="false">IF(B24&gt;=B23,"OK","REVIEW")</f>
        <v>OK</v>
      </c>
      <c r="C25" s="2" t="s">
        <v>188</v>
      </c>
    </row>
  </sheetData>
  <conditionalFormatting sqref="H5:H14">
    <cfRule type="expression" priority="2" aboveAverage="0" equalAverage="0" bottom="0" percent="0" rank="0" text="" dxfId="0">
      <formula>H5="OK"</formula>
    </cfRule>
    <cfRule type="expression" priority="3" aboveAverage="0" equalAverage="0" bottom="0" percent="0" rank="0" text="" dxfId="1">
      <formula>H5="REVIEW"</formula>
    </cfRule>
  </conditionalFormatting>
  <conditionalFormatting sqref="B25">
    <cfRule type="expression" priority="4" aboveAverage="0" equalAverage="0" bottom="0" percent="0" rank="0" text="" dxfId="0">
      <formula>B25="OK"</formula>
    </cfRule>
    <cfRule type="expression" priority="5" aboveAverage="0" equalAverage="0" bottom="0" percent="0" rank="0" text="" dxfId="1">
      <formula>B25="REVIEW"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EA9DB"/>
    <pageSetUpPr fitToPage="false"/>
  </sheetPr>
  <dimension ref="A1:S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0" min="1" style="0" width="14"/>
    <col collapsed="false" customWidth="true" hidden="false" outlineLevel="0" max="11" min="11" style="0" width="17"/>
    <col collapsed="false" customWidth="true" hidden="false" outlineLevel="0" max="19" min="12" style="0" width="14"/>
  </cols>
  <sheetData>
    <row r="1" customFormat="false" ht="17.35" hidden="false" customHeight="false" outlineLevel="0" collapsed="false">
      <c r="A1" s="9" t="s">
        <v>189</v>
      </c>
    </row>
    <row r="2" customFormat="false" ht="15" hidden="false" customHeight="false" outlineLevel="0" collapsed="false">
      <c r="A2" s="2" t="s">
        <v>190</v>
      </c>
    </row>
    <row r="3" customFormat="false" ht="15" hidden="false" customHeight="false" outlineLevel="0" collapsed="false">
      <c r="N3" s="2" t="s">
        <v>191</v>
      </c>
    </row>
    <row r="4" customFormat="false" ht="15" hidden="false" customHeight="false" outlineLevel="0" collapsed="false">
      <c r="A4" s="16" t="str">
        <f aca="false">Codebook!B5</f>
        <v>respondent_id</v>
      </c>
      <c r="B4" s="16" t="str">
        <f aca="false">Codebook!B6</f>
        <v>age</v>
      </c>
      <c r="C4" s="16" t="str">
        <f aca="false">Codebook!B7</f>
        <v>gender</v>
      </c>
      <c r="D4" s="16" t="str">
        <f aca="false">Codebook!B8</f>
        <v>education</v>
      </c>
      <c r="E4" s="16" t="str">
        <f aca="false">Codebook!B9</f>
        <v>q1_ease</v>
      </c>
      <c r="F4" s="16" t="str">
        <f aca="false">Codebook!B10</f>
        <v>q2_quality</v>
      </c>
      <c r="G4" s="16" t="str">
        <f aca="false">Codebook!B11</f>
        <v>q3_support</v>
      </c>
      <c r="H4" s="16" t="str">
        <f aca="false">Codebook!B12</f>
        <v>q4_value</v>
      </c>
      <c r="I4" s="16" t="str">
        <f aca="false">Codebook!B13</f>
        <v>q5_recommend</v>
      </c>
      <c r="J4" s="16" t="str">
        <f aca="false">Codebook!B14</f>
        <v>sat_overall</v>
      </c>
      <c r="K4" s="16" t="s">
        <v>192</v>
      </c>
      <c r="L4" s="16" t="s">
        <v>193</v>
      </c>
      <c r="M4" s="16" t="s">
        <v>194</v>
      </c>
      <c r="N4" s="28" t="s">
        <v>195</v>
      </c>
      <c r="O4" s="28" t="s">
        <v>196</v>
      </c>
      <c r="P4" s="28" t="s">
        <v>197</v>
      </c>
      <c r="Q4" s="28" t="s">
        <v>198</v>
      </c>
      <c r="R4" s="28" t="s">
        <v>199</v>
      </c>
      <c r="S4" s="28" t="s">
        <v>200</v>
      </c>
    </row>
    <row r="5" customFormat="false" ht="15" hidden="false" customHeight="false" outlineLevel="0" collapsed="false">
      <c r="A5" s="11" t="n">
        <f aca="false">IF($K5=1,Data!A5,"")</f>
        <v>1001</v>
      </c>
      <c r="B5" s="11" t="n">
        <f aca="false">IF($K5=0,"",IF(AND(ISNUMBER(Data!B5),Data!B5&gt;=Codebook!$F$6,Data!B5&lt;=Codebook!$G$6),Data!B5,""))</f>
        <v>44</v>
      </c>
      <c r="C5" s="11" t="n">
        <f aca="false">IF($K5=0,"",IF(AND(ISNUMBER(Data!C5),Data!C5&gt;=Codebook!$F$7,Data!C5&lt;=Codebook!$G$7),Data!C5,""))</f>
        <v>2</v>
      </c>
      <c r="D5" s="11" t="n">
        <f aca="false">IF($K5=0,"",IF(AND(ISNUMBER(Data!D5),Data!D5&gt;=Codebook!$F$8,Data!D5&lt;=Codebook!$G$8),Data!D5,""))</f>
        <v>1</v>
      </c>
      <c r="E5" s="11" t="n">
        <f aca="false">IF($K5=0,"",IF(AND(ISNUMBER(Data!E5),Data!E5&gt;=Codebook!$F$9,Data!E5&lt;=Codebook!$G$9),Data!E5,""))</f>
        <v>3</v>
      </c>
      <c r="F5" s="11" t="n">
        <f aca="false">IF($K5=0,"",IF(AND(ISNUMBER(Data!F5),Data!F5&gt;=Codebook!$F$10,Data!F5&lt;=Codebook!$G$10),Data!F5,""))</f>
        <v>4</v>
      </c>
      <c r="G5" s="11" t="n">
        <f aca="false">IF($K5=0,"",IF(AND(ISNUMBER(Data!G5),Data!G5&gt;=Codebook!$F$11,Data!G5&lt;=Codebook!$G$11),Data!G5,""))</f>
        <v>4</v>
      </c>
      <c r="H5" s="11" t="n">
        <f aca="false">IF($K5=0,"",IF(AND(ISNUMBER(Data!H5),Data!H5&gt;=Codebook!$F$12,Data!H5&lt;=Codebook!$G$12),Data!H5,""))</f>
        <v>4</v>
      </c>
      <c r="I5" s="11" t="n">
        <f aca="false">IF($K5=0,"",IF(AND(ISNUMBER(Data!I5),Data!I5&gt;=Codebook!$F$13,Data!I5&lt;=Codebook!$G$13),Data!I5,""))</f>
        <v>3</v>
      </c>
      <c r="J5" s="11" t="n">
        <f aca="false">IF($K5=0,"",IF(AND(ISNUMBER(Data!J5),Data!J5&gt;=Codebook!$F$14,Data!J5&lt;=Codebook!$G$14),Data!J5,""))</f>
        <v>7</v>
      </c>
      <c r="K5" s="11" t="n">
        <f aca="false">IF(Data!A5="",0,IF(COUNTIF(Data!$A$5:A5,Data!A5)&gt;1,0,1))</f>
        <v>1</v>
      </c>
      <c r="L5" s="11" t="n">
        <f aca="false">IF($K5=0,0,IF(COUNT(E5:I5)=5,1,0))</f>
        <v>1</v>
      </c>
      <c r="M5" s="29" t="n">
        <f aca="false">IF(L5=1,AVERAGE(E5:I5),"")</f>
        <v>3.6</v>
      </c>
      <c r="N5" s="30" t="n">
        <f aca="false">IF($L5=1,E5,"")</f>
        <v>3</v>
      </c>
      <c r="O5" s="30" t="n">
        <f aca="false">IF($L5=1,F5,"")</f>
        <v>4</v>
      </c>
      <c r="P5" s="30" t="n">
        <f aca="false">IF($L5=1,G5,"")</f>
        <v>4</v>
      </c>
      <c r="Q5" s="30" t="n">
        <f aca="false">IF($L5=1,H5,"")</f>
        <v>4</v>
      </c>
      <c r="R5" s="30" t="n">
        <f aca="false">IF($L5=1,I5,"")</f>
        <v>3</v>
      </c>
      <c r="S5" s="30" t="n">
        <f aca="false">IF(L5=1,SUM(E5:I5),"")</f>
        <v>18</v>
      </c>
    </row>
    <row r="6" customFormat="false" ht="15" hidden="false" customHeight="false" outlineLevel="0" collapsed="false">
      <c r="A6" s="11" t="n">
        <f aca="false">IF($K6=1,Data!A6,"")</f>
        <v>1002</v>
      </c>
      <c r="B6" s="11" t="n">
        <f aca="false">IF($K6=0,"",IF(AND(ISNUMBER(Data!B6),Data!B6&gt;=Codebook!$F$6,Data!B6&lt;=Codebook!$G$6),Data!B6,""))</f>
        <v>42</v>
      </c>
      <c r="C6" s="11" t="n">
        <f aca="false">IF($K6=0,"",IF(AND(ISNUMBER(Data!C6),Data!C6&gt;=Codebook!$F$7,Data!C6&lt;=Codebook!$G$7),Data!C6,""))</f>
        <v>1</v>
      </c>
      <c r="D6" s="11" t="n">
        <f aca="false">IF($K6=0,"",IF(AND(ISNUMBER(Data!D6),Data!D6&gt;=Codebook!$F$8,Data!D6&lt;=Codebook!$G$8),Data!D6,""))</f>
        <v>3</v>
      </c>
      <c r="E6" s="11" t="n">
        <f aca="false">IF($K6=0,"",IF(AND(ISNUMBER(Data!E6),Data!E6&gt;=Codebook!$F$9,Data!E6&lt;=Codebook!$G$9),Data!E6,""))</f>
        <v>2</v>
      </c>
      <c r="F6" s="11" t="n">
        <f aca="false">IF($K6=0,"",IF(AND(ISNUMBER(Data!F6),Data!F6&gt;=Codebook!$F$10,Data!F6&lt;=Codebook!$G$10),Data!F6,""))</f>
        <v>3</v>
      </c>
      <c r="G6" s="11" t="n">
        <f aca="false">IF($K6=0,"",IF(AND(ISNUMBER(Data!G6),Data!G6&gt;=Codebook!$F$11,Data!G6&lt;=Codebook!$G$11),Data!G6,""))</f>
        <v>2</v>
      </c>
      <c r="H6" s="11" t="n">
        <f aca="false">IF($K6=0,"",IF(AND(ISNUMBER(Data!H6),Data!H6&gt;=Codebook!$F$12,Data!H6&lt;=Codebook!$G$12),Data!H6,""))</f>
        <v>3</v>
      </c>
      <c r="I6" s="11" t="n">
        <f aca="false">IF($K6=0,"",IF(AND(ISNUMBER(Data!I6),Data!I6&gt;=Codebook!$F$13,Data!I6&lt;=Codebook!$G$13),Data!I6,""))</f>
        <v>3</v>
      </c>
      <c r="J6" s="11" t="n">
        <f aca="false">IF($K6=0,"",IF(AND(ISNUMBER(Data!J6),Data!J6&gt;=Codebook!$F$14,Data!J6&lt;=Codebook!$G$14),Data!J6,""))</f>
        <v>5</v>
      </c>
      <c r="K6" s="11" t="n">
        <f aca="false">IF(Data!A6="",0,IF(COUNTIF(Data!$A$5:A6,Data!A6)&gt;1,0,1))</f>
        <v>1</v>
      </c>
      <c r="L6" s="11" t="n">
        <f aca="false">IF($K6=0,0,IF(COUNT(E6:I6)=5,1,0))</f>
        <v>1</v>
      </c>
      <c r="M6" s="29" t="n">
        <f aca="false">IF(L6=1,AVERAGE(E6:I6),"")</f>
        <v>2.6</v>
      </c>
      <c r="N6" s="30" t="n">
        <f aca="false">IF($L6=1,E6,"")</f>
        <v>2</v>
      </c>
      <c r="O6" s="30" t="n">
        <f aca="false">IF($L6=1,F6,"")</f>
        <v>3</v>
      </c>
      <c r="P6" s="30" t="n">
        <f aca="false">IF($L6=1,G6,"")</f>
        <v>2</v>
      </c>
      <c r="Q6" s="30" t="n">
        <f aca="false">IF($L6=1,H6,"")</f>
        <v>3</v>
      </c>
      <c r="R6" s="30" t="n">
        <f aca="false">IF($L6=1,I6,"")</f>
        <v>3</v>
      </c>
      <c r="S6" s="30" t="n">
        <f aca="false">IF(L6=1,SUM(E6:I6),"")</f>
        <v>13</v>
      </c>
    </row>
    <row r="7" customFormat="false" ht="15" hidden="false" customHeight="false" outlineLevel="0" collapsed="false">
      <c r="A7" s="11" t="n">
        <f aca="false">IF($K7=1,Data!A7,"")</f>
        <v>1003</v>
      </c>
      <c r="B7" s="11" t="n">
        <f aca="false">IF($K7=0,"",IF(AND(ISNUMBER(Data!B7),Data!B7&gt;=Codebook!$F$6,Data!B7&lt;=Codebook!$G$6),Data!B7,""))</f>
        <v>29</v>
      </c>
      <c r="C7" s="11" t="n">
        <f aca="false">IF($K7=0,"",IF(AND(ISNUMBER(Data!C7),Data!C7&gt;=Codebook!$F$7,Data!C7&lt;=Codebook!$G$7),Data!C7,""))</f>
        <v>1</v>
      </c>
      <c r="D7" s="11" t="n">
        <f aca="false">IF($K7=0,"",IF(AND(ISNUMBER(Data!D7),Data!D7&gt;=Codebook!$F$8,Data!D7&lt;=Codebook!$G$8),Data!D7,""))</f>
        <v>1</v>
      </c>
      <c r="E7" s="11" t="n">
        <f aca="false">IF($K7=0,"",IF(AND(ISNUMBER(Data!E7),Data!E7&gt;=Codebook!$F$9,Data!E7&lt;=Codebook!$G$9),Data!E7,""))</f>
        <v>4</v>
      </c>
      <c r="F7" s="11" t="n">
        <f aca="false">IF($K7=0,"",IF(AND(ISNUMBER(Data!F7),Data!F7&gt;=Codebook!$F$10,Data!F7&lt;=Codebook!$G$10),Data!F7,""))</f>
        <v>5</v>
      </c>
      <c r="G7" s="11" t="n">
        <f aca="false">IF($K7=0,"",IF(AND(ISNUMBER(Data!G7),Data!G7&gt;=Codebook!$F$11,Data!G7&lt;=Codebook!$G$11),Data!G7,""))</f>
        <v>4</v>
      </c>
      <c r="H7" s="11" t="n">
        <f aca="false">IF($K7=0,"",IF(AND(ISNUMBER(Data!H7),Data!H7&gt;=Codebook!$F$12,Data!H7&lt;=Codebook!$G$12),Data!H7,""))</f>
        <v>3</v>
      </c>
      <c r="I7" s="11" t="n">
        <f aca="false">IF($K7=0,"",IF(AND(ISNUMBER(Data!I7),Data!I7&gt;=Codebook!$F$13,Data!I7&lt;=Codebook!$G$13),Data!I7,""))</f>
        <v>4</v>
      </c>
      <c r="J7" s="11" t="n">
        <f aca="false">IF($K7=0,"",IF(AND(ISNUMBER(Data!J7),Data!J7&gt;=Codebook!$F$14,Data!J7&lt;=Codebook!$G$14),Data!J7,""))</f>
        <v>8</v>
      </c>
      <c r="K7" s="11" t="n">
        <f aca="false">IF(Data!A7="",0,IF(COUNTIF(Data!$A$5:A7,Data!A7)&gt;1,0,1))</f>
        <v>1</v>
      </c>
      <c r="L7" s="11" t="n">
        <f aca="false">IF($K7=0,0,IF(COUNT(E7:I7)=5,1,0))</f>
        <v>1</v>
      </c>
      <c r="M7" s="29" t="n">
        <f aca="false">IF(L7=1,AVERAGE(E7:I7),"")</f>
        <v>4</v>
      </c>
      <c r="N7" s="30" t="n">
        <f aca="false">IF($L7=1,E7,"")</f>
        <v>4</v>
      </c>
      <c r="O7" s="30" t="n">
        <f aca="false">IF($L7=1,F7,"")</f>
        <v>5</v>
      </c>
      <c r="P7" s="30" t="n">
        <f aca="false">IF($L7=1,G7,"")</f>
        <v>4</v>
      </c>
      <c r="Q7" s="30" t="n">
        <f aca="false">IF($L7=1,H7,"")</f>
        <v>3</v>
      </c>
      <c r="R7" s="30" t="n">
        <f aca="false">IF($L7=1,I7,"")</f>
        <v>4</v>
      </c>
      <c r="S7" s="30" t="n">
        <f aca="false">IF(L7=1,SUM(E7:I7),"")</f>
        <v>20</v>
      </c>
    </row>
    <row r="8" customFormat="false" ht="15" hidden="false" customHeight="false" outlineLevel="0" collapsed="false">
      <c r="A8" s="11" t="n">
        <f aca="false">IF($K8=1,Data!A8,"")</f>
        <v>1004</v>
      </c>
      <c r="B8" s="11" t="n">
        <f aca="false">IF($K8=0,"",IF(AND(ISNUMBER(Data!B8),Data!B8&gt;=Codebook!$F$6,Data!B8&lt;=Codebook!$G$6),Data!B8,""))</f>
        <v>39</v>
      </c>
      <c r="C8" s="11" t="n">
        <f aca="false">IF($K8=0,"",IF(AND(ISNUMBER(Data!C8),Data!C8&gt;=Codebook!$F$7,Data!C8&lt;=Codebook!$G$7),Data!C8,""))</f>
        <v>1</v>
      </c>
      <c r="D8" s="11" t="n">
        <f aca="false">IF($K8=0,"",IF(AND(ISNUMBER(Data!D8),Data!D8&gt;=Codebook!$F$8,Data!D8&lt;=Codebook!$G$8),Data!D8,""))</f>
        <v>3</v>
      </c>
      <c r="E8" s="11" t="n">
        <f aca="false">IF($K8=0,"",IF(AND(ISNUMBER(Data!E8),Data!E8&gt;=Codebook!$F$9,Data!E8&lt;=Codebook!$G$9),Data!E8,""))</f>
        <v>5</v>
      </c>
      <c r="F8" s="11" t="n">
        <f aca="false">IF($K8=0,"",IF(AND(ISNUMBER(Data!F8),Data!F8&gt;=Codebook!$F$10,Data!F8&lt;=Codebook!$G$10),Data!F8,""))</f>
        <v>4</v>
      </c>
      <c r="G8" s="11" t="n">
        <f aca="false">IF($K8=0,"",IF(AND(ISNUMBER(Data!G8),Data!G8&gt;=Codebook!$F$11,Data!G8&lt;=Codebook!$G$11),Data!G8,""))</f>
        <v>3</v>
      </c>
      <c r="H8" s="11" t="n">
        <f aca="false">IF($K8=0,"",IF(AND(ISNUMBER(Data!H8),Data!H8&gt;=Codebook!$F$12,Data!H8&lt;=Codebook!$G$12),Data!H8,""))</f>
        <v>5</v>
      </c>
      <c r="I8" s="11" t="n">
        <f aca="false">IF($K8=0,"",IF(AND(ISNUMBER(Data!I8),Data!I8&gt;=Codebook!$F$13,Data!I8&lt;=Codebook!$G$13),Data!I8,""))</f>
        <v>5</v>
      </c>
      <c r="J8" s="11" t="n">
        <f aca="false">IF($K8=0,"",IF(AND(ISNUMBER(Data!J8),Data!J8&gt;=Codebook!$F$14,Data!J8&lt;=Codebook!$G$14),Data!J8,""))</f>
        <v>9</v>
      </c>
      <c r="K8" s="11" t="n">
        <f aca="false">IF(Data!A8="",0,IF(COUNTIF(Data!$A$5:A8,Data!A8)&gt;1,0,1))</f>
        <v>1</v>
      </c>
      <c r="L8" s="11" t="n">
        <f aca="false">IF($K8=0,0,IF(COUNT(E8:I8)=5,1,0))</f>
        <v>1</v>
      </c>
      <c r="M8" s="29" t="n">
        <f aca="false">IF(L8=1,AVERAGE(E8:I8),"")</f>
        <v>4.4</v>
      </c>
      <c r="N8" s="30" t="n">
        <f aca="false">IF($L8=1,E8,"")</f>
        <v>5</v>
      </c>
      <c r="O8" s="30" t="n">
        <f aca="false">IF($L8=1,F8,"")</f>
        <v>4</v>
      </c>
      <c r="P8" s="30" t="n">
        <f aca="false">IF($L8=1,G8,"")</f>
        <v>3</v>
      </c>
      <c r="Q8" s="30" t="n">
        <f aca="false">IF($L8=1,H8,"")</f>
        <v>5</v>
      </c>
      <c r="R8" s="30" t="n">
        <f aca="false">IF($L8=1,I8,"")</f>
        <v>5</v>
      </c>
      <c r="S8" s="30" t="n">
        <f aca="false">IF(L8=1,SUM(E8:I8),"")</f>
        <v>22</v>
      </c>
    </row>
    <row r="9" customFormat="false" ht="15" hidden="false" customHeight="false" outlineLevel="0" collapsed="false">
      <c r="A9" s="11" t="n">
        <f aca="false">IF($K9=1,Data!A9,"")</f>
        <v>1005</v>
      </c>
      <c r="B9" s="11" t="str">
        <f aca="false">IF($K9=0,"",IF(AND(ISNUMBER(Data!B9),Data!B9&gt;=Codebook!$F$6,Data!B9&lt;=Codebook!$G$6),Data!B9,""))</f>
        <v/>
      </c>
      <c r="C9" s="11" t="n">
        <f aca="false">IF($K9=0,"",IF(AND(ISNUMBER(Data!C9),Data!C9&gt;=Codebook!$F$7,Data!C9&lt;=Codebook!$G$7),Data!C9,""))</f>
        <v>2</v>
      </c>
      <c r="D9" s="11" t="n">
        <f aca="false">IF($K9=0,"",IF(AND(ISNUMBER(Data!D9),Data!D9&gt;=Codebook!$F$8,Data!D9&lt;=Codebook!$G$8),Data!D9,""))</f>
        <v>2</v>
      </c>
      <c r="E9" s="11" t="n">
        <f aca="false">IF($K9=0,"",IF(AND(ISNUMBER(Data!E9),Data!E9&gt;=Codebook!$F$9,Data!E9&lt;=Codebook!$G$9),Data!E9,""))</f>
        <v>2</v>
      </c>
      <c r="F9" s="11" t="n">
        <f aca="false">IF($K9=0,"",IF(AND(ISNUMBER(Data!F9),Data!F9&gt;=Codebook!$F$10,Data!F9&lt;=Codebook!$G$10),Data!F9,""))</f>
        <v>2</v>
      </c>
      <c r="G9" s="11" t="n">
        <f aca="false">IF($K9=0,"",IF(AND(ISNUMBER(Data!G9),Data!G9&gt;=Codebook!$F$11,Data!G9&lt;=Codebook!$G$11),Data!G9,""))</f>
        <v>1</v>
      </c>
      <c r="H9" s="11" t="n">
        <f aca="false">IF($K9=0,"",IF(AND(ISNUMBER(Data!H9),Data!H9&gt;=Codebook!$F$12,Data!H9&lt;=Codebook!$G$12),Data!H9,""))</f>
        <v>2</v>
      </c>
      <c r="I9" s="11" t="n">
        <f aca="false">IF($K9=0,"",IF(AND(ISNUMBER(Data!I9),Data!I9&gt;=Codebook!$F$13,Data!I9&lt;=Codebook!$G$13),Data!I9,""))</f>
        <v>3</v>
      </c>
      <c r="J9" s="11" t="n">
        <f aca="false">IF($K9=0,"",IF(AND(ISNUMBER(Data!J9),Data!J9&gt;=Codebook!$F$14,Data!J9&lt;=Codebook!$G$14),Data!J9,""))</f>
        <v>3</v>
      </c>
      <c r="K9" s="11" t="n">
        <f aca="false">IF(Data!A9="",0,IF(COUNTIF(Data!$A$5:A9,Data!A9)&gt;1,0,1))</f>
        <v>1</v>
      </c>
      <c r="L9" s="11" t="n">
        <f aca="false">IF($K9=0,0,IF(COUNT(E9:I9)=5,1,0))</f>
        <v>1</v>
      </c>
      <c r="M9" s="29" t="n">
        <f aca="false">IF(L9=1,AVERAGE(E9:I9),"")</f>
        <v>2</v>
      </c>
      <c r="N9" s="30" t="n">
        <f aca="false">IF($L9=1,E9,"")</f>
        <v>2</v>
      </c>
      <c r="O9" s="30" t="n">
        <f aca="false">IF($L9=1,F9,"")</f>
        <v>2</v>
      </c>
      <c r="P9" s="30" t="n">
        <f aca="false">IF($L9=1,G9,"")</f>
        <v>1</v>
      </c>
      <c r="Q9" s="30" t="n">
        <f aca="false">IF($L9=1,H9,"")</f>
        <v>2</v>
      </c>
      <c r="R9" s="30" t="n">
        <f aca="false">IF($L9=1,I9,"")</f>
        <v>3</v>
      </c>
      <c r="S9" s="30" t="n">
        <f aca="false">IF(L9=1,SUM(E9:I9),"")</f>
        <v>10</v>
      </c>
    </row>
    <row r="10" customFormat="false" ht="15" hidden="false" customHeight="false" outlineLevel="0" collapsed="false">
      <c r="A10" s="11" t="n">
        <f aca="false">IF($K10=1,Data!A10,"")</f>
        <v>1006</v>
      </c>
      <c r="B10" s="11" t="n">
        <f aca="false">IF($K10=0,"",IF(AND(ISNUMBER(Data!B10),Data!B10&gt;=Codebook!$F$6,Data!B10&lt;=Codebook!$G$6),Data!B10,""))</f>
        <v>38</v>
      </c>
      <c r="C10" s="11" t="n">
        <f aca="false">IF($K10=0,"",IF(AND(ISNUMBER(Data!C10),Data!C10&gt;=Codebook!$F$7,Data!C10&lt;=Codebook!$G$7),Data!C10,""))</f>
        <v>2</v>
      </c>
      <c r="D10" s="11" t="n">
        <f aca="false">IF($K10=0,"",IF(AND(ISNUMBER(Data!D10),Data!D10&gt;=Codebook!$F$8,Data!D10&lt;=Codebook!$G$8),Data!D10,""))</f>
        <v>1</v>
      </c>
      <c r="E10" s="11" t="str">
        <f aca="false">IF($K10=0,"",IF(AND(ISNUMBER(Data!E10),Data!E10&gt;=Codebook!$F$9,Data!E10&lt;=Codebook!$G$9),Data!E10,""))</f>
        <v/>
      </c>
      <c r="F10" s="11" t="n">
        <f aca="false">IF($K10=0,"",IF(AND(ISNUMBER(Data!F10),Data!F10&gt;=Codebook!$F$10,Data!F10&lt;=Codebook!$G$10),Data!F10,""))</f>
        <v>1</v>
      </c>
      <c r="G10" s="11" t="n">
        <f aca="false">IF($K10=0,"",IF(AND(ISNUMBER(Data!G10),Data!G10&gt;=Codebook!$F$11,Data!G10&lt;=Codebook!$G$11),Data!G10,""))</f>
        <v>4</v>
      </c>
      <c r="H10" s="11" t="n">
        <f aca="false">IF($K10=0,"",IF(AND(ISNUMBER(Data!H10),Data!H10&gt;=Codebook!$F$12,Data!H10&lt;=Codebook!$G$12),Data!H10,""))</f>
        <v>1</v>
      </c>
      <c r="I10" s="11" t="n">
        <f aca="false">IF($K10=0,"",IF(AND(ISNUMBER(Data!I10),Data!I10&gt;=Codebook!$F$13,Data!I10&lt;=Codebook!$G$13),Data!I10,""))</f>
        <v>4</v>
      </c>
      <c r="J10" s="11" t="n">
        <f aca="false">IF($K10=0,"",IF(AND(ISNUMBER(Data!J10),Data!J10&gt;=Codebook!$F$14,Data!J10&lt;=Codebook!$G$14),Data!J10,""))</f>
        <v>5</v>
      </c>
      <c r="K10" s="11" t="n">
        <f aca="false">IF(Data!A10="",0,IF(COUNTIF(Data!$A$5:A10,Data!A10)&gt;1,0,1))</f>
        <v>1</v>
      </c>
      <c r="L10" s="11" t="n">
        <f aca="false">IF($K10=0,0,IF(COUNT(E10:I10)=5,1,0))</f>
        <v>0</v>
      </c>
      <c r="M10" s="29" t="str">
        <f aca="false">IF(L10=1,AVERAGE(E10:I10),"")</f>
        <v/>
      </c>
      <c r="N10" s="30" t="str">
        <f aca="false">IF($L10=1,E10,"")</f>
        <v/>
      </c>
      <c r="O10" s="30" t="str">
        <f aca="false">IF($L10=1,F10,"")</f>
        <v/>
      </c>
      <c r="P10" s="30" t="str">
        <f aca="false">IF($L10=1,G10,"")</f>
        <v/>
      </c>
      <c r="Q10" s="30" t="str">
        <f aca="false">IF($L10=1,H10,"")</f>
        <v/>
      </c>
      <c r="R10" s="30" t="str">
        <f aca="false">IF($L10=1,I10,"")</f>
        <v/>
      </c>
      <c r="S10" s="30" t="str">
        <f aca="false">IF(L10=1,SUM(E10:I10),"")</f>
        <v/>
      </c>
    </row>
    <row r="11" customFormat="false" ht="15" hidden="false" customHeight="false" outlineLevel="0" collapsed="false">
      <c r="A11" s="11" t="n">
        <f aca="false">IF($K11=1,Data!A11,"")</f>
        <v>1007</v>
      </c>
      <c r="B11" s="11" t="n">
        <f aca="false">IF($K11=0,"",IF(AND(ISNUMBER(Data!B11),Data!B11&gt;=Codebook!$F$6,Data!B11&lt;=Codebook!$G$6),Data!B11,""))</f>
        <v>46</v>
      </c>
      <c r="C11" s="11" t="n">
        <f aca="false">IF($K11=0,"",IF(AND(ISNUMBER(Data!C11),Data!C11&gt;=Codebook!$F$7,Data!C11&lt;=Codebook!$G$7),Data!C11,""))</f>
        <v>1</v>
      </c>
      <c r="D11" s="11" t="n">
        <f aca="false">IF($K11=0,"",IF(AND(ISNUMBER(Data!D11),Data!D11&gt;=Codebook!$F$8,Data!D11&lt;=Codebook!$G$8),Data!D11,""))</f>
        <v>1</v>
      </c>
      <c r="E11" s="11" t="n">
        <f aca="false">IF($K11=0,"",IF(AND(ISNUMBER(Data!E11),Data!E11&gt;=Codebook!$F$9,Data!E11&lt;=Codebook!$G$9),Data!E11,""))</f>
        <v>3</v>
      </c>
      <c r="F11" s="11" t="n">
        <f aca="false">IF($K11=0,"",IF(AND(ISNUMBER(Data!F11),Data!F11&gt;=Codebook!$F$10,Data!F11&lt;=Codebook!$G$10),Data!F11,""))</f>
        <v>4</v>
      </c>
      <c r="G11" s="11" t="n">
        <f aca="false">IF($K11=0,"",IF(AND(ISNUMBER(Data!G11),Data!G11&gt;=Codebook!$F$11,Data!G11&lt;=Codebook!$G$11),Data!G11,""))</f>
        <v>3</v>
      </c>
      <c r="H11" s="11" t="n">
        <f aca="false">IF($K11=0,"",IF(AND(ISNUMBER(Data!H11),Data!H11&gt;=Codebook!$F$12,Data!H11&lt;=Codebook!$G$12),Data!H11,""))</f>
        <v>3</v>
      </c>
      <c r="I11" s="11" t="n">
        <f aca="false">IF($K11=0,"",IF(AND(ISNUMBER(Data!I11),Data!I11&gt;=Codebook!$F$13,Data!I11&lt;=Codebook!$G$13),Data!I11,""))</f>
        <v>4</v>
      </c>
      <c r="J11" s="11" t="n">
        <f aca="false">IF($K11=0,"",IF(AND(ISNUMBER(Data!J11),Data!J11&gt;=Codebook!$F$14,Data!J11&lt;=Codebook!$G$14),Data!J11,""))</f>
        <v>9</v>
      </c>
      <c r="K11" s="11" t="n">
        <f aca="false">IF(Data!A11="",0,IF(COUNTIF(Data!$A$5:A11,Data!A11)&gt;1,0,1))</f>
        <v>1</v>
      </c>
      <c r="L11" s="11" t="n">
        <f aca="false">IF($K11=0,0,IF(COUNT(E11:I11)=5,1,0))</f>
        <v>1</v>
      </c>
      <c r="M11" s="29" t="n">
        <f aca="false">IF(L11=1,AVERAGE(E11:I11),"")</f>
        <v>3.4</v>
      </c>
      <c r="N11" s="30" t="n">
        <f aca="false">IF($L11=1,E11,"")</f>
        <v>3</v>
      </c>
      <c r="O11" s="30" t="n">
        <f aca="false">IF($L11=1,F11,"")</f>
        <v>4</v>
      </c>
      <c r="P11" s="30" t="n">
        <f aca="false">IF($L11=1,G11,"")</f>
        <v>3</v>
      </c>
      <c r="Q11" s="30" t="n">
        <f aca="false">IF($L11=1,H11,"")</f>
        <v>3</v>
      </c>
      <c r="R11" s="30" t="n">
        <f aca="false">IF($L11=1,I11,"")</f>
        <v>4</v>
      </c>
      <c r="S11" s="30" t="n">
        <f aca="false">IF(L11=1,SUM(E11:I11),"")</f>
        <v>17</v>
      </c>
    </row>
    <row r="12" customFormat="false" ht="15" hidden="false" customHeight="false" outlineLevel="0" collapsed="false">
      <c r="A12" s="11" t="n">
        <f aca="false">IF($K12=1,Data!A12,"")</f>
        <v>1008</v>
      </c>
      <c r="B12" s="11" t="n">
        <f aca="false">IF($K12=0,"",IF(AND(ISNUMBER(Data!B12),Data!B12&gt;=Codebook!$F$6,Data!B12&lt;=Codebook!$G$6),Data!B12,""))</f>
        <v>38</v>
      </c>
      <c r="C12" s="11" t="n">
        <f aca="false">IF($K12=0,"",IF(AND(ISNUMBER(Data!C12),Data!C12&gt;=Codebook!$F$7,Data!C12&lt;=Codebook!$G$7),Data!C12,""))</f>
        <v>2</v>
      </c>
      <c r="D12" s="11" t="n">
        <f aca="false">IF($K12=0,"",IF(AND(ISNUMBER(Data!D12),Data!D12&gt;=Codebook!$F$8,Data!D12&lt;=Codebook!$G$8),Data!D12,""))</f>
        <v>3</v>
      </c>
      <c r="E12" s="11" t="n">
        <f aca="false">IF($K12=0,"",IF(AND(ISNUMBER(Data!E12),Data!E12&gt;=Codebook!$F$9,Data!E12&lt;=Codebook!$G$9),Data!E12,""))</f>
        <v>4</v>
      </c>
      <c r="F12" s="11" t="n">
        <f aca="false">IF($K12=0,"",IF(AND(ISNUMBER(Data!F12),Data!F12&gt;=Codebook!$F$10,Data!F12&lt;=Codebook!$G$10),Data!F12,""))</f>
        <v>3</v>
      </c>
      <c r="G12" s="11" t="n">
        <f aca="false">IF($K12=0,"",IF(AND(ISNUMBER(Data!G12),Data!G12&gt;=Codebook!$F$11,Data!G12&lt;=Codebook!$G$11),Data!G12,""))</f>
        <v>3</v>
      </c>
      <c r="H12" s="11" t="n">
        <f aca="false">IF($K12=0,"",IF(AND(ISNUMBER(Data!H12),Data!H12&gt;=Codebook!$F$12,Data!H12&lt;=Codebook!$G$12),Data!H12,""))</f>
        <v>3</v>
      </c>
      <c r="I12" s="11" t="n">
        <f aca="false">IF($K12=0,"",IF(AND(ISNUMBER(Data!I12),Data!I12&gt;=Codebook!$F$13,Data!I12&lt;=Codebook!$G$13),Data!I12,""))</f>
        <v>2</v>
      </c>
      <c r="J12" s="11" t="n">
        <f aca="false">IF($K12=0,"",IF(AND(ISNUMBER(Data!J12),Data!J12&gt;=Codebook!$F$14,Data!J12&lt;=Codebook!$G$14),Data!J12,""))</f>
        <v>6</v>
      </c>
      <c r="K12" s="11" t="n">
        <f aca="false">IF(Data!A12="",0,IF(COUNTIF(Data!$A$5:A12,Data!A12)&gt;1,0,1))</f>
        <v>1</v>
      </c>
      <c r="L12" s="11" t="n">
        <f aca="false">IF($K12=0,0,IF(COUNT(E12:I12)=5,1,0))</f>
        <v>1</v>
      </c>
      <c r="M12" s="29" t="n">
        <f aca="false">IF(L12=1,AVERAGE(E12:I12),"")</f>
        <v>3</v>
      </c>
      <c r="N12" s="30" t="n">
        <f aca="false">IF($L12=1,E12,"")</f>
        <v>4</v>
      </c>
      <c r="O12" s="30" t="n">
        <f aca="false">IF($L12=1,F12,"")</f>
        <v>3</v>
      </c>
      <c r="P12" s="30" t="n">
        <f aca="false">IF($L12=1,G12,"")</f>
        <v>3</v>
      </c>
      <c r="Q12" s="30" t="n">
        <f aca="false">IF($L12=1,H12,"")</f>
        <v>3</v>
      </c>
      <c r="R12" s="30" t="n">
        <f aca="false">IF($L12=1,I12,"")</f>
        <v>2</v>
      </c>
      <c r="S12" s="30" t="n">
        <f aca="false">IF(L12=1,SUM(E12:I12),"")</f>
        <v>15</v>
      </c>
    </row>
    <row r="13" customFormat="false" ht="15" hidden="false" customHeight="false" outlineLevel="0" collapsed="false">
      <c r="A13" s="11" t="n">
        <f aca="false">IF($K13=1,Data!A13,"")</f>
        <v>1009</v>
      </c>
      <c r="B13" s="11" t="n">
        <f aca="false">IF($K13=0,"",IF(AND(ISNUMBER(Data!B13),Data!B13&gt;=Codebook!$F$6,Data!B13&lt;=Codebook!$G$6),Data!B13,""))</f>
        <v>43</v>
      </c>
      <c r="C13" s="11" t="n">
        <f aca="false">IF($K13=0,"",IF(AND(ISNUMBER(Data!C13),Data!C13&gt;=Codebook!$F$7,Data!C13&lt;=Codebook!$G$7),Data!C13,""))</f>
        <v>1</v>
      </c>
      <c r="D13" s="11" t="n">
        <f aca="false">IF($K13=0,"",IF(AND(ISNUMBER(Data!D13),Data!D13&gt;=Codebook!$F$8,Data!D13&lt;=Codebook!$G$8),Data!D13,""))</f>
        <v>2</v>
      </c>
      <c r="E13" s="11" t="n">
        <f aca="false">IF($K13=0,"",IF(AND(ISNUMBER(Data!E13),Data!E13&gt;=Codebook!$F$9,Data!E13&lt;=Codebook!$G$9),Data!E13,""))</f>
        <v>4</v>
      </c>
      <c r="F13" s="11" t="str">
        <f aca="false">IF($K13=0,"",IF(AND(ISNUMBER(Data!F13),Data!F13&gt;=Codebook!$F$10,Data!F13&lt;=Codebook!$G$10),Data!F13,""))</f>
        <v/>
      </c>
      <c r="G13" s="11" t="n">
        <f aca="false">IF($K13=0,"",IF(AND(ISNUMBER(Data!G13),Data!G13&gt;=Codebook!$F$11,Data!G13&lt;=Codebook!$G$11),Data!G13,""))</f>
        <v>5</v>
      </c>
      <c r="H13" s="11" t="n">
        <f aca="false">IF($K13=0,"",IF(AND(ISNUMBER(Data!H13),Data!H13&gt;=Codebook!$F$12,Data!H13&lt;=Codebook!$G$12),Data!H13,""))</f>
        <v>3</v>
      </c>
      <c r="I13" s="11" t="n">
        <f aca="false">IF($K13=0,"",IF(AND(ISNUMBER(Data!I13),Data!I13&gt;=Codebook!$F$13,Data!I13&lt;=Codebook!$G$13),Data!I13,""))</f>
        <v>4</v>
      </c>
      <c r="J13" s="11" t="n">
        <f aca="false">IF($K13=0,"",IF(AND(ISNUMBER(Data!J13),Data!J13&gt;=Codebook!$F$14,Data!J13&lt;=Codebook!$G$14),Data!J13,""))</f>
        <v>6</v>
      </c>
      <c r="K13" s="11" t="n">
        <f aca="false">IF(Data!A13="",0,IF(COUNTIF(Data!$A$5:A13,Data!A13)&gt;1,0,1))</f>
        <v>1</v>
      </c>
      <c r="L13" s="11" t="n">
        <f aca="false">IF($K13=0,0,IF(COUNT(E13:I13)=5,1,0))</f>
        <v>0</v>
      </c>
      <c r="M13" s="29" t="str">
        <f aca="false">IF(L13=1,AVERAGE(E13:I13),"")</f>
        <v/>
      </c>
      <c r="N13" s="30" t="str">
        <f aca="false">IF($L13=1,E13,"")</f>
        <v/>
      </c>
      <c r="O13" s="30" t="str">
        <f aca="false">IF($L13=1,F13,"")</f>
        <v/>
      </c>
      <c r="P13" s="30" t="str">
        <f aca="false">IF($L13=1,G13,"")</f>
        <v/>
      </c>
      <c r="Q13" s="30" t="str">
        <f aca="false">IF($L13=1,H13,"")</f>
        <v/>
      </c>
      <c r="R13" s="30" t="str">
        <f aca="false">IF($L13=1,I13,"")</f>
        <v/>
      </c>
      <c r="S13" s="30" t="str">
        <f aca="false">IF(L13=1,SUM(E13:I13),"")</f>
        <v/>
      </c>
    </row>
    <row r="14" customFormat="false" ht="15" hidden="false" customHeight="false" outlineLevel="0" collapsed="false">
      <c r="A14" s="11" t="n">
        <f aca="false">IF($K14=1,Data!A14,"")</f>
        <v>1010</v>
      </c>
      <c r="B14" s="11" t="n">
        <f aca="false">IF($K14=0,"",IF(AND(ISNUMBER(Data!B14),Data!B14&gt;=Codebook!$F$6,Data!B14&lt;=Codebook!$G$6),Data!B14,""))</f>
        <v>37</v>
      </c>
      <c r="C14" s="11" t="n">
        <f aca="false">IF($K14=0,"",IF(AND(ISNUMBER(Data!C14),Data!C14&gt;=Codebook!$F$7,Data!C14&lt;=Codebook!$G$7),Data!C14,""))</f>
        <v>2</v>
      </c>
      <c r="D14" s="11" t="n">
        <f aca="false">IF($K14=0,"",IF(AND(ISNUMBER(Data!D14),Data!D14&gt;=Codebook!$F$8,Data!D14&lt;=Codebook!$G$8),Data!D14,""))</f>
        <v>4</v>
      </c>
      <c r="E14" s="11" t="n">
        <f aca="false">IF($K14=0,"",IF(AND(ISNUMBER(Data!E14),Data!E14&gt;=Codebook!$F$9,Data!E14&lt;=Codebook!$G$9),Data!E14,""))</f>
        <v>3</v>
      </c>
      <c r="F14" s="11" t="n">
        <f aca="false">IF($K14=0,"",IF(AND(ISNUMBER(Data!F14),Data!F14&gt;=Codebook!$F$10,Data!F14&lt;=Codebook!$G$10),Data!F14,""))</f>
        <v>2</v>
      </c>
      <c r="G14" s="11" t="n">
        <f aca="false">IF($K14=0,"",IF(AND(ISNUMBER(Data!G14),Data!G14&gt;=Codebook!$F$11,Data!G14&lt;=Codebook!$G$11),Data!G14,""))</f>
        <v>5</v>
      </c>
      <c r="H14" s="11" t="n">
        <f aca="false">IF($K14=0,"",IF(AND(ISNUMBER(Data!H14),Data!H14&gt;=Codebook!$F$12,Data!H14&lt;=Codebook!$G$12),Data!H14,""))</f>
        <v>2</v>
      </c>
      <c r="I14" s="11" t="n">
        <f aca="false">IF($K14=0,"",IF(AND(ISNUMBER(Data!I14),Data!I14&gt;=Codebook!$F$13,Data!I14&lt;=Codebook!$G$13),Data!I14,""))</f>
        <v>2</v>
      </c>
      <c r="J14" s="11" t="n">
        <f aca="false">IF($K14=0,"",IF(AND(ISNUMBER(Data!J14),Data!J14&gt;=Codebook!$F$14,Data!J14&lt;=Codebook!$G$14),Data!J14,""))</f>
        <v>6</v>
      </c>
      <c r="K14" s="11" t="n">
        <f aca="false">IF(Data!A14="",0,IF(COUNTIF(Data!$A$5:A14,Data!A14)&gt;1,0,1))</f>
        <v>1</v>
      </c>
      <c r="L14" s="11" t="n">
        <f aca="false">IF($K14=0,0,IF(COUNT(E14:I14)=5,1,0))</f>
        <v>1</v>
      </c>
      <c r="M14" s="29" t="n">
        <f aca="false">IF(L14=1,AVERAGE(E14:I14),"")</f>
        <v>2.8</v>
      </c>
      <c r="N14" s="30" t="n">
        <f aca="false">IF($L14=1,E14,"")</f>
        <v>3</v>
      </c>
      <c r="O14" s="30" t="n">
        <f aca="false">IF($L14=1,F14,"")</f>
        <v>2</v>
      </c>
      <c r="P14" s="30" t="n">
        <f aca="false">IF($L14=1,G14,"")</f>
        <v>5</v>
      </c>
      <c r="Q14" s="30" t="n">
        <f aca="false">IF($L14=1,H14,"")</f>
        <v>2</v>
      </c>
      <c r="R14" s="30" t="n">
        <f aca="false">IF($L14=1,I14,"")</f>
        <v>2</v>
      </c>
      <c r="S14" s="30" t="n">
        <f aca="false">IF(L14=1,SUM(E14:I14),"")</f>
        <v>14</v>
      </c>
    </row>
    <row r="15" customFormat="false" ht="15" hidden="false" customHeight="false" outlineLevel="0" collapsed="false">
      <c r="A15" s="11" t="n">
        <f aca="false">IF($K15=1,Data!A15,"")</f>
        <v>1011</v>
      </c>
      <c r="B15" s="11" t="n">
        <f aca="false">IF($K15=0,"",IF(AND(ISNUMBER(Data!B15),Data!B15&gt;=Codebook!$F$6,Data!B15&lt;=Codebook!$G$6),Data!B15,""))</f>
        <v>39</v>
      </c>
      <c r="C15" s="11" t="n">
        <f aca="false">IF($K15=0,"",IF(AND(ISNUMBER(Data!C15),Data!C15&gt;=Codebook!$F$7,Data!C15&lt;=Codebook!$G$7),Data!C15,""))</f>
        <v>1</v>
      </c>
      <c r="D15" s="11" t="n">
        <f aca="false">IF($K15=0,"",IF(AND(ISNUMBER(Data!D15),Data!D15&gt;=Codebook!$F$8,Data!D15&lt;=Codebook!$G$8),Data!D15,""))</f>
        <v>3</v>
      </c>
      <c r="E15" s="11" t="n">
        <f aca="false">IF($K15=0,"",IF(AND(ISNUMBER(Data!E15),Data!E15&gt;=Codebook!$F$9,Data!E15&lt;=Codebook!$G$9),Data!E15,""))</f>
        <v>4</v>
      </c>
      <c r="F15" s="11" t="n">
        <f aca="false">IF($K15=0,"",IF(AND(ISNUMBER(Data!F15),Data!F15&gt;=Codebook!$F$10,Data!F15&lt;=Codebook!$G$10),Data!F15,""))</f>
        <v>4</v>
      </c>
      <c r="G15" s="11" t="n">
        <f aca="false">IF($K15=0,"",IF(AND(ISNUMBER(Data!G15),Data!G15&gt;=Codebook!$F$11,Data!G15&lt;=Codebook!$G$11),Data!G15,""))</f>
        <v>4</v>
      </c>
      <c r="H15" s="11" t="n">
        <f aca="false">IF($K15=0,"",IF(AND(ISNUMBER(Data!H15),Data!H15&gt;=Codebook!$F$12,Data!H15&lt;=Codebook!$G$12),Data!H15,""))</f>
        <v>4</v>
      </c>
      <c r="I15" s="11" t="n">
        <f aca="false">IF($K15=0,"",IF(AND(ISNUMBER(Data!I15),Data!I15&gt;=Codebook!$F$13,Data!I15&lt;=Codebook!$G$13),Data!I15,""))</f>
        <v>4</v>
      </c>
      <c r="J15" s="11" t="n">
        <f aca="false">IF($K15=0,"",IF(AND(ISNUMBER(Data!J15),Data!J15&gt;=Codebook!$F$14,Data!J15&lt;=Codebook!$G$14),Data!J15,""))</f>
        <v>9</v>
      </c>
      <c r="K15" s="11" t="n">
        <f aca="false">IF(Data!A15="",0,IF(COUNTIF(Data!$A$5:A15,Data!A15)&gt;1,0,1))</f>
        <v>1</v>
      </c>
      <c r="L15" s="11" t="n">
        <f aca="false">IF($K15=0,0,IF(COUNT(E15:I15)=5,1,0))</f>
        <v>1</v>
      </c>
      <c r="M15" s="29" t="n">
        <f aca="false">IF(L15=1,AVERAGE(E15:I15),"")</f>
        <v>4</v>
      </c>
      <c r="N15" s="30" t="n">
        <f aca="false">IF($L15=1,E15,"")</f>
        <v>4</v>
      </c>
      <c r="O15" s="30" t="n">
        <f aca="false">IF($L15=1,F15,"")</f>
        <v>4</v>
      </c>
      <c r="P15" s="30" t="n">
        <f aca="false">IF($L15=1,G15,"")</f>
        <v>4</v>
      </c>
      <c r="Q15" s="30" t="n">
        <f aca="false">IF($L15=1,H15,"")</f>
        <v>4</v>
      </c>
      <c r="R15" s="30" t="n">
        <f aca="false">IF($L15=1,I15,"")</f>
        <v>4</v>
      </c>
      <c r="S15" s="30" t="n">
        <f aca="false">IF(L15=1,SUM(E15:I15),"")</f>
        <v>20</v>
      </c>
    </row>
    <row r="16" customFormat="false" ht="15" hidden="false" customHeight="false" outlineLevel="0" collapsed="false">
      <c r="A16" s="11" t="n">
        <f aca="false">IF($K16=1,Data!A16,"")</f>
        <v>1012</v>
      </c>
      <c r="B16" s="11" t="str">
        <f aca="false">IF($K16=0,"",IF(AND(ISNUMBER(Data!B16),Data!B16&gt;=Codebook!$F$6,Data!B16&lt;=Codebook!$G$6),Data!B16,""))</f>
        <v/>
      </c>
      <c r="C16" s="11" t="n">
        <f aca="false">IF($K16=0,"",IF(AND(ISNUMBER(Data!C16),Data!C16&gt;=Codebook!$F$7,Data!C16&lt;=Codebook!$G$7),Data!C16,""))</f>
        <v>1</v>
      </c>
      <c r="D16" s="11" t="n">
        <f aca="false">IF($K16=0,"",IF(AND(ISNUMBER(Data!D16),Data!D16&gt;=Codebook!$F$8,Data!D16&lt;=Codebook!$G$8),Data!D16,""))</f>
        <v>2</v>
      </c>
      <c r="E16" s="11" t="n">
        <f aca="false">IF($K16=0,"",IF(AND(ISNUMBER(Data!E16),Data!E16&gt;=Codebook!$F$9,Data!E16&lt;=Codebook!$G$9),Data!E16,""))</f>
        <v>4</v>
      </c>
      <c r="F16" s="11" t="n">
        <f aca="false">IF($K16=0,"",IF(AND(ISNUMBER(Data!F16),Data!F16&gt;=Codebook!$F$10,Data!F16&lt;=Codebook!$G$10),Data!F16,""))</f>
        <v>5</v>
      </c>
      <c r="G16" s="11" t="n">
        <f aca="false">IF($K16=0,"",IF(AND(ISNUMBER(Data!G16),Data!G16&gt;=Codebook!$F$11,Data!G16&lt;=Codebook!$G$11),Data!G16,""))</f>
        <v>4</v>
      </c>
      <c r="H16" s="11" t="n">
        <f aca="false">IF($K16=0,"",IF(AND(ISNUMBER(Data!H16),Data!H16&gt;=Codebook!$F$12,Data!H16&lt;=Codebook!$G$12),Data!H16,""))</f>
        <v>4</v>
      </c>
      <c r="I16" s="11" t="n">
        <f aca="false">IF($K16=0,"",IF(AND(ISNUMBER(Data!I16),Data!I16&gt;=Codebook!$F$13,Data!I16&lt;=Codebook!$G$13),Data!I16,""))</f>
        <v>5</v>
      </c>
      <c r="J16" s="11" t="n">
        <f aca="false">IF($K16=0,"",IF(AND(ISNUMBER(Data!J16),Data!J16&gt;=Codebook!$F$14,Data!J16&lt;=Codebook!$G$14),Data!J16,""))</f>
        <v>8</v>
      </c>
      <c r="K16" s="11" t="n">
        <f aca="false">IF(Data!A16="",0,IF(COUNTIF(Data!$A$5:A16,Data!A16)&gt;1,0,1))</f>
        <v>1</v>
      </c>
      <c r="L16" s="11" t="n">
        <f aca="false">IF($K16=0,0,IF(COUNT(E16:I16)=5,1,0))</f>
        <v>1</v>
      </c>
      <c r="M16" s="29" t="n">
        <f aca="false">IF(L16=1,AVERAGE(E16:I16),"")</f>
        <v>4.4</v>
      </c>
      <c r="N16" s="30" t="n">
        <f aca="false">IF($L16=1,E16,"")</f>
        <v>4</v>
      </c>
      <c r="O16" s="30" t="n">
        <f aca="false">IF($L16=1,F16,"")</f>
        <v>5</v>
      </c>
      <c r="P16" s="30" t="n">
        <f aca="false">IF($L16=1,G16,"")</f>
        <v>4</v>
      </c>
      <c r="Q16" s="30" t="n">
        <f aca="false">IF($L16=1,H16,"")</f>
        <v>4</v>
      </c>
      <c r="R16" s="30" t="n">
        <f aca="false">IF($L16=1,I16,"")</f>
        <v>5</v>
      </c>
      <c r="S16" s="30" t="n">
        <f aca="false">IF(L16=1,SUM(E16:I16),"")</f>
        <v>22</v>
      </c>
    </row>
    <row r="17" customFormat="false" ht="15" hidden="false" customHeight="false" outlineLevel="0" collapsed="false">
      <c r="A17" s="11" t="n">
        <f aca="false">IF($K17=1,Data!A17,"")</f>
        <v>1013</v>
      </c>
      <c r="B17" s="11" t="n">
        <f aca="false">IF($K17=0,"",IF(AND(ISNUMBER(Data!B17),Data!B17&gt;=Codebook!$F$6,Data!B17&lt;=Codebook!$G$6),Data!B17,""))</f>
        <v>20</v>
      </c>
      <c r="C17" s="11" t="n">
        <f aca="false">IF($K17=0,"",IF(AND(ISNUMBER(Data!C17),Data!C17&gt;=Codebook!$F$7,Data!C17&lt;=Codebook!$G$7),Data!C17,""))</f>
        <v>1</v>
      </c>
      <c r="D17" s="11" t="n">
        <f aca="false">IF($K17=0,"",IF(AND(ISNUMBER(Data!D17),Data!D17&gt;=Codebook!$F$8,Data!D17&lt;=Codebook!$G$8),Data!D17,""))</f>
        <v>3</v>
      </c>
      <c r="E17" s="11" t="n">
        <f aca="false">IF($K17=0,"",IF(AND(ISNUMBER(Data!E17),Data!E17&gt;=Codebook!$F$9,Data!E17&lt;=Codebook!$G$9),Data!E17,""))</f>
        <v>4</v>
      </c>
      <c r="F17" s="11" t="n">
        <f aca="false">IF($K17=0,"",IF(AND(ISNUMBER(Data!F17),Data!F17&gt;=Codebook!$F$10,Data!F17&lt;=Codebook!$G$10),Data!F17,""))</f>
        <v>3</v>
      </c>
      <c r="G17" s="11" t="n">
        <f aca="false">IF($K17=0,"",IF(AND(ISNUMBER(Data!G17),Data!G17&gt;=Codebook!$F$11,Data!G17&lt;=Codebook!$G$11),Data!G17,""))</f>
        <v>4</v>
      </c>
      <c r="H17" s="11" t="n">
        <f aca="false">IF($K17=0,"",IF(AND(ISNUMBER(Data!H17),Data!H17&gt;=Codebook!$F$12,Data!H17&lt;=Codebook!$G$12),Data!H17,""))</f>
        <v>3</v>
      </c>
      <c r="I17" s="11" t="n">
        <f aca="false">IF($K17=0,"",IF(AND(ISNUMBER(Data!I17),Data!I17&gt;=Codebook!$F$13,Data!I17&lt;=Codebook!$G$13),Data!I17,""))</f>
        <v>4</v>
      </c>
      <c r="J17" s="11" t="n">
        <f aca="false">IF($K17=0,"",IF(AND(ISNUMBER(Data!J17),Data!J17&gt;=Codebook!$F$14,Data!J17&lt;=Codebook!$G$14),Data!J17,""))</f>
        <v>8</v>
      </c>
      <c r="K17" s="11" t="n">
        <f aca="false">IF(Data!A17="",0,IF(COUNTIF(Data!$A$5:A17,Data!A17)&gt;1,0,1))</f>
        <v>1</v>
      </c>
      <c r="L17" s="11" t="n">
        <f aca="false">IF($K17=0,0,IF(COUNT(E17:I17)=5,1,0))</f>
        <v>1</v>
      </c>
      <c r="M17" s="29" t="n">
        <f aca="false">IF(L17=1,AVERAGE(E17:I17),"")</f>
        <v>3.6</v>
      </c>
      <c r="N17" s="30" t="n">
        <f aca="false">IF($L17=1,E17,"")</f>
        <v>4</v>
      </c>
      <c r="O17" s="30" t="n">
        <f aca="false">IF($L17=1,F17,"")</f>
        <v>3</v>
      </c>
      <c r="P17" s="30" t="n">
        <f aca="false">IF($L17=1,G17,"")</f>
        <v>4</v>
      </c>
      <c r="Q17" s="30" t="n">
        <f aca="false">IF($L17=1,H17,"")</f>
        <v>3</v>
      </c>
      <c r="R17" s="30" t="n">
        <f aca="false">IF($L17=1,I17,"")</f>
        <v>4</v>
      </c>
      <c r="S17" s="30" t="n">
        <f aca="false">IF(L17=1,SUM(E17:I17),"")</f>
        <v>18</v>
      </c>
    </row>
    <row r="18" customFormat="false" ht="15" hidden="false" customHeight="false" outlineLevel="0" collapsed="false">
      <c r="A18" s="11" t="n">
        <f aca="false">IF($K18=1,Data!A18,"")</f>
        <v>1014</v>
      </c>
      <c r="B18" s="11" t="n">
        <f aca="false">IF($K18=0,"",IF(AND(ISNUMBER(Data!B18),Data!B18&gt;=Codebook!$F$6,Data!B18&lt;=Codebook!$G$6),Data!B18,""))</f>
        <v>32</v>
      </c>
      <c r="C18" s="11" t="n">
        <f aca="false">IF($K18=0,"",IF(AND(ISNUMBER(Data!C18),Data!C18&gt;=Codebook!$F$7,Data!C18&lt;=Codebook!$G$7),Data!C18,""))</f>
        <v>2</v>
      </c>
      <c r="D18" s="11" t="n">
        <f aca="false">IF($K18=0,"",IF(AND(ISNUMBER(Data!D18),Data!D18&gt;=Codebook!$F$8,Data!D18&lt;=Codebook!$G$8),Data!D18,""))</f>
        <v>1</v>
      </c>
      <c r="E18" s="11" t="n">
        <f aca="false">IF($K18=0,"",IF(AND(ISNUMBER(Data!E18),Data!E18&gt;=Codebook!$F$9,Data!E18&lt;=Codebook!$G$9),Data!E18,""))</f>
        <v>4</v>
      </c>
      <c r="F18" s="11" t="n">
        <f aca="false">IF($K18=0,"",IF(AND(ISNUMBER(Data!F18),Data!F18&gt;=Codebook!$F$10,Data!F18&lt;=Codebook!$G$10),Data!F18,""))</f>
        <v>5</v>
      </c>
      <c r="G18" s="11" t="n">
        <f aca="false">IF($K18=0,"",IF(AND(ISNUMBER(Data!G18),Data!G18&gt;=Codebook!$F$11,Data!G18&lt;=Codebook!$G$11),Data!G18,""))</f>
        <v>5</v>
      </c>
      <c r="H18" s="11" t="n">
        <f aca="false">IF($K18=0,"",IF(AND(ISNUMBER(Data!H18),Data!H18&gt;=Codebook!$F$12,Data!H18&lt;=Codebook!$G$12),Data!H18,""))</f>
        <v>5</v>
      </c>
      <c r="I18" s="11" t="n">
        <f aca="false">IF($K18=0,"",IF(AND(ISNUMBER(Data!I18),Data!I18&gt;=Codebook!$F$13,Data!I18&lt;=Codebook!$G$13),Data!I18,""))</f>
        <v>4</v>
      </c>
      <c r="J18" s="11" t="n">
        <f aca="false">IF($K18=0,"",IF(AND(ISNUMBER(Data!J18),Data!J18&gt;=Codebook!$F$14,Data!J18&lt;=Codebook!$G$14),Data!J18,""))</f>
        <v>9</v>
      </c>
      <c r="K18" s="11" t="n">
        <f aca="false">IF(Data!A18="",0,IF(COUNTIF(Data!$A$5:A18,Data!A18)&gt;1,0,1))</f>
        <v>1</v>
      </c>
      <c r="L18" s="11" t="n">
        <f aca="false">IF($K18=0,0,IF(COUNT(E18:I18)=5,1,0))</f>
        <v>1</v>
      </c>
      <c r="M18" s="29" t="n">
        <f aca="false">IF(L18=1,AVERAGE(E18:I18),"")</f>
        <v>4.6</v>
      </c>
      <c r="N18" s="30" t="n">
        <f aca="false">IF($L18=1,E18,"")</f>
        <v>4</v>
      </c>
      <c r="O18" s="30" t="n">
        <f aca="false">IF($L18=1,F18,"")</f>
        <v>5</v>
      </c>
      <c r="P18" s="30" t="n">
        <f aca="false">IF($L18=1,G18,"")</f>
        <v>5</v>
      </c>
      <c r="Q18" s="30" t="n">
        <f aca="false">IF($L18=1,H18,"")</f>
        <v>5</v>
      </c>
      <c r="R18" s="30" t="n">
        <f aca="false">IF($L18=1,I18,"")</f>
        <v>4</v>
      </c>
      <c r="S18" s="30" t="n">
        <f aca="false">IF(L18=1,SUM(E18:I18),"")</f>
        <v>23</v>
      </c>
    </row>
    <row r="19" customFormat="false" ht="15" hidden="false" customHeight="false" outlineLevel="0" collapsed="false">
      <c r="A19" s="11" t="n">
        <f aca="false">IF($K19=1,Data!A19,"")</f>
        <v>1015</v>
      </c>
      <c r="B19" s="11" t="n">
        <f aca="false">IF($K19=0,"",IF(AND(ISNUMBER(Data!B19),Data!B19&gt;=Codebook!$F$6,Data!B19&lt;=Codebook!$G$6),Data!B19,""))</f>
        <v>31</v>
      </c>
      <c r="C19" s="11" t="n">
        <f aca="false">IF($K19=0,"",IF(AND(ISNUMBER(Data!C19),Data!C19&gt;=Codebook!$F$7,Data!C19&lt;=Codebook!$G$7),Data!C19,""))</f>
        <v>1</v>
      </c>
      <c r="D19" s="11" t="n">
        <f aca="false">IF($K19=0,"",IF(AND(ISNUMBER(Data!D19),Data!D19&gt;=Codebook!$F$8,Data!D19&lt;=Codebook!$G$8),Data!D19,""))</f>
        <v>4</v>
      </c>
      <c r="E19" s="11" t="n">
        <f aca="false">IF($K19=0,"",IF(AND(ISNUMBER(Data!E19),Data!E19&gt;=Codebook!$F$9,Data!E19&lt;=Codebook!$G$9),Data!E19,""))</f>
        <v>3</v>
      </c>
      <c r="F19" s="11" t="n">
        <f aca="false">IF($K19=0,"",IF(AND(ISNUMBER(Data!F19),Data!F19&gt;=Codebook!$F$10,Data!F19&lt;=Codebook!$G$10),Data!F19,""))</f>
        <v>4</v>
      </c>
      <c r="G19" s="11" t="n">
        <f aca="false">IF($K19=0,"",IF(AND(ISNUMBER(Data!G19),Data!G19&gt;=Codebook!$F$11,Data!G19&lt;=Codebook!$G$11),Data!G19,""))</f>
        <v>3</v>
      </c>
      <c r="H19" s="11" t="n">
        <f aca="false">IF($K19=0,"",IF(AND(ISNUMBER(Data!H19),Data!H19&gt;=Codebook!$F$12,Data!H19&lt;=Codebook!$G$12),Data!H19,""))</f>
        <v>2</v>
      </c>
      <c r="I19" s="11" t="n">
        <f aca="false">IF($K19=0,"",IF(AND(ISNUMBER(Data!I19),Data!I19&gt;=Codebook!$F$13,Data!I19&lt;=Codebook!$G$13),Data!I19,""))</f>
        <v>3</v>
      </c>
      <c r="J19" s="11" t="n">
        <f aca="false">IF($K19=0,"",IF(AND(ISNUMBER(Data!J19),Data!J19&gt;=Codebook!$F$14,Data!J19&lt;=Codebook!$G$14),Data!J19,""))</f>
        <v>8</v>
      </c>
      <c r="K19" s="11" t="n">
        <f aca="false">IF(Data!A19="",0,IF(COUNTIF(Data!$A$5:A19,Data!A19)&gt;1,0,1))</f>
        <v>1</v>
      </c>
      <c r="L19" s="11" t="n">
        <f aca="false">IF($K19=0,0,IF(COUNT(E19:I19)=5,1,0))</f>
        <v>1</v>
      </c>
      <c r="M19" s="29" t="n">
        <f aca="false">IF(L19=1,AVERAGE(E19:I19),"")</f>
        <v>3</v>
      </c>
      <c r="N19" s="30" t="n">
        <f aca="false">IF($L19=1,E19,"")</f>
        <v>3</v>
      </c>
      <c r="O19" s="30" t="n">
        <f aca="false">IF($L19=1,F19,"")</f>
        <v>4</v>
      </c>
      <c r="P19" s="30" t="n">
        <f aca="false">IF($L19=1,G19,"")</f>
        <v>3</v>
      </c>
      <c r="Q19" s="30" t="n">
        <f aca="false">IF($L19=1,H19,"")</f>
        <v>2</v>
      </c>
      <c r="R19" s="30" t="n">
        <f aca="false">IF($L19=1,I19,"")</f>
        <v>3</v>
      </c>
      <c r="S19" s="30" t="n">
        <f aca="false">IF(L19=1,SUM(E19:I19),"")</f>
        <v>15</v>
      </c>
    </row>
    <row r="20" customFormat="false" ht="15" hidden="false" customHeight="false" outlineLevel="0" collapsed="false">
      <c r="A20" s="11" t="n">
        <f aca="false">IF($K20=1,Data!A20,"")</f>
        <v>1016</v>
      </c>
      <c r="B20" s="11" t="n">
        <f aca="false">IF($K20=0,"",IF(AND(ISNUMBER(Data!B20),Data!B20&gt;=Codebook!$F$6,Data!B20&lt;=Codebook!$G$6),Data!B20,""))</f>
        <v>29</v>
      </c>
      <c r="C20" s="11" t="n">
        <f aca="false">IF($K20=0,"",IF(AND(ISNUMBER(Data!C20),Data!C20&gt;=Codebook!$F$7,Data!C20&lt;=Codebook!$G$7),Data!C20,""))</f>
        <v>1</v>
      </c>
      <c r="D20" s="11" t="n">
        <f aca="false">IF($K20=0,"",IF(AND(ISNUMBER(Data!D20),Data!D20&gt;=Codebook!$F$8,Data!D20&lt;=Codebook!$G$8),Data!D20,""))</f>
        <v>3</v>
      </c>
      <c r="E20" s="11" t="n">
        <f aca="false">IF($K20=0,"",IF(AND(ISNUMBER(Data!E20),Data!E20&gt;=Codebook!$F$9,Data!E20&lt;=Codebook!$G$9),Data!E20,""))</f>
        <v>2</v>
      </c>
      <c r="F20" s="11" t="n">
        <f aca="false">IF($K20=0,"",IF(AND(ISNUMBER(Data!F20),Data!F20&gt;=Codebook!$F$10,Data!F20&lt;=Codebook!$G$10),Data!F20,""))</f>
        <v>3</v>
      </c>
      <c r="G20" s="11" t="n">
        <f aca="false">IF($K20=0,"",IF(AND(ISNUMBER(Data!G20),Data!G20&gt;=Codebook!$F$11,Data!G20&lt;=Codebook!$G$11),Data!G20,""))</f>
        <v>3</v>
      </c>
      <c r="H20" s="11" t="n">
        <f aca="false">IF($K20=0,"",IF(AND(ISNUMBER(Data!H20),Data!H20&gt;=Codebook!$F$12,Data!H20&lt;=Codebook!$G$12),Data!H20,""))</f>
        <v>2</v>
      </c>
      <c r="I20" s="11" t="n">
        <f aca="false">IF($K20=0,"",IF(AND(ISNUMBER(Data!I20),Data!I20&gt;=Codebook!$F$13,Data!I20&lt;=Codebook!$G$13),Data!I20,""))</f>
        <v>3</v>
      </c>
      <c r="J20" s="11" t="n">
        <f aca="false">IF($K20=0,"",IF(AND(ISNUMBER(Data!J20),Data!J20&gt;=Codebook!$F$14,Data!J20&lt;=Codebook!$G$14),Data!J20,""))</f>
        <v>6</v>
      </c>
      <c r="K20" s="11" t="n">
        <f aca="false">IF(Data!A20="",0,IF(COUNTIF(Data!$A$5:A20,Data!A20)&gt;1,0,1))</f>
        <v>1</v>
      </c>
      <c r="L20" s="11" t="n">
        <f aca="false">IF($K20=0,0,IF(COUNT(E20:I20)=5,1,0))</f>
        <v>1</v>
      </c>
      <c r="M20" s="29" t="n">
        <f aca="false">IF(L20=1,AVERAGE(E20:I20),"")</f>
        <v>2.6</v>
      </c>
      <c r="N20" s="30" t="n">
        <f aca="false">IF($L20=1,E20,"")</f>
        <v>2</v>
      </c>
      <c r="O20" s="30" t="n">
        <f aca="false">IF($L20=1,F20,"")</f>
        <v>3</v>
      </c>
      <c r="P20" s="30" t="n">
        <f aca="false">IF($L20=1,G20,"")</f>
        <v>3</v>
      </c>
      <c r="Q20" s="30" t="n">
        <f aca="false">IF($L20=1,H20,"")</f>
        <v>2</v>
      </c>
      <c r="R20" s="30" t="n">
        <f aca="false">IF($L20=1,I20,"")</f>
        <v>3</v>
      </c>
      <c r="S20" s="30" t="n">
        <f aca="false">IF(L20=1,SUM(E20:I20),"")</f>
        <v>13</v>
      </c>
    </row>
    <row r="21" customFormat="false" ht="15" hidden="false" customHeight="false" outlineLevel="0" collapsed="false">
      <c r="A21" s="11" t="n">
        <f aca="false">IF($K21=1,Data!A21,"")</f>
        <v>1017</v>
      </c>
      <c r="B21" s="11" t="n">
        <f aca="false">IF($K21=0,"",IF(AND(ISNUMBER(Data!B21),Data!B21&gt;=Codebook!$F$6,Data!B21&lt;=Codebook!$G$6),Data!B21,""))</f>
        <v>33</v>
      </c>
      <c r="C21" s="11" t="n">
        <f aca="false">IF($K21=0,"",IF(AND(ISNUMBER(Data!C21),Data!C21&gt;=Codebook!$F$7,Data!C21&lt;=Codebook!$G$7),Data!C21,""))</f>
        <v>1</v>
      </c>
      <c r="D21" s="11" t="n">
        <f aca="false">IF($K21=0,"",IF(AND(ISNUMBER(Data!D21),Data!D21&gt;=Codebook!$F$8,Data!D21&lt;=Codebook!$G$8),Data!D21,""))</f>
        <v>3</v>
      </c>
      <c r="E21" s="11" t="n">
        <f aca="false">IF($K21=0,"",IF(AND(ISNUMBER(Data!E21),Data!E21&gt;=Codebook!$F$9,Data!E21&lt;=Codebook!$G$9),Data!E21,""))</f>
        <v>4</v>
      </c>
      <c r="F21" s="11" t="n">
        <f aca="false">IF($K21=0,"",IF(AND(ISNUMBER(Data!F21),Data!F21&gt;=Codebook!$F$10,Data!F21&lt;=Codebook!$G$10),Data!F21,""))</f>
        <v>5</v>
      </c>
      <c r="G21" s="11" t="n">
        <f aca="false">IF($K21=0,"",IF(AND(ISNUMBER(Data!G21),Data!G21&gt;=Codebook!$F$11,Data!G21&lt;=Codebook!$G$11),Data!G21,""))</f>
        <v>5</v>
      </c>
      <c r="H21" s="11" t="n">
        <f aca="false">IF($K21=0,"",IF(AND(ISNUMBER(Data!H21),Data!H21&gt;=Codebook!$F$12,Data!H21&lt;=Codebook!$G$12),Data!H21,""))</f>
        <v>4</v>
      </c>
      <c r="I21" s="11" t="n">
        <f aca="false">IF($K21=0,"",IF(AND(ISNUMBER(Data!I21),Data!I21&gt;=Codebook!$F$13,Data!I21&lt;=Codebook!$G$13),Data!I21,""))</f>
        <v>3</v>
      </c>
      <c r="J21" s="11" t="n">
        <f aca="false">IF($K21=0,"",IF(AND(ISNUMBER(Data!J21),Data!J21&gt;=Codebook!$F$14,Data!J21&lt;=Codebook!$G$14),Data!J21,""))</f>
        <v>10</v>
      </c>
      <c r="K21" s="11" t="n">
        <f aca="false">IF(Data!A21="",0,IF(COUNTIF(Data!$A$5:A21,Data!A21)&gt;1,0,1))</f>
        <v>1</v>
      </c>
      <c r="L21" s="11" t="n">
        <f aca="false">IF($K21=0,0,IF(COUNT(E21:I21)=5,1,0))</f>
        <v>1</v>
      </c>
      <c r="M21" s="29" t="n">
        <f aca="false">IF(L21=1,AVERAGE(E21:I21),"")</f>
        <v>4.2</v>
      </c>
      <c r="N21" s="30" t="n">
        <f aca="false">IF($L21=1,E21,"")</f>
        <v>4</v>
      </c>
      <c r="O21" s="30" t="n">
        <f aca="false">IF($L21=1,F21,"")</f>
        <v>5</v>
      </c>
      <c r="P21" s="30" t="n">
        <f aca="false">IF($L21=1,G21,"")</f>
        <v>5</v>
      </c>
      <c r="Q21" s="30" t="n">
        <f aca="false">IF($L21=1,H21,"")</f>
        <v>4</v>
      </c>
      <c r="R21" s="30" t="n">
        <f aca="false">IF($L21=1,I21,"")</f>
        <v>3</v>
      </c>
      <c r="S21" s="30" t="n">
        <f aca="false">IF(L21=1,SUM(E21:I21),"")</f>
        <v>21</v>
      </c>
    </row>
    <row r="22" customFormat="false" ht="15" hidden="false" customHeight="false" outlineLevel="0" collapsed="false">
      <c r="A22" s="11" t="n">
        <f aca="false">IF($K22=1,Data!A22,"")</f>
        <v>1018</v>
      </c>
      <c r="B22" s="11" t="n">
        <f aca="false">IF($K22=0,"",IF(AND(ISNUMBER(Data!B22),Data!B22&gt;=Codebook!$F$6,Data!B22&lt;=Codebook!$G$6),Data!B22,""))</f>
        <v>52</v>
      </c>
      <c r="C22" s="11" t="str">
        <f aca="false">IF($K22=0,"",IF(AND(ISNUMBER(Data!C22),Data!C22&gt;=Codebook!$F$7,Data!C22&lt;=Codebook!$G$7),Data!C22,""))</f>
        <v/>
      </c>
      <c r="D22" s="11" t="n">
        <f aca="false">IF($K22=0,"",IF(AND(ISNUMBER(Data!D22),Data!D22&gt;=Codebook!$F$8,Data!D22&lt;=Codebook!$G$8),Data!D22,""))</f>
        <v>1</v>
      </c>
      <c r="E22" s="11" t="n">
        <f aca="false">IF($K22=0,"",IF(AND(ISNUMBER(Data!E22),Data!E22&gt;=Codebook!$F$9,Data!E22&lt;=Codebook!$G$9),Data!E22,""))</f>
        <v>4</v>
      </c>
      <c r="F22" s="11" t="n">
        <f aca="false">IF($K22=0,"",IF(AND(ISNUMBER(Data!F22),Data!F22&gt;=Codebook!$F$10,Data!F22&lt;=Codebook!$G$10),Data!F22,""))</f>
        <v>3</v>
      </c>
      <c r="G22" s="11" t="n">
        <f aca="false">IF($K22=0,"",IF(AND(ISNUMBER(Data!G22),Data!G22&gt;=Codebook!$F$11,Data!G22&lt;=Codebook!$G$11),Data!G22,""))</f>
        <v>3</v>
      </c>
      <c r="H22" s="11" t="n">
        <f aca="false">IF($K22=0,"",IF(AND(ISNUMBER(Data!H22),Data!H22&gt;=Codebook!$F$12,Data!H22&lt;=Codebook!$G$12),Data!H22,""))</f>
        <v>3</v>
      </c>
      <c r="I22" s="11" t="n">
        <f aca="false">IF($K22=0,"",IF(AND(ISNUMBER(Data!I22),Data!I22&gt;=Codebook!$F$13,Data!I22&lt;=Codebook!$G$13),Data!I22,""))</f>
        <v>2</v>
      </c>
      <c r="J22" s="11" t="n">
        <f aca="false">IF($K22=0,"",IF(AND(ISNUMBER(Data!J22),Data!J22&gt;=Codebook!$F$14,Data!J22&lt;=Codebook!$G$14),Data!J22,""))</f>
        <v>5</v>
      </c>
      <c r="K22" s="11" t="n">
        <f aca="false">IF(Data!A22="",0,IF(COUNTIF(Data!$A$5:A22,Data!A22)&gt;1,0,1))</f>
        <v>1</v>
      </c>
      <c r="L22" s="11" t="n">
        <f aca="false">IF($K22=0,0,IF(COUNT(E22:I22)=5,1,0))</f>
        <v>1</v>
      </c>
      <c r="M22" s="29" t="n">
        <f aca="false">IF(L22=1,AVERAGE(E22:I22),"")</f>
        <v>3</v>
      </c>
      <c r="N22" s="30" t="n">
        <f aca="false">IF($L22=1,E22,"")</f>
        <v>4</v>
      </c>
      <c r="O22" s="30" t="n">
        <f aca="false">IF($L22=1,F22,"")</f>
        <v>3</v>
      </c>
      <c r="P22" s="30" t="n">
        <f aca="false">IF($L22=1,G22,"")</f>
        <v>3</v>
      </c>
      <c r="Q22" s="30" t="n">
        <f aca="false">IF($L22=1,H22,"")</f>
        <v>3</v>
      </c>
      <c r="R22" s="30" t="n">
        <f aca="false">IF($L22=1,I22,"")</f>
        <v>2</v>
      </c>
      <c r="S22" s="30" t="n">
        <f aca="false">IF(L22=1,SUM(E22:I22),"")</f>
        <v>15</v>
      </c>
    </row>
    <row r="23" customFormat="false" ht="15" hidden="false" customHeight="false" outlineLevel="0" collapsed="false">
      <c r="A23" s="11" t="n">
        <f aca="false">IF($K23=1,Data!A23,"")</f>
        <v>1019</v>
      </c>
      <c r="B23" s="11" t="n">
        <f aca="false">IF($K23=0,"",IF(AND(ISNUMBER(Data!B23),Data!B23&gt;=Codebook!$F$6,Data!B23&lt;=Codebook!$G$6),Data!B23,""))</f>
        <v>26</v>
      </c>
      <c r="C23" s="11" t="n">
        <f aca="false">IF($K23=0,"",IF(AND(ISNUMBER(Data!C23),Data!C23&gt;=Codebook!$F$7,Data!C23&lt;=Codebook!$G$7),Data!C23,""))</f>
        <v>2</v>
      </c>
      <c r="D23" s="11" t="n">
        <f aca="false">IF($K23=0,"",IF(AND(ISNUMBER(Data!D23),Data!D23&gt;=Codebook!$F$8,Data!D23&lt;=Codebook!$G$8),Data!D23,""))</f>
        <v>3</v>
      </c>
      <c r="E23" s="11" t="n">
        <f aca="false">IF($K23=0,"",IF(AND(ISNUMBER(Data!E23),Data!E23&gt;=Codebook!$F$9,Data!E23&lt;=Codebook!$G$9),Data!E23,""))</f>
        <v>5</v>
      </c>
      <c r="F23" s="11" t="n">
        <f aca="false">IF($K23=0,"",IF(AND(ISNUMBER(Data!F23),Data!F23&gt;=Codebook!$F$10,Data!F23&lt;=Codebook!$G$10),Data!F23,""))</f>
        <v>5</v>
      </c>
      <c r="G23" s="11" t="n">
        <f aca="false">IF($K23=0,"",IF(AND(ISNUMBER(Data!G23),Data!G23&gt;=Codebook!$F$11,Data!G23&lt;=Codebook!$G$11),Data!G23,""))</f>
        <v>4</v>
      </c>
      <c r="H23" s="11" t="n">
        <f aca="false">IF($K23=0,"",IF(AND(ISNUMBER(Data!H23),Data!H23&gt;=Codebook!$F$12,Data!H23&lt;=Codebook!$G$12),Data!H23,""))</f>
        <v>4</v>
      </c>
      <c r="I23" s="11" t="n">
        <f aca="false">IF($K23=0,"",IF(AND(ISNUMBER(Data!I23),Data!I23&gt;=Codebook!$F$13,Data!I23&lt;=Codebook!$G$13),Data!I23,""))</f>
        <v>5</v>
      </c>
      <c r="J23" s="11" t="n">
        <f aca="false">IF($K23=0,"",IF(AND(ISNUMBER(Data!J23),Data!J23&gt;=Codebook!$F$14,Data!J23&lt;=Codebook!$G$14),Data!J23,""))</f>
        <v>6</v>
      </c>
      <c r="K23" s="11" t="n">
        <f aca="false">IF(Data!A23="",0,IF(COUNTIF(Data!$A$5:A23,Data!A23)&gt;1,0,1))</f>
        <v>1</v>
      </c>
      <c r="L23" s="11" t="n">
        <f aca="false">IF($K23=0,0,IF(COUNT(E23:I23)=5,1,0))</f>
        <v>1</v>
      </c>
      <c r="M23" s="29" t="n">
        <f aca="false">IF(L23=1,AVERAGE(E23:I23),"")</f>
        <v>4.6</v>
      </c>
      <c r="N23" s="30" t="n">
        <f aca="false">IF($L23=1,E23,"")</f>
        <v>5</v>
      </c>
      <c r="O23" s="30" t="n">
        <f aca="false">IF($L23=1,F23,"")</f>
        <v>5</v>
      </c>
      <c r="P23" s="30" t="n">
        <f aca="false">IF($L23=1,G23,"")</f>
        <v>4</v>
      </c>
      <c r="Q23" s="30" t="n">
        <f aca="false">IF($L23=1,H23,"")</f>
        <v>4</v>
      </c>
      <c r="R23" s="30" t="n">
        <f aca="false">IF($L23=1,I23,"")</f>
        <v>5</v>
      </c>
      <c r="S23" s="30" t="n">
        <f aca="false">IF(L23=1,SUM(E23:I23),"")</f>
        <v>23</v>
      </c>
    </row>
    <row r="24" customFormat="false" ht="15" hidden="false" customHeight="false" outlineLevel="0" collapsed="false">
      <c r="A24" s="11" t="n">
        <f aca="false">IF($K24=1,Data!A24,"")</f>
        <v>1020</v>
      </c>
      <c r="B24" s="11" t="n">
        <f aca="false">IF($K24=0,"",IF(AND(ISNUMBER(Data!B24),Data!B24&gt;=Codebook!$F$6,Data!B24&lt;=Codebook!$G$6),Data!B24,""))</f>
        <v>47</v>
      </c>
      <c r="C24" s="11" t="n">
        <f aca="false">IF($K24=0,"",IF(AND(ISNUMBER(Data!C24),Data!C24&gt;=Codebook!$F$7,Data!C24&lt;=Codebook!$G$7),Data!C24,""))</f>
        <v>2</v>
      </c>
      <c r="D24" s="11" t="n">
        <f aca="false">IF($K24=0,"",IF(AND(ISNUMBER(Data!D24),Data!D24&gt;=Codebook!$F$8,Data!D24&lt;=Codebook!$G$8),Data!D24,""))</f>
        <v>3</v>
      </c>
      <c r="E24" s="11" t="n">
        <f aca="false">IF($K24=0,"",IF(AND(ISNUMBER(Data!E24),Data!E24&gt;=Codebook!$F$9,Data!E24&lt;=Codebook!$G$9),Data!E24,""))</f>
        <v>4</v>
      </c>
      <c r="F24" s="11" t="n">
        <f aca="false">IF($K24=0,"",IF(AND(ISNUMBER(Data!F24),Data!F24&gt;=Codebook!$F$10,Data!F24&lt;=Codebook!$G$10),Data!F24,""))</f>
        <v>3</v>
      </c>
      <c r="G24" s="11" t="n">
        <f aca="false">IF($K24=0,"",IF(AND(ISNUMBER(Data!G24),Data!G24&gt;=Codebook!$F$11,Data!G24&lt;=Codebook!$G$11),Data!G24,""))</f>
        <v>4</v>
      </c>
      <c r="H24" s="11" t="n">
        <f aca="false">IF($K24=0,"",IF(AND(ISNUMBER(Data!H24),Data!H24&gt;=Codebook!$F$12,Data!H24&lt;=Codebook!$G$12),Data!H24,""))</f>
        <v>2</v>
      </c>
      <c r="I24" s="11" t="n">
        <f aca="false">IF($K24=0,"",IF(AND(ISNUMBER(Data!I24),Data!I24&gt;=Codebook!$F$13,Data!I24&lt;=Codebook!$G$13),Data!I24,""))</f>
        <v>4</v>
      </c>
      <c r="J24" s="11" t="n">
        <f aca="false">IF($K24=0,"",IF(AND(ISNUMBER(Data!J24),Data!J24&gt;=Codebook!$F$14,Data!J24&lt;=Codebook!$G$14),Data!J24,""))</f>
        <v>8</v>
      </c>
      <c r="K24" s="11" t="n">
        <f aca="false">IF(Data!A24="",0,IF(COUNTIF(Data!$A$5:A24,Data!A24)&gt;1,0,1))</f>
        <v>1</v>
      </c>
      <c r="L24" s="11" t="n">
        <f aca="false">IF($K24=0,0,IF(COUNT(E24:I24)=5,1,0))</f>
        <v>1</v>
      </c>
      <c r="M24" s="29" t="n">
        <f aca="false">IF(L24=1,AVERAGE(E24:I24),"")</f>
        <v>3.4</v>
      </c>
      <c r="N24" s="30" t="n">
        <f aca="false">IF($L24=1,E24,"")</f>
        <v>4</v>
      </c>
      <c r="O24" s="30" t="n">
        <f aca="false">IF($L24=1,F24,"")</f>
        <v>3</v>
      </c>
      <c r="P24" s="30" t="n">
        <f aca="false">IF($L24=1,G24,"")</f>
        <v>4</v>
      </c>
      <c r="Q24" s="30" t="n">
        <f aca="false">IF($L24=1,H24,"")</f>
        <v>2</v>
      </c>
      <c r="R24" s="30" t="n">
        <f aca="false">IF($L24=1,I24,"")</f>
        <v>4</v>
      </c>
      <c r="S24" s="30" t="n">
        <f aca="false">IF(L24=1,SUM(E24:I24),"")</f>
        <v>17</v>
      </c>
    </row>
    <row r="25" customFormat="false" ht="15" hidden="false" customHeight="false" outlineLevel="0" collapsed="false">
      <c r="A25" s="11" t="n">
        <f aca="false">IF($K25=1,Data!A25,"")</f>
        <v>1021</v>
      </c>
      <c r="B25" s="11" t="n">
        <f aca="false">IF($K25=0,"",IF(AND(ISNUMBER(Data!B25),Data!B25&gt;=Codebook!$F$6,Data!B25&lt;=Codebook!$G$6),Data!B25,""))</f>
        <v>19</v>
      </c>
      <c r="C25" s="11" t="n">
        <f aca="false">IF($K25=0,"",IF(AND(ISNUMBER(Data!C25),Data!C25&gt;=Codebook!$F$7,Data!C25&lt;=Codebook!$G$7),Data!C25,""))</f>
        <v>1</v>
      </c>
      <c r="D25" s="11" t="n">
        <f aca="false">IF($K25=0,"",IF(AND(ISNUMBER(Data!D25),Data!D25&gt;=Codebook!$F$8,Data!D25&lt;=Codebook!$G$8),Data!D25,""))</f>
        <v>4</v>
      </c>
      <c r="E25" s="11" t="n">
        <f aca="false">IF($K25=0,"",IF(AND(ISNUMBER(Data!E25),Data!E25&gt;=Codebook!$F$9,Data!E25&lt;=Codebook!$G$9),Data!E25,""))</f>
        <v>4</v>
      </c>
      <c r="F25" s="11" t="n">
        <f aca="false">IF($K25=0,"",IF(AND(ISNUMBER(Data!F25),Data!F25&gt;=Codebook!$F$10,Data!F25&lt;=Codebook!$G$10),Data!F25,""))</f>
        <v>3</v>
      </c>
      <c r="G25" s="11" t="n">
        <f aca="false">IF($K25=0,"",IF(AND(ISNUMBER(Data!G25),Data!G25&gt;=Codebook!$F$11,Data!G25&lt;=Codebook!$G$11),Data!G25,""))</f>
        <v>3</v>
      </c>
      <c r="H25" s="11" t="n">
        <f aca="false">IF($K25=0,"",IF(AND(ISNUMBER(Data!H25),Data!H25&gt;=Codebook!$F$12,Data!H25&lt;=Codebook!$G$12),Data!H25,""))</f>
        <v>3</v>
      </c>
      <c r="I25" s="11" t="n">
        <f aca="false">IF($K25=0,"",IF(AND(ISNUMBER(Data!I25),Data!I25&gt;=Codebook!$F$13,Data!I25&lt;=Codebook!$G$13),Data!I25,""))</f>
        <v>4</v>
      </c>
      <c r="J25" s="11" t="n">
        <f aca="false">IF($K25=0,"",IF(AND(ISNUMBER(Data!J25),Data!J25&gt;=Codebook!$F$14,Data!J25&lt;=Codebook!$G$14),Data!J25,""))</f>
        <v>6</v>
      </c>
      <c r="K25" s="11" t="n">
        <f aca="false">IF(Data!A25="",0,IF(COUNTIF(Data!$A$5:A25,Data!A25)&gt;1,0,1))</f>
        <v>1</v>
      </c>
      <c r="L25" s="11" t="n">
        <f aca="false">IF($K25=0,0,IF(COUNT(E25:I25)=5,1,0))</f>
        <v>1</v>
      </c>
      <c r="M25" s="29" t="n">
        <f aca="false">IF(L25=1,AVERAGE(E25:I25),"")</f>
        <v>3.4</v>
      </c>
      <c r="N25" s="30" t="n">
        <f aca="false">IF($L25=1,E25,"")</f>
        <v>4</v>
      </c>
      <c r="O25" s="30" t="n">
        <f aca="false">IF($L25=1,F25,"")</f>
        <v>3</v>
      </c>
      <c r="P25" s="30" t="n">
        <f aca="false">IF($L25=1,G25,"")</f>
        <v>3</v>
      </c>
      <c r="Q25" s="30" t="n">
        <f aca="false">IF($L25=1,H25,"")</f>
        <v>3</v>
      </c>
      <c r="R25" s="30" t="n">
        <f aca="false">IF($L25=1,I25,"")</f>
        <v>4</v>
      </c>
      <c r="S25" s="30" t="n">
        <f aca="false">IF(L25=1,SUM(E25:I25),"")</f>
        <v>17</v>
      </c>
    </row>
    <row r="26" customFormat="false" ht="15" hidden="false" customHeight="false" outlineLevel="0" collapsed="false">
      <c r="A26" s="11" t="n">
        <f aca="false">IF($K26=1,Data!A26,"")</f>
        <v>1022</v>
      </c>
      <c r="B26" s="11" t="n">
        <f aca="false">IF($K26=0,"",IF(AND(ISNUMBER(Data!B26),Data!B26&gt;=Codebook!$F$6,Data!B26&lt;=Codebook!$G$6),Data!B26,""))</f>
        <v>32</v>
      </c>
      <c r="C26" s="11" t="n">
        <f aca="false">IF($K26=0,"",IF(AND(ISNUMBER(Data!C26),Data!C26&gt;=Codebook!$F$7,Data!C26&lt;=Codebook!$G$7),Data!C26,""))</f>
        <v>3</v>
      </c>
      <c r="D26" s="11" t="n">
        <f aca="false">IF($K26=0,"",IF(AND(ISNUMBER(Data!D26),Data!D26&gt;=Codebook!$F$8,Data!D26&lt;=Codebook!$G$8),Data!D26,""))</f>
        <v>3</v>
      </c>
      <c r="E26" s="11" t="n">
        <f aca="false">IF($K26=0,"",IF(AND(ISNUMBER(Data!E26),Data!E26&gt;=Codebook!$F$9,Data!E26&lt;=Codebook!$G$9),Data!E26,""))</f>
        <v>4</v>
      </c>
      <c r="F26" s="11" t="n">
        <f aca="false">IF($K26=0,"",IF(AND(ISNUMBER(Data!F26),Data!F26&gt;=Codebook!$F$10,Data!F26&lt;=Codebook!$G$10),Data!F26,""))</f>
        <v>3</v>
      </c>
      <c r="G26" s="11" t="n">
        <f aca="false">IF($K26=0,"",IF(AND(ISNUMBER(Data!G26),Data!G26&gt;=Codebook!$F$11,Data!G26&lt;=Codebook!$G$11),Data!G26,""))</f>
        <v>3</v>
      </c>
      <c r="H26" s="11" t="n">
        <f aca="false">IF($K26=0,"",IF(AND(ISNUMBER(Data!H26),Data!H26&gt;=Codebook!$F$12,Data!H26&lt;=Codebook!$G$12),Data!H26,""))</f>
        <v>4</v>
      </c>
      <c r="I26" s="11" t="n">
        <f aca="false">IF($K26=0,"",IF(AND(ISNUMBER(Data!I26),Data!I26&gt;=Codebook!$F$13,Data!I26&lt;=Codebook!$G$13),Data!I26,""))</f>
        <v>2</v>
      </c>
      <c r="J26" s="11" t="n">
        <f aca="false">IF($K26=0,"",IF(AND(ISNUMBER(Data!J26),Data!J26&gt;=Codebook!$F$14,Data!J26&lt;=Codebook!$G$14),Data!J26,""))</f>
        <v>6</v>
      </c>
      <c r="K26" s="11" t="n">
        <f aca="false">IF(Data!A26="",0,IF(COUNTIF(Data!$A$5:A26,Data!A26)&gt;1,0,1))</f>
        <v>1</v>
      </c>
      <c r="L26" s="11" t="n">
        <f aca="false">IF($K26=0,0,IF(COUNT(E26:I26)=5,1,0))</f>
        <v>1</v>
      </c>
      <c r="M26" s="29" t="n">
        <f aca="false">IF(L26=1,AVERAGE(E26:I26),"")</f>
        <v>3.2</v>
      </c>
      <c r="N26" s="30" t="n">
        <f aca="false">IF($L26=1,E26,"")</f>
        <v>4</v>
      </c>
      <c r="O26" s="30" t="n">
        <f aca="false">IF($L26=1,F26,"")</f>
        <v>3</v>
      </c>
      <c r="P26" s="30" t="n">
        <f aca="false">IF($L26=1,G26,"")</f>
        <v>3</v>
      </c>
      <c r="Q26" s="30" t="n">
        <f aca="false">IF($L26=1,H26,"")</f>
        <v>4</v>
      </c>
      <c r="R26" s="30" t="n">
        <f aca="false">IF($L26=1,I26,"")</f>
        <v>2</v>
      </c>
      <c r="S26" s="30" t="n">
        <f aca="false">IF(L26=1,SUM(E26:I26),"")</f>
        <v>16</v>
      </c>
    </row>
    <row r="27" customFormat="false" ht="15" hidden="false" customHeight="false" outlineLevel="0" collapsed="false">
      <c r="A27" s="11" t="n">
        <f aca="false">IF($K27=1,Data!A27,"")</f>
        <v>1023</v>
      </c>
      <c r="B27" s="11" t="n">
        <f aca="false">IF($K27=0,"",IF(AND(ISNUMBER(Data!B27),Data!B27&gt;=Codebook!$F$6,Data!B27&lt;=Codebook!$G$6),Data!B27,""))</f>
        <v>38</v>
      </c>
      <c r="C27" s="11" t="n">
        <f aca="false">IF($K27=0,"",IF(AND(ISNUMBER(Data!C27),Data!C27&gt;=Codebook!$F$7,Data!C27&lt;=Codebook!$G$7),Data!C27,""))</f>
        <v>2</v>
      </c>
      <c r="D27" s="11" t="n">
        <f aca="false">IF($K27=0,"",IF(AND(ISNUMBER(Data!D27),Data!D27&gt;=Codebook!$F$8,Data!D27&lt;=Codebook!$G$8),Data!D27,""))</f>
        <v>3</v>
      </c>
      <c r="E27" s="11" t="n">
        <f aca="false">IF($K27=0,"",IF(AND(ISNUMBER(Data!E27),Data!E27&gt;=Codebook!$F$9,Data!E27&lt;=Codebook!$G$9),Data!E27,""))</f>
        <v>5</v>
      </c>
      <c r="F27" s="11" t="n">
        <f aca="false">IF($K27=0,"",IF(AND(ISNUMBER(Data!F27),Data!F27&gt;=Codebook!$F$10,Data!F27&lt;=Codebook!$G$10),Data!F27,""))</f>
        <v>5</v>
      </c>
      <c r="G27" s="11" t="str">
        <f aca="false">IF($K27=0,"",IF(AND(ISNUMBER(Data!G27),Data!G27&gt;=Codebook!$F$11,Data!G27&lt;=Codebook!$G$11),Data!G27,""))</f>
        <v/>
      </c>
      <c r="H27" s="11" t="n">
        <f aca="false">IF($K27=0,"",IF(AND(ISNUMBER(Data!H27),Data!H27&gt;=Codebook!$F$12,Data!H27&lt;=Codebook!$G$12),Data!H27,""))</f>
        <v>3</v>
      </c>
      <c r="I27" s="11" t="n">
        <f aca="false">IF($K27=0,"",IF(AND(ISNUMBER(Data!I27),Data!I27&gt;=Codebook!$F$13,Data!I27&lt;=Codebook!$G$13),Data!I27,""))</f>
        <v>5</v>
      </c>
      <c r="J27" s="11" t="n">
        <f aca="false">IF($K27=0,"",IF(AND(ISNUMBER(Data!J27),Data!J27&gt;=Codebook!$F$14,Data!J27&lt;=Codebook!$G$14),Data!J27,""))</f>
        <v>10</v>
      </c>
      <c r="K27" s="11" t="n">
        <f aca="false">IF(Data!A27="",0,IF(COUNTIF(Data!$A$5:A27,Data!A27)&gt;1,0,1))</f>
        <v>1</v>
      </c>
      <c r="L27" s="11" t="n">
        <f aca="false">IF($K27=0,0,IF(COUNT(E27:I27)=5,1,0))</f>
        <v>0</v>
      </c>
      <c r="M27" s="29" t="str">
        <f aca="false">IF(L27=1,AVERAGE(E27:I27),"")</f>
        <v/>
      </c>
      <c r="N27" s="30" t="str">
        <f aca="false">IF($L27=1,E27,"")</f>
        <v/>
      </c>
      <c r="O27" s="30" t="str">
        <f aca="false">IF($L27=1,F27,"")</f>
        <v/>
      </c>
      <c r="P27" s="30" t="str">
        <f aca="false">IF($L27=1,G27,"")</f>
        <v/>
      </c>
      <c r="Q27" s="30" t="str">
        <f aca="false">IF($L27=1,H27,"")</f>
        <v/>
      </c>
      <c r="R27" s="30" t="str">
        <f aca="false">IF($L27=1,I27,"")</f>
        <v/>
      </c>
      <c r="S27" s="30" t="str">
        <f aca="false">IF(L27=1,SUM(E27:I27),"")</f>
        <v/>
      </c>
    </row>
    <row r="28" customFormat="false" ht="15" hidden="false" customHeight="false" outlineLevel="0" collapsed="false">
      <c r="A28" s="11" t="n">
        <f aca="false">IF($K28=1,Data!A28,"")</f>
        <v>1024</v>
      </c>
      <c r="B28" s="11" t="n">
        <f aca="false">IF($K28=0,"",IF(AND(ISNUMBER(Data!B28),Data!B28&gt;=Codebook!$F$6,Data!B28&lt;=Codebook!$G$6),Data!B28,""))</f>
        <v>42</v>
      </c>
      <c r="C28" s="11" t="n">
        <f aca="false">IF($K28=0,"",IF(AND(ISNUMBER(Data!C28),Data!C28&gt;=Codebook!$F$7,Data!C28&lt;=Codebook!$G$7),Data!C28,""))</f>
        <v>2</v>
      </c>
      <c r="D28" s="11" t="n">
        <f aca="false">IF($K28=0,"",IF(AND(ISNUMBER(Data!D28),Data!D28&gt;=Codebook!$F$8,Data!D28&lt;=Codebook!$G$8),Data!D28,""))</f>
        <v>2</v>
      </c>
      <c r="E28" s="11" t="n">
        <f aca="false">IF($K28=0,"",IF(AND(ISNUMBER(Data!E28),Data!E28&gt;=Codebook!$F$9,Data!E28&lt;=Codebook!$G$9),Data!E28,""))</f>
        <v>3</v>
      </c>
      <c r="F28" s="11" t="n">
        <f aca="false">IF($K28=0,"",IF(AND(ISNUMBER(Data!F28),Data!F28&gt;=Codebook!$F$10,Data!F28&lt;=Codebook!$G$10),Data!F28,""))</f>
        <v>4</v>
      </c>
      <c r="G28" s="11" t="n">
        <f aca="false">IF($K28=0,"",IF(AND(ISNUMBER(Data!G28),Data!G28&gt;=Codebook!$F$11,Data!G28&lt;=Codebook!$G$11),Data!G28,""))</f>
        <v>4</v>
      </c>
      <c r="H28" s="11" t="n">
        <f aca="false">IF($K28=0,"",IF(AND(ISNUMBER(Data!H28),Data!H28&gt;=Codebook!$F$12,Data!H28&lt;=Codebook!$G$12),Data!H28,""))</f>
        <v>4</v>
      </c>
      <c r="I28" s="11" t="n">
        <f aca="false">IF($K28=0,"",IF(AND(ISNUMBER(Data!I28),Data!I28&gt;=Codebook!$F$13,Data!I28&lt;=Codebook!$G$13),Data!I28,""))</f>
        <v>4</v>
      </c>
      <c r="J28" s="11" t="n">
        <f aca="false">IF($K28=0,"",IF(AND(ISNUMBER(Data!J28),Data!J28&gt;=Codebook!$F$14,Data!J28&lt;=Codebook!$G$14),Data!J28,""))</f>
        <v>5</v>
      </c>
      <c r="K28" s="11" t="n">
        <f aca="false">IF(Data!A28="",0,IF(COUNTIF(Data!$A$5:A28,Data!A28)&gt;1,0,1))</f>
        <v>1</v>
      </c>
      <c r="L28" s="11" t="n">
        <f aca="false">IF($K28=0,0,IF(COUNT(E28:I28)=5,1,0))</f>
        <v>1</v>
      </c>
      <c r="M28" s="29" t="n">
        <f aca="false">IF(L28=1,AVERAGE(E28:I28),"")</f>
        <v>3.8</v>
      </c>
      <c r="N28" s="30" t="n">
        <f aca="false">IF($L28=1,E28,"")</f>
        <v>3</v>
      </c>
      <c r="O28" s="30" t="n">
        <f aca="false">IF($L28=1,F28,"")</f>
        <v>4</v>
      </c>
      <c r="P28" s="30" t="n">
        <f aca="false">IF($L28=1,G28,"")</f>
        <v>4</v>
      </c>
      <c r="Q28" s="30" t="n">
        <f aca="false">IF($L28=1,H28,"")</f>
        <v>4</v>
      </c>
      <c r="R28" s="30" t="n">
        <f aca="false">IF($L28=1,I28,"")</f>
        <v>4</v>
      </c>
      <c r="S28" s="30" t="n">
        <f aca="false">IF(L28=1,SUM(E28:I28),"")</f>
        <v>19</v>
      </c>
    </row>
    <row r="29" customFormat="false" ht="15" hidden="false" customHeight="false" outlineLevel="0" collapsed="false">
      <c r="A29" s="11" t="n">
        <f aca="false">IF($K29=1,Data!A29,"")</f>
        <v>1025</v>
      </c>
      <c r="B29" s="11" t="n">
        <f aca="false">IF($K29=0,"",IF(AND(ISNUMBER(Data!B29),Data!B29&gt;=Codebook!$F$6,Data!B29&lt;=Codebook!$G$6),Data!B29,""))</f>
        <v>44</v>
      </c>
      <c r="C29" s="11" t="n">
        <f aca="false">IF($K29=0,"",IF(AND(ISNUMBER(Data!C29),Data!C29&gt;=Codebook!$F$7,Data!C29&lt;=Codebook!$G$7),Data!C29,""))</f>
        <v>1</v>
      </c>
      <c r="D29" s="11" t="n">
        <f aca="false">IF($K29=0,"",IF(AND(ISNUMBER(Data!D29),Data!D29&gt;=Codebook!$F$8,Data!D29&lt;=Codebook!$G$8),Data!D29,""))</f>
        <v>2</v>
      </c>
      <c r="E29" s="11" t="n">
        <f aca="false">IF($K29=0,"",IF(AND(ISNUMBER(Data!E29),Data!E29&gt;=Codebook!$F$9,Data!E29&lt;=Codebook!$G$9),Data!E29,""))</f>
        <v>4</v>
      </c>
      <c r="F29" s="11" t="n">
        <f aca="false">IF($K29=0,"",IF(AND(ISNUMBER(Data!F29),Data!F29&gt;=Codebook!$F$10,Data!F29&lt;=Codebook!$G$10),Data!F29,""))</f>
        <v>2</v>
      </c>
      <c r="G29" s="11" t="n">
        <f aca="false">IF($K29=0,"",IF(AND(ISNUMBER(Data!G29),Data!G29&gt;=Codebook!$F$11,Data!G29&lt;=Codebook!$G$11),Data!G29,""))</f>
        <v>3</v>
      </c>
      <c r="H29" s="11" t="n">
        <f aca="false">IF($K29=0,"",IF(AND(ISNUMBER(Data!H29),Data!H29&gt;=Codebook!$F$12,Data!H29&lt;=Codebook!$G$12),Data!H29,""))</f>
        <v>3</v>
      </c>
      <c r="I29" s="11" t="n">
        <f aca="false">IF($K29=0,"",IF(AND(ISNUMBER(Data!I29),Data!I29&gt;=Codebook!$F$13,Data!I29&lt;=Codebook!$G$13),Data!I29,""))</f>
        <v>4</v>
      </c>
      <c r="J29" s="11" t="n">
        <f aca="false">IF($K29=0,"",IF(AND(ISNUMBER(Data!J29),Data!J29&gt;=Codebook!$F$14,Data!J29&lt;=Codebook!$G$14),Data!J29,""))</f>
        <v>5</v>
      </c>
      <c r="K29" s="11" t="n">
        <f aca="false">IF(Data!A29="",0,IF(COUNTIF(Data!$A$5:A29,Data!A29)&gt;1,0,1))</f>
        <v>1</v>
      </c>
      <c r="L29" s="11" t="n">
        <f aca="false">IF($K29=0,0,IF(COUNT(E29:I29)=5,1,0))</f>
        <v>1</v>
      </c>
      <c r="M29" s="29" t="n">
        <f aca="false">IF(L29=1,AVERAGE(E29:I29),"")</f>
        <v>3.2</v>
      </c>
      <c r="N29" s="30" t="n">
        <f aca="false">IF($L29=1,E29,"")</f>
        <v>4</v>
      </c>
      <c r="O29" s="30" t="n">
        <f aca="false">IF($L29=1,F29,"")</f>
        <v>2</v>
      </c>
      <c r="P29" s="30" t="n">
        <f aca="false">IF($L29=1,G29,"")</f>
        <v>3</v>
      </c>
      <c r="Q29" s="30" t="n">
        <f aca="false">IF($L29=1,H29,"")</f>
        <v>3</v>
      </c>
      <c r="R29" s="30" t="n">
        <f aca="false">IF($L29=1,I29,"")</f>
        <v>4</v>
      </c>
      <c r="S29" s="30" t="n">
        <f aca="false">IF(L29=1,SUM(E29:I29),"")</f>
        <v>16</v>
      </c>
    </row>
    <row r="30" customFormat="false" ht="15" hidden="false" customHeight="false" outlineLevel="0" collapsed="false">
      <c r="A30" s="11" t="n">
        <f aca="false">IF($K30=1,Data!A30,"")</f>
        <v>1026</v>
      </c>
      <c r="B30" s="11" t="n">
        <f aca="false">IF($K30=0,"",IF(AND(ISNUMBER(Data!B30),Data!B30&gt;=Codebook!$F$6,Data!B30&lt;=Codebook!$G$6),Data!B30,""))</f>
        <v>45</v>
      </c>
      <c r="C30" s="11" t="n">
        <f aca="false">IF($K30=0,"",IF(AND(ISNUMBER(Data!C30),Data!C30&gt;=Codebook!$F$7,Data!C30&lt;=Codebook!$G$7),Data!C30,""))</f>
        <v>1</v>
      </c>
      <c r="D30" s="11" t="n">
        <f aca="false">IF($K30=0,"",IF(AND(ISNUMBER(Data!D30),Data!D30&gt;=Codebook!$F$8,Data!D30&lt;=Codebook!$G$8),Data!D30,""))</f>
        <v>3</v>
      </c>
      <c r="E30" s="11" t="n">
        <f aca="false">IF($K30=0,"",IF(AND(ISNUMBER(Data!E30),Data!E30&gt;=Codebook!$F$9,Data!E30&lt;=Codebook!$G$9),Data!E30,""))</f>
        <v>4</v>
      </c>
      <c r="F30" s="11" t="n">
        <f aca="false">IF($K30=0,"",IF(AND(ISNUMBER(Data!F30),Data!F30&gt;=Codebook!$F$10,Data!F30&lt;=Codebook!$G$10),Data!F30,""))</f>
        <v>3</v>
      </c>
      <c r="G30" s="11" t="n">
        <f aca="false">IF($K30=0,"",IF(AND(ISNUMBER(Data!G30),Data!G30&gt;=Codebook!$F$11,Data!G30&lt;=Codebook!$G$11),Data!G30,""))</f>
        <v>4</v>
      </c>
      <c r="H30" s="11" t="n">
        <f aca="false">IF($K30=0,"",IF(AND(ISNUMBER(Data!H30),Data!H30&gt;=Codebook!$F$12,Data!H30&lt;=Codebook!$G$12),Data!H30,""))</f>
        <v>3</v>
      </c>
      <c r="I30" s="11" t="n">
        <f aca="false">IF($K30=0,"",IF(AND(ISNUMBER(Data!I30),Data!I30&gt;=Codebook!$F$13,Data!I30&lt;=Codebook!$G$13),Data!I30,""))</f>
        <v>5</v>
      </c>
      <c r="J30" s="11" t="n">
        <f aca="false">IF($K30=0,"",IF(AND(ISNUMBER(Data!J30),Data!J30&gt;=Codebook!$F$14,Data!J30&lt;=Codebook!$G$14),Data!J30,""))</f>
        <v>5</v>
      </c>
      <c r="K30" s="11" t="n">
        <f aca="false">IF(Data!A30="",0,IF(COUNTIF(Data!$A$5:A30,Data!A30)&gt;1,0,1))</f>
        <v>1</v>
      </c>
      <c r="L30" s="11" t="n">
        <f aca="false">IF($K30=0,0,IF(COUNT(E30:I30)=5,1,0))</f>
        <v>1</v>
      </c>
      <c r="M30" s="29" t="n">
        <f aca="false">IF(L30=1,AVERAGE(E30:I30),"")</f>
        <v>3.8</v>
      </c>
      <c r="N30" s="30" t="n">
        <f aca="false">IF($L30=1,E30,"")</f>
        <v>4</v>
      </c>
      <c r="O30" s="30" t="n">
        <f aca="false">IF($L30=1,F30,"")</f>
        <v>3</v>
      </c>
      <c r="P30" s="30" t="n">
        <f aca="false">IF($L30=1,G30,"")</f>
        <v>4</v>
      </c>
      <c r="Q30" s="30" t="n">
        <f aca="false">IF($L30=1,H30,"")</f>
        <v>3</v>
      </c>
      <c r="R30" s="30" t="n">
        <f aca="false">IF($L30=1,I30,"")</f>
        <v>5</v>
      </c>
      <c r="S30" s="30" t="n">
        <f aca="false">IF(L30=1,SUM(E30:I30),"")</f>
        <v>19</v>
      </c>
    </row>
    <row r="31" customFormat="false" ht="15" hidden="false" customHeight="false" outlineLevel="0" collapsed="false">
      <c r="A31" s="11" t="n">
        <f aca="false">IF($K31=1,Data!A31,"")</f>
        <v>1027</v>
      </c>
      <c r="B31" s="11" t="n">
        <f aca="false">IF($K31=0,"",IF(AND(ISNUMBER(Data!B31),Data!B31&gt;=Codebook!$F$6,Data!B31&lt;=Codebook!$G$6),Data!B31,""))</f>
        <v>32</v>
      </c>
      <c r="C31" s="11" t="n">
        <f aca="false">IF($K31=0,"",IF(AND(ISNUMBER(Data!C31),Data!C31&gt;=Codebook!$F$7,Data!C31&lt;=Codebook!$G$7),Data!C31,""))</f>
        <v>1</v>
      </c>
      <c r="D31" s="11" t="n">
        <f aca="false">IF($K31=0,"",IF(AND(ISNUMBER(Data!D31),Data!D31&gt;=Codebook!$F$8,Data!D31&lt;=Codebook!$G$8),Data!D31,""))</f>
        <v>3</v>
      </c>
      <c r="E31" s="11" t="n">
        <f aca="false">IF($K31=0,"",IF(AND(ISNUMBER(Data!E31),Data!E31&gt;=Codebook!$F$9,Data!E31&lt;=Codebook!$G$9),Data!E31,""))</f>
        <v>5</v>
      </c>
      <c r="F31" s="11" t="n">
        <f aca="false">IF($K31=0,"",IF(AND(ISNUMBER(Data!F31),Data!F31&gt;=Codebook!$F$10,Data!F31&lt;=Codebook!$G$10),Data!F31,""))</f>
        <v>4</v>
      </c>
      <c r="G31" s="11" t="n">
        <f aca="false">IF($K31=0,"",IF(AND(ISNUMBER(Data!G31),Data!G31&gt;=Codebook!$F$11,Data!G31&lt;=Codebook!$G$11),Data!G31,""))</f>
        <v>5</v>
      </c>
      <c r="H31" s="11" t="n">
        <f aca="false">IF($K31=0,"",IF(AND(ISNUMBER(Data!H31),Data!H31&gt;=Codebook!$F$12,Data!H31&lt;=Codebook!$G$12),Data!H31,""))</f>
        <v>3</v>
      </c>
      <c r="I31" s="11" t="n">
        <f aca="false">IF($K31=0,"",IF(AND(ISNUMBER(Data!I31),Data!I31&gt;=Codebook!$F$13,Data!I31&lt;=Codebook!$G$13),Data!I31,""))</f>
        <v>3</v>
      </c>
      <c r="J31" s="11" t="str">
        <f aca="false">IF($K31=0,"",IF(AND(ISNUMBER(Data!J31),Data!J31&gt;=Codebook!$F$14,Data!J31&lt;=Codebook!$G$14),Data!J31,""))</f>
        <v/>
      </c>
      <c r="K31" s="11" t="n">
        <f aca="false">IF(Data!A31="",0,IF(COUNTIF(Data!$A$5:A31,Data!A31)&gt;1,0,1))</f>
        <v>1</v>
      </c>
      <c r="L31" s="11" t="n">
        <f aca="false">IF($K31=0,0,IF(COUNT(E31:I31)=5,1,0))</f>
        <v>1</v>
      </c>
      <c r="M31" s="29" t="n">
        <f aca="false">IF(L31=1,AVERAGE(E31:I31),"")</f>
        <v>4</v>
      </c>
      <c r="N31" s="30" t="n">
        <f aca="false">IF($L31=1,E31,"")</f>
        <v>5</v>
      </c>
      <c r="O31" s="30" t="n">
        <f aca="false">IF($L31=1,F31,"")</f>
        <v>4</v>
      </c>
      <c r="P31" s="30" t="n">
        <f aca="false">IF($L31=1,G31,"")</f>
        <v>5</v>
      </c>
      <c r="Q31" s="30" t="n">
        <f aca="false">IF($L31=1,H31,"")</f>
        <v>3</v>
      </c>
      <c r="R31" s="30" t="n">
        <f aca="false">IF($L31=1,I31,"")</f>
        <v>3</v>
      </c>
      <c r="S31" s="30" t="n">
        <f aca="false">IF(L31=1,SUM(E31:I31),"")</f>
        <v>20</v>
      </c>
    </row>
    <row r="32" customFormat="false" ht="15" hidden="false" customHeight="false" outlineLevel="0" collapsed="false">
      <c r="A32" s="11" t="n">
        <f aca="false">IF($K32=1,Data!A32,"")</f>
        <v>1028</v>
      </c>
      <c r="B32" s="11" t="n">
        <f aca="false">IF($K32=0,"",IF(AND(ISNUMBER(Data!B32),Data!B32&gt;=Codebook!$F$6,Data!B32&lt;=Codebook!$G$6),Data!B32,""))</f>
        <v>31</v>
      </c>
      <c r="C32" s="11" t="n">
        <f aca="false">IF($K32=0,"",IF(AND(ISNUMBER(Data!C32),Data!C32&gt;=Codebook!$F$7,Data!C32&lt;=Codebook!$G$7),Data!C32,""))</f>
        <v>2</v>
      </c>
      <c r="D32" s="11" t="n">
        <f aca="false">IF($K32=0,"",IF(AND(ISNUMBER(Data!D32),Data!D32&gt;=Codebook!$F$8,Data!D32&lt;=Codebook!$G$8),Data!D32,""))</f>
        <v>1</v>
      </c>
      <c r="E32" s="11" t="n">
        <f aca="false">IF($K32=0,"",IF(AND(ISNUMBER(Data!E32),Data!E32&gt;=Codebook!$F$9,Data!E32&lt;=Codebook!$G$9),Data!E32,""))</f>
        <v>4</v>
      </c>
      <c r="F32" s="11" t="n">
        <f aca="false">IF($K32=0,"",IF(AND(ISNUMBER(Data!F32),Data!F32&gt;=Codebook!$F$10,Data!F32&lt;=Codebook!$G$10),Data!F32,""))</f>
        <v>5</v>
      </c>
      <c r="G32" s="11" t="n">
        <f aca="false">IF($K32=0,"",IF(AND(ISNUMBER(Data!G32),Data!G32&gt;=Codebook!$F$11,Data!G32&lt;=Codebook!$G$11),Data!G32,""))</f>
        <v>4</v>
      </c>
      <c r="H32" s="11" t="n">
        <f aca="false">IF($K32=0,"",IF(AND(ISNUMBER(Data!H32),Data!H32&gt;=Codebook!$F$12,Data!H32&lt;=Codebook!$G$12),Data!H32,""))</f>
        <v>3</v>
      </c>
      <c r="I32" s="11" t="n">
        <f aca="false">IF($K32=0,"",IF(AND(ISNUMBER(Data!I32),Data!I32&gt;=Codebook!$F$13,Data!I32&lt;=Codebook!$G$13),Data!I32,""))</f>
        <v>4</v>
      </c>
      <c r="J32" s="11" t="n">
        <f aca="false">IF($K32=0,"",IF(AND(ISNUMBER(Data!J32),Data!J32&gt;=Codebook!$F$14,Data!J32&lt;=Codebook!$G$14),Data!J32,""))</f>
        <v>8</v>
      </c>
      <c r="K32" s="11" t="n">
        <f aca="false">IF(Data!A32="",0,IF(COUNTIF(Data!$A$5:A32,Data!A32)&gt;1,0,1))</f>
        <v>1</v>
      </c>
      <c r="L32" s="11" t="n">
        <f aca="false">IF($K32=0,0,IF(COUNT(E32:I32)=5,1,0))</f>
        <v>1</v>
      </c>
      <c r="M32" s="29" t="n">
        <f aca="false">IF(L32=1,AVERAGE(E32:I32),"")</f>
        <v>4</v>
      </c>
      <c r="N32" s="30" t="n">
        <f aca="false">IF($L32=1,E32,"")</f>
        <v>4</v>
      </c>
      <c r="O32" s="30" t="n">
        <f aca="false">IF($L32=1,F32,"")</f>
        <v>5</v>
      </c>
      <c r="P32" s="30" t="n">
        <f aca="false">IF($L32=1,G32,"")</f>
        <v>4</v>
      </c>
      <c r="Q32" s="30" t="n">
        <f aca="false">IF($L32=1,H32,"")</f>
        <v>3</v>
      </c>
      <c r="R32" s="30" t="n">
        <f aca="false">IF($L32=1,I32,"")</f>
        <v>4</v>
      </c>
      <c r="S32" s="30" t="n">
        <f aca="false">IF(L32=1,SUM(E32:I32),"")</f>
        <v>20</v>
      </c>
    </row>
    <row r="33" customFormat="false" ht="15" hidden="false" customHeight="false" outlineLevel="0" collapsed="false">
      <c r="A33" s="11" t="n">
        <f aca="false">IF($K33=1,Data!A33,"")</f>
        <v>1029</v>
      </c>
      <c r="B33" s="11" t="n">
        <f aca="false">IF($K33=0,"",IF(AND(ISNUMBER(Data!B33),Data!B33&gt;=Codebook!$F$6,Data!B33&lt;=Codebook!$G$6),Data!B33,""))</f>
        <v>45</v>
      </c>
      <c r="C33" s="11" t="n">
        <f aca="false">IF($K33=0,"",IF(AND(ISNUMBER(Data!C33),Data!C33&gt;=Codebook!$F$7,Data!C33&lt;=Codebook!$G$7),Data!C33,""))</f>
        <v>1</v>
      </c>
      <c r="D33" s="11" t="n">
        <f aca="false">IF($K33=0,"",IF(AND(ISNUMBER(Data!D33),Data!D33&gt;=Codebook!$F$8,Data!D33&lt;=Codebook!$G$8),Data!D33,""))</f>
        <v>4</v>
      </c>
      <c r="E33" s="11" t="n">
        <f aca="false">IF($K33=0,"",IF(AND(ISNUMBER(Data!E33),Data!E33&gt;=Codebook!$F$9,Data!E33&lt;=Codebook!$G$9),Data!E33,""))</f>
        <v>3</v>
      </c>
      <c r="F33" s="11" t="n">
        <f aca="false">IF($K33=0,"",IF(AND(ISNUMBER(Data!F33),Data!F33&gt;=Codebook!$F$10,Data!F33&lt;=Codebook!$G$10),Data!F33,""))</f>
        <v>5</v>
      </c>
      <c r="G33" s="11" t="n">
        <f aca="false">IF($K33=0,"",IF(AND(ISNUMBER(Data!G33),Data!G33&gt;=Codebook!$F$11,Data!G33&lt;=Codebook!$G$11),Data!G33,""))</f>
        <v>4</v>
      </c>
      <c r="H33" s="11" t="n">
        <f aca="false">IF($K33=0,"",IF(AND(ISNUMBER(Data!H33),Data!H33&gt;=Codebook!$F$12,Data!H33&lt;=Codebook!$G$12),Data!H33,""))</f>
        <v>4</v>
      </c>
      <c r="I33" s="11" t="n">
        <f aca="false">IF($K33=0,"",IF(AND(ISNUMBER(Data!I33),Data!I33&gt;=Codebook!$F$13,Data!I33&lt;=Codebook!$G$13),Data!I33,""))</f>
        <v>4</v>
      </c>
      <c r="J33" s="11" t="n">
        <f aca="false">IF($K33=0,"",IF(AND(ISNUMBER(Data!J33),Data!J33&gt;=Codebook!$F$14,Data!J33&lt;=Codebook!$G$14),Data!J33,""))</f>
        <v>8</v>
      </c>
      <c r="K33" s="11" t="n">
        <f aca="false">IF(Data!A33="",0,IF(COUNTIF(Data!$A$5:A33,Data!A33)&gt;1,0,1))</f>
        <v>1</v>
      </c>
      <c r="L33" s="11" t="n">
        <f aca="false">IF($K33=0,0,IF(COUNT(E33:I33)=5,1,0))</f>
        <v>1</v>
      </c>
      <c r="M33" s="29" t="n">
        <f aca="false">IF(L33=1,AVERAGE(E33:I33),"")</f>
        <v>4</v>
      </c>
      <c r="N33" s="30" t="n">
        <f aca="false">IF($L33=1,E33,"")</f>
        <v>3</v>
      </c>
      <c r="O33" s="30" t="n">
        <f aca="false">IF($L33=1,F33,"")</f>
        <v>5</v>
      </c>
      <c r="P33" s="30" t="n">
        <f aca="false">IF($L33=1,G33,"")</f>
        <v>4</v>
      </c>
      <c r="Q33" s="30" t="n">
        <f aca="false">IF($L33=1,H33,"")</f>
        <v>4</v>
      </c>
      <c r="R33" s="30" t="n">
        <f aca="false">IF($L33=1,I33,"")</f>
        <v>4</v>
      </c>
      <c r="S33" s="30" t="n">
        <f aca="false">IF(L33=1,SUM(E33:I33),"")</f>
        <v>20</v>
      </c>
    </row>
    <row r="34" customFormat="false" ht="15" hidden="false" customHeight="false" outlineLevel="0" collapsed="false">
      <c r="A34" s="11" t="n">
        <f aca="false">IF($K34=1,Data!A34,"")</f>
        <v>1030</v>
      </c>
      <c r="B34" s="11" t="n">
        <f aca="false">IF($K34=0,"",IF(AND(ISNUMBER(Data!B34),Data!B34&gt;=Codebook!$F$6,Data!B34&lt;=Codebook!$G$6),Data!B34,""))</f>
        <v>34</v>
      </c>
      <c r="C34" s="11" t="n">
        <f aca="false">IF($K34=0,"",IF(AND(ISNUMBER(Data!C34),Data!C34&gt;=Codebook!$F$7,Data!C34&lt;=Codebook!$G$7),Data!C34,""))</f>
        <v>1</v>
      </c>
      <c r="D34" s="11" t="n">
        <f aca="false">IF($K34=0,"",IF(AND(ISNUMBER(Data!D34),Data!D34&gt;=Codebook!$F$8,Data!D34&lt;=Codebook!$G$8),Data!D34,""))</f>
        <v>4</v>
      </c>
      <c r="E34" s="11" t="n">
        <f aca="false">IF($K34=0,"",IF(AND(ISNUMBER(Data!E34),Data!E34&gt;=Codebook!$F$9,Data!E34&lt;=Codebook!$G$9),Data!E34,""))</f>
        <v>3</v>
      </c>
      <c r="F34" s="11" t="n">
        <f aca="false">IF($K34=0,"",IF(AND(ISNUMBER(Data!F34),Data!F34&gt;=Codebook!$F$10,Data!F34&lt;=Codebook!$G$10),Data!F34,""))</f>
        <v>3</v>
      </c>
      <c r="G34" s="11" t="n">
        <f aca="false">IF($K34=0,"",IF(AND(ISNUMBER(Data!G34),Data!G34&gt;=Codebook!$F$11,Data!G34&lt;=Codebook!$G$11),Data!G34,""))</f>
        <v>4</v>
      </c>
      <c r="H34" s="11" t="n">
        <f aca="false">IF($K34=0,"",IF(AND(ISNUMBER(Data!H34),Data!H34&gt;=Codebook!$F$12,Data!H34&lt;=Codebook!$G$12),Data!H34,""))</f>
        <v>4</v>
      </c>
      <c r="I34" s="11" t="n">
        <f aca="false">IF($K34=0,"",IF(AND(ISNUMBER(Data!I34),Data!I34&gt;=Codebook!$F$13,Data!I34&lt;=Codebook!$G$13),Data!I34,""))</f>
        <v>3</v>
      </c>
      <c r="J34" s="11" t="n">
        <f aca="false">IF($K34=0,"",IF(AND(ISNUMBER(Data!J34),Data!J34&gt;=Codebook!$F$14,Data!J34&lt;=Codebook!$G$14),Data!J34,""))</f>
        <v>8</v>
      </c>
      <c r="K34" s="11" t="n">
        <f aca="false">IF(Data!A34="",0,IF(COUNTIF(Data!$A$5:A34,Data!A34)&gt;1,0,1))</f>
        <v>1</v>
      </c>
      <c r="L34" s="11" t="n">
        <f aca="false">IF($K34=0,0,IF(COUNT(E34:I34)=5,1,0))</f>
        <v>1</v>
      </c>
      <c r="M34" s="29" t="n">
        <f aca="false">IF(L34=1,AVERAGE(E34:I34),"")</f>
        <v>3.4</v>
      </c>
      <c r="N34" s="30" t="n">
        <f aca="false">IF($L34=1,E34,"")</f>
        <v>3</v>
      </c>
      <c r="O34" s="30" t="n">
        <f aca="false">IF($L34=1,F34,"")</f>
        <v>3</v>
      </c>
      <c r="P34" s="30" t="n">
        <f aca="false">IF($L34=1,G34,"")</f>
        <v>4</v>
      </c>
      <c r="Q34" s="30" t="n">
        <f aca="false">IF($L34=1,H34,"")</f>
        <v>4</v>
      </c>
      <c r="R34" s="30" t="n">
        <f aca="false">IF($L34=1,I34,"")</f>
        <v>3</v>
      </c>
      <c r="S34" s="30" t="n">
        <f aca="false">IF(L34=1,SUM(E34:I34),"")</f>
        <v>17</v>
      </c>
    </row>
    <row r="35" customFormat="false" ht="15" hidden="false" customHeight="false" outlineLevel="0" collapsed="false">
      <c r="A35" s="11" t="n">
        <f aca="false">IF($K35=1,Data!A35,"")</f>
        <v>1031</v>
      </c>
      <c r="B35" s="11" t="n">
        <f aca="false">IF($K35=0,"",IF(AND(ISNUMBER(Data!B35),Data!B35&gt;=Codebook!$F$6,Data!B35&lt;=Codebook!$G$6),Data!B35,""))</f>
        <v>22</v>
      </c>
      <c r="C35" s="11" t="n">
        <f aca="false">IF($K35=0,"",IF(AND(ISNUMBER(Data!C35),Data!C35&gt;=Codebook!$F$7,Data!C35&lt;=Codebook!$G$7),Data!C35,""))</f>
        <v>1</v>
      </c>
      <c r="D35" s="11" t="n">
        <f aca="false">IF($K35=0,"",IF(AND(ISNUMBER(Data!D35),Data!D35&gt;=Codebook!$F$8,Data!D35&lt;=Codebook!$G$8),Data!D35,""))</f>
        <v>1</v>
      </c>
      <c r="E35" s="11" t="n">
        <f aca="false">IF($K35=0,"",IF(AND(ISNUMBER(Data!E35),Data!E35&gt;=Codebook!$F$9,Data!E35&lt;=Codebook!$G$9),Data!E35,""))</f>
        <v>5</v>
      </c>
      <c r="F35" s="11" t="n">
        <f aca="false">IF($K35=0,"",IF(AND(ISNUMBER(Data!F35),Data!F35&gt;=Codebook!$F$10,Data!F35&lt;=Codebook!$G$10),Data!F35,""))</f>
        <v>5</v>
      </c>
      <c r="G35" s="11" t="n">
        <f aca="false">IF($K35=0,"",IF(AND(ISNUMBER(Data!G35),Data!G35&gt;=Codebook!$F$11,Data!G35&lt;=Codebook!$G$11),Data!G35,""))</f>
        <v>5</v>
      </c>
      <c r="H35" s="11" t="str">
        <f aca="false">IF($K35=0,"",IF(AND(ISNUMBER(Data!H35),Data!H35&gt;=Codebook!$F$12,Data!H35&lt;=Codebook!$G$12),Data!H35,""))</f>
        <v/>
      </c>
      <c r="I35" s="11" t="str">
        <f aca="false">IF($K35=0,"",IF(AND(ISNUMBER(Data!I35),Data!I35&gt;=Codebook!$F$13,Data!I35&lt;=Codebook!$G$13),Data!I35,""))</f>
        <v/>
      </c>
      <c r="J35" s="11" t="n">
        <f aca="false">IF($K35=0,"",IF(AND(ISNUMBER(Data!J35),Data!J35&gt;=Codebook!$F$14,Data!J35&lt;=Codebook!$G$14),Data!J35,""))</f>
        <v>9</v>
      </c>
      <c r="K35" s="11" t="n">
        <f aca="false">IF(Data!A35="",0,IF(COUNTIF(Data!$A$5:A35,Data!A35)&gt;1,0,1))</f>
        <v>1</v>
      </c>
      <c r="L35" s="11" t="n">
        <f aca="false">IF($K35=0,0,IF(COUNT(E35:I35)=5,1,0))</f>
        <v>0</v>
      </c>
      <c r="M35" s="29" t="str">
        <f aca="false">IF(L35=1,AVERAGE(E35:I35),"")</f>
        <v/>
      </c>
      <c r="N35" s="30" t="str">
        <f aca="false">IF($L35=1,E35,"")</f>
        <v/>
      </c>
      <c r="O35" s="30" t="str">
        <f aca="false">IF($L35=1,F35,"")</f>
        <v/>
      </c>
      <c r="P35" s="30" t="str">
        <f aca="false">IF($L35=1,G35,"")</f>
        <v/>
      </c>
      <c r="Q35" s="30" t="str">
        <f aca="false">IF($L35=1,H35,"")</f>
        <v/>
      </c>
      <c r="R35" s="30" t="str">
        <f aca="false">IF($L35=1,I35,"")</f>
        <v/>
      </c>
      <c r="S35" s="30" t="str">
        <f aca="false">IF(L35=1,SUM(E35:I35),"")</f>
        <v/>
      </c>
    </row>
    <row r="36" customFormat="false" ht="15" hidden="false" customHeight="false" outlineLevel="0" collapsed="false">
      <c r="A36" s="11" t="n">
        <f aca="false">IF($K36=1,Data!A36,"")</f>
        <v>1032</v>
      </c>
      <c r="B36" s="11" t="n">
        <f aca="false">IF($K36=0,"",IF(AND(ISNUMBER(Data!B36),Data!B36&gt;=Codebook!$F$6,Data!B36&lt;=Codebook!$G$6),Data!B36,""))</f>
        <v>24</v>
      </c>
      <c r="C36" s="11" t="n">
        <f aca="false">IF($K36=0,"",IF(AND(ISNUMBER(Data!C36),Data!C36&gt;=Codebook!$F$7,Data!C36&lt;=Codebook!$G$7),Data!C36,""))</f>
        <v>2</v>
      </c>
      <c r="D36" s="11" t="n">
        <f aca="false">IF($K36=0,"",IF(AND(ISNUMBER(Data!D36),Data!D36&gt;=Codebook!$F$8,Data!D36&lt;=Codebook!$G$8),Data!D36,""))</f>
        <v>3</v>
      </c>
      <c r="E36" s="11" t="n">
        <f aca="false">IF($K36=0,"",IF(AND(ISNUMBER(Data!E36),Data!E36&gt;=Codebook!$F$9,Data!E36&lt;=Codebook!$G$9),Data!E36,""))</f>
        <v>5</v>
      </c>
      <c r="F36" s="11" t="n">
        <f aca="false">IF($K36=0,"",IF(AND(ISNUMBER(Data!F36),Data!F36&gt;=Codebook!$F$10,Data!F36&lt;=Codebook!$G$10),Data!F36,""))</f>
        <v>2</v>
      </c>
      <c r="G36" s="11" t="n">
        <f aca="false">IF($K36=0,"",IF(AND(ISNUMBER(Data!G36),Data!G36&gt;=Codebook!$F$11,Data!G36&lt;=Codebook!$G$11),Data!G36,""))</f>
        <v>3</v>
      </c>
      <c r="H36" s="11" t="n">
        <f aca="false">IF($K36=0,"",IF(AND(ISNUMBER(Data!H36),Data!H36&gt;=Codebook!$F$12,Data!H36&lt;=Codebook!$G$12),Data!H36,""))</f>
        <v>4</v>
      </c>
      <c r="I36" s="11" t="n">
        <f aca="false">IF($K36=0,"",IF(AND(ISNUMBER(Data!I36),Data!I36&gt;=Codebook!$F$13,Data!I36&lt;=Codebook!$G$13),Data!I36,""))</f>
        <v>4</v>
      </c>
      <c r="J36" s="11" t="n">
        <f aca="false">IF($K36=0,"",IF(AND(ISNUMBER(Data!J36),Data!J36&gt;=Codebook!$F$14,Data!J36&lt;=Codebook!$G$14),Data!J36,""))</f>
        <v>4</v>
      </c>
      <c r="K36" s="11" t="n">
        <f aca="false">IF(Data!A36="",0,IF(COUNTIF(Data!$A$5:A36,Data!A36)&gt;1,0,1))</f>
        <v>1</v>
      </c>
      <c r="L36" s="11" t="n">
        <f aca="false">IF($K36=0,0,IF(COUNT(E36:I36)=5,1,0))</f>
        <v>1</v>
      </c>
      <c r="M36" s="29" t="n">
        <f aca="false">IF(L36=1,AVERAGE(E36:I36),"")</f>
        <v>3.6</v>
      </c>
      <c r="N36" s="30" t="n">
        <f aca="false">IF($L36=1,E36,"")</f>
        <v>5</v>
      </c>
      <c r="O36" s="30" t="n">
        <f aca="false">IF($L36=1,F36,"")</f>
        <v>2</v>
      </c>
      <c r="P36" s="30" t="n">
        <f aca="false">IF($L36=1,G36,"")</f>
        <v>3</v>
      </c>
      <c r="Q36" s="30" t="n">
        <f aca="false">IF($L36=1,H36,"")</f>
        <v>4</v>
      </c>
      <c r="R36" s="30" t="n">
        <f aca="false">IF($L36=1,I36,"")</f>
        <v>4</v>
      </c>
      <c r="S36" s="30" t="n">
        <f aca="false">IF(L36=1,SUM(E36:I36),"")</f>
        <v>18</v>
      </c>
    </row>
    <row r="37" customFormat="false" ht="15" hidden="false" customHeight="false" outlineLevel="0" collapsed="false">
      <c r="A37" s="11" t="n">
        <f aca="false">IF($K37=1,Data!A37,"")</f>
        <v>1033</v>
      </c>
      <c r="B37" s="11" t="n">
        <f aca="false">IF($K37=0,"",IF(AND(ISNUMBER(Data!B37),Data!B37&gt;=Codebook!$F$6,Data!B37&lt;=Codebook!$G$6),Data!B37,""))</f>
        <v>26</v>
      </c>
      <c r="C37" s="11" t="n">
        <f aca="false">IF($K37=0,"",IF(AND(ISNUMBER(Data!C37),Data!C37&gt;=Codebook!$F$7,Data!C37&lt;=Codebook!$G$7),Data!C37,""))</f>
        <v>1</v>
      </c>
      <c r="D37" s="11" t="n">
        <f aca="false">IF($K37=0,"",IF(AND(ISNUMBER(Data!D37),Data!D37&gt;=Codebook!$F$8,Data!D37&lt;=Codebook!$G$8),Data!D37,""))</f>
        <v>1</v>
      </c>
      <c r="E37" s="11" t="n">
        <f aca="false">IF($K37=0,"",IF(AND(ISNUMBER(Data!E37),Data!E37&gt;=Codebook!$F$9,Data!E37&lt;=Codebook!$G$9),Data!E37,""))</f>
        <v>3</v>
      </c>
      <c r="F37" s="11" t="n">
        <f aca="false">IF($K37=0,"",IF(AND(ISNUMBER(Data!F37),Data!F37&gt;=Codebook!$F$10,Data!F37&lt;=Codebook!$G$10),Data!F37,""))</f>
        <v>3</v>
      </c>
      <c r="G37" s="11" t="n">
        <f aca="false">IF($K37=0,"",IF(AND(ISNUMBER(Data!G37),Data!G37&gt;=Codebook!$F$11,Data!G37&lt;=Codebook!$G$11),Data!G37,""))</f>
        <v>4</v>
      </c>
      <c r="H37" s="11" t="n">
        <f aca="false">IF($K37=0,"",IF(AND(ISNUMBER(Data!H37),Data!H37&gt;=Codebook!$F$12,Data!H37&lt;=Codebook!$G$12),Data!H37,""))</f>
        <v>3</v>
      </c>
      <c r="I37" s="11" t="n">
        <f aca="false">IF($K37=0,"",IF(AND(ISNUMBER(Data!I37),Data!I37&gt;=Codebook!$F$13,Data!I37&lt;=Codebook!$G$13),Data!I37,""))</f>
        <v>4</v>
      </c>
      <c r="J37" s="11" t="n">
        <f aca="false">IF($K37=0,"",IF(AND(ISNUMBER(Data!J37),Data!J37&gt;=Codebook!$F$14,Data!J37&lt;=Codebook!$G$14),Data!J37,""))</f>
        <v>6</v>
      </c>
      <c r="K37" s="11" t="n">
        <f aca="false">IF(Data!A37="",0,IF(COUNTIF(Data!$A$5:A37,Data!A37)&gt;1,0,1))</f>
        <v>1</v>
      </c>
      <c r="L37" s="11" t="n">
        <f aca="false">IF($K37=0,0,IF(COUNT(E37:I37)=5,1,0))</f>
        <v>1</v>
      </c>
      <c r="M37" s="29" t="n">
        <f aca="false">IF(L37=1,AVERAGE(E37:I37),"")</f>
        <v>3.4</v>
      </c>
      <c r="N37" s="30" t="n">
        <f aca="false">IF($L37=1,E37,"")</f>
        <v>3</v>
      </c>
      <c r="O37" s="30" t="n">
        <f aca="false">IF($L37=1,F37,"")</f>
        <v>3</v>
      </c>
      <c r="P37" s="30" t="n">
        <f aca="false">IF($L37=1,G37,"")</f>
        <v>4</v>
      </c>
      <c r="Q37" s="30" t="n">
        <f aca="false">IF($L37=1,H37,"")</f>
        <v>3</v>
      </c>
      <c r="R37" s="30" t="n">
        <f aca="false">IF($L37=1,I37,"")</f>
        <v>4</v>
      </c>
      <c r="S37" s="30" t="n">
        <f aca="false">IF(L37=1,SUM(E37:I37),"")</f>
        <v>17</v>
      </c>
    </row>
    <row r="38" customFormat="false" ht="15" hidden="false" customHeight="false" outlineLevel="0" collapsed="false">
      <c r="A38" s="11" t="n">
        <f aca="false">IF($K38=1,Data!A38,"")</f>
        <v>1034</v>
      </c>
      <c r="B38" s="11" t="n">
        <f aca="false">IF($K38=0,"",IF(AND(ISNUMBER(Data!B38),Data!B38&gt;=Codebook!$F$6,Data!B38&lt;=Codebook!$G$6),Data!B38,""))</f>
        <v>41</v>
      </c>
      <c r="C38" s="11" t="n">
        <f aca="false">IF($K38=0,"",IF(AND(ISNUMBER(Data!C38),Data!C38&gt;=Codebook!$F$7,Data!C38&lt;=Codebook!$G$7),Data!C38,""))</f>
        <v>2</v>
      </c>
      <c r="D38" s="11" t="str">
        <f aca="false">IF($K38=0,"",IF(AND(ISNUMBER(Data!D38),Data!D38&gt;=Codebook!$F$8,Data!D38&lt;=Codebook!$G$8),Data!D38,""))</f>
        <v/>
      </c>
      <c r="E38" s="11" t="n">
        <f aca="false">IF($K38=0,"",IF(AND(ISNUMBER(Data!E38),Data!E38&gt;=Codebook!$F$9,Data!E38&lt;=Codebook!$G$9),Data!E38,""))</f>
        <v>3</v>
      </c>
      <c r="F38" s="11" t="n">
        <f aca="false">IF($K38=0,"",IF(AND(ISNUMBER(Data!F38),Data!F38&gt;=Codebook!$F$10,Data!F38&lt;=Codebook!$G$10),Data!F38,""))</f>
        <v>3</v>
      </c>
      <c r="G38" s="11" t="n">
        <f aca="false">IF($K38=0,"",IF(AND(ISNUMBER(Data!G38),Data!G38&gt;=Codebook!$F$11,Data!G38&lt;=Codebook!$G$11),Data!G38,""))</f>
        <v>3</v>
      </c>
      <c r="H38" s="11" t="n">
        <f aca="false">IF($K38=0,"",IF(AND(ISNUMBER(Data!H38),Data!H38&gt;=Codebook!$F$12,Data!H38&lt;=Codebook!$G$12),Data!H38,""))</f>
        <v>4</v>
      </c>
      <c r="I38" s="11" t="n">
        <f aca="false">IF($K38=0,"",IF(AND(ISNUMBER(Data!I38),Data!I38&gt;=Codebook!$F$13,Data!I38&lt;=Codebook!$G$13),Data!I38,""))</f>
        <v>3</v>
      </c>
      <c r="J38" s="11" t="n">
        <f aca="false">IF($K38=0,"",IF(AND(ISNUMBER(Data!J38),Data!J38&gt;=Codebook!$F$14,Data!J38&lt;=Codebook!$G$14),Data!J38,""))</f>
        <v>5</v>
      </c>
      <c r="K38" s="11" t="n">
        <f aca="false">IF(Data!A38="",0,IF(COUNTIF(Data!$A$5:A38,Data!A38)&gt;1,0,1))</f>
        <v>1</v>
      </c>
      <c r="L38" s="11" t="n">
        <f aca="false">IF($K38=0,0,IF(COUNT(E38:I38)=5,1,0))</f>
        <v>1</v>
      </c>
      <c r="M38" s="29" t="n">
        <f aca="false">IF(L38=1,AVERAGE(E38:I38),"")</f>
        <v>3.2</v>
      </c>
      <c r="N38" s="30" t="n">
        <f aca="false">IF($L38=1,E38,"")</f>
        <v>3</v>
      </c>
      <c r="O38" s="30" t="n">
        <f aca="false">IF($L38=1,F38,"")</f>
        <v>3</v>
      </c>
      <c r="P38" s="30" t="n">
        <f aca="false">IF($L38=1,G38,"")</f>
        <v>3</v>
      </c>
      <c r="Q38" s="30" t="n">
        <f aca="false">IF($L38=1,H38,"")</f>
        <v>4</v>
      </c>
      <c r="R38" s="30" t="n">
        <f aca="false">IF($L38=1,I38,"")</f>
        <v>3</v>
      </c>
      <c r="S38" s="30" t="n">
        <f aca="false">IF(L38=1,SUM(E38:I38),"")</f>
        <v>16</v>
      </c>
    </row>
    <row r="39" customFormat="false" ht="15" hidden="false" customHeight="false" outlineLevel="0" collapsed="false">
      <c r="A39" s="11" t="n">
        <f aca="false">IF($K39=1,Data!A39,"")</f>
        <v>1035</v>
      </c>
      <c r="B39" s="11" t="n">
        <f aca="false">IF($K39=0,"",IF(AND(ISNUMBER(Data!B39),Data!B39&gt;=Codebook!$F$6,Data!B39&lt;=Codebook!$G$6),Data!B39,""))</f>
        <v>38</v>
      </c>
      <c r="C39" s="11" t="n">
        <f aca="false">IF($K39=0,"",IF(AND(ISNUMBER(Data!C39),Data!C39&gt;=Codebook!$F$7,Data!C39&lt;=Codebook!$G$7),Data!C39,""))</f>
        <v>2</v>
      </c>
      <c r="D39" s="11" t="n">
        <f aca="false">IF($K39=0,"",IF(AND(ISNUMBER(Data!D39),Data!D39&gt;=Codebook!$F$8,Data!D39&lt;=Codebook!$G$8),Data!D39,""))</f>
        <v>2</v>
      </c>
      <c r="E39" s="11" t="n">
        <f aca="false">IF($K39=0,"",IF(AND(ISNUMBER(Data!E39),Data!E39&gt;=Codebook!$F$9,Data!E39&lt;=Codebook!$G$9),Data!E39,""))</f>
        <v>5</v>
      </c>
      <c r="F39" s="11" t="n">
        <f aca="false">IF($K39=0,"",IF(AND(ISNUMBER(Data!F39),Data!F39&gt;=Codebook!$F$10,Data!F39&lt;=Codebook!$G$10),Data!F39,""))</f>
        <v>5</v>
      </c>
      <c r="G39" s="11" t="n">
        <f aca="false">IF($K39=0,"",IF(AND(ISNUMBER(Data!G39),Data!G39&gt;=Codebook!$F$11,Data!G39&lt;=Codebook!$G$11),Data!G39,""))</f>
        <v>5</v>
      </c>
      <c r="H39" s="11" t="n">
        <f aca="false">IF($K39=0,"",IF(AND(ISNUMBER(Data!H39),Data!H39&gt;=Codebook!$F$12,Data!H39&lt;=Codebook!$G$12),Data!H39,""))</f>
        <v>4</v>
      </c>
      <c r="I39" s="11" t="n">
        <f aca="false">IF($K39=0,"",IF(AND(ISNUMBER(Data!I39),Data!I39&gt;=Codebook!$F$13,Data!I39&lt;=Codebook!$G$13),Data!I39,""))</f>
        <v>5</v>
      </c>
      <c r="J39" s="11" t="n">
        <f aca="false">IF($K39=0,"",IF(AND(ISNUMBER(Data!J39),Data!J39&gt;=Codebook!$F$14,Data!J39&lt;=Codebook!$G$14),Data!J39,""))</f>
        <v>8</v>
      </c>
      <c r="K39" s="11" t="n">
        <f aca="false">IF(Data!A39="",0,IF(COUNTIF(Data!$A$5:A39,Data!A39)&gt;1,0,1))</f>
        <v>1</v>
      </c>
      <c r="L39" s="11" t="n">
        <f aca="false">IF($K39=0,0,IF(COUNT(E39:I39)=5,1,0))</f>
        <v>1</v>
      </c>
      <c r="M39" s="29" t="n">
        <f aca="false">IF(L39=1,AVERAGE(E39:I39),"")</f>
        <v>4.8</v>
      </c>
      <c r="N39" s="30" t="n">
        <f aca="false">IF($L39=1,E39,"")</f>
        <v>5</v>
      </c>
      <c r="O39" s="30" t="n">
        <f aca="false">IF($L39=1,F39,"")</f>
        <v>5</v>
      </c>
      <c r="P39" s="30" t="n">
        <f aca="false">IF($L39=1,G39,"")</f>
        <v>5</v>
      </c>
      <c r="Q39" s="30" t="n">
        <f aca="false">IF($L39=1,H39,"")</f>
        <v>4</v>
      </c>
      <c r="R39" s="30" t="n">
        <f aca="false">IF($L39=1,I39,"")</f>
        <v>5</v>
      </c>
      <c r="S39" s="30" t="n">
        <f aca="false">IF(L39=1,SUM(E39:I39),"")</f>
        <v>24</v>
      </c>
    </row>
    <row r="40" customFormat="false" ht="15" hidden="false" customHeight="false" outlineLevel="0" collapsed="false">
      <c r="A40" s="11" t="n">
        <f aca="false">IF($K40=1,Data!A40,"")</f>
        <v>1036</v>
      </c>
      <c r="B40" s="11" t="n">
        <f aca="false">IF($K40=0,"",IF(AND(ISNUMBER(Data!B40),Data!B40&gt;=Codebook!$F$6,Data!B40&lt;=Codebook!$G$6),Data!B40,""))</f>
        <v>44</v>
      </c>
      <c r="C40" s="11" t="n">
        <f aca="false">IF($K40=0,"",IF(AND(ISNUMBER(Data!C40),Data!C40&gt;=Codebook!$F$7,Data!C40&lt;=Codebook!$G$7),Data!C40,""))</f>
        <v>2</v>
      </c>
      <c r="D40" s="11" t="n">
        <f aca="false">IF($K40=0,"",IF(AND(ISNUMBER(Data!D40),Data!D40&gt;=Codebook!$F$8,Data!D40&lt;=Codebook!$G$8),Data!D40,""))</f>
        <v>3</v>
      </c>
      <c r="E40" s="11" t="n">
        <f aca="false">IF($K40=0,"",IF(AND(ISNUMBER(Data!E40),Data!E40&gt;=Codebook!$F$9,Data!E40&lt;=Codebook!$G$9),Data!E40,""))</f>
        <v>4</v>
      </c>
      <c r="F40" s="11" t="n">
        <f aca="false">IF($K40=0,"",IF(AND(ISNUMBER(Data!F40),Data!F40&gt;=Codebook!$F$10,Data!F40&lt;=Codebook!$G$10),Data!F40,""))</f>
        <v>4</v>
      </c>
      <c r="G40" s="11" t="n">
        <f aca="false">IF($K40=0,"",IF(AND(ISNUMBER(Data!G40),Data!G40&gt;=Codebook!$F$11,Data!G40&lt;=Codebook!$G$11),Data!G40,""))</f>
        <v>5</v>
      </c>
      <c r="H40" s="11" t="n">
        <f aca="false">IF($K40=0,"",IF(AND(ISNUMBER(Data!H40),Data!H40&gt;=Codebook!$F$12,Data!H40&lt;=Codebook!$G$12),Data!H40,""))</f>
        <v>5</v>
      </c>
      <c r="I40" s="11" t="n">
        <f aca="false">IF($K40=0,"",IF(AND(ISNUMBER(Data!I40),Data!I40&gt;=Codebook!$F$13,Data!I40&lt;=Codebook!$G$13),Data!I40,""))</f>
        <v>5</v>
      </c>
      <c r="J40" s="11" t="n">
        <f aca="false">IF($K40=0,"",IF(AND(ISNUMBER(Data!J40),Data!J40&gt;=Codebook!$F$14,Data!J40&lt;=Codebook!$G$14),Data!J40,""))</f>
        <v>9</v>
      </c>
      <c r="K40" s="11" t="n">
        <f aca="false">IF(Data!A40="",0,IF(COUNTIF(Data!$A$5:A40,Data!A40)&gt;1,0,1))</f>
        <v>1</v>
      </c>
      <c r="L40" s="11" t="n">
        <f aca="false">IF($K40=0,0,IF(COUNT(E40:I40)=5,1,0))</f>
        <v>1</v>
      </c>
      <c r="M40" s="29" t="n">
        <f aca="false">IF(L40=1,AVERAGE(E40:I40),"")</f>
        <v>4.6</v>
      </c>
      <c r="N40" s="30" t="n">
        <f aca="false">IF($L40=1,E40,"")</f>
        <v>4</v>
      </c>
      <c r="O40" s="30" t="n">
        <f aca="false">IF($L40=1,F40,"")</f>
        <v>4</v>
      </c>
      <c r="P40" s="30" t="n">
        <f aca="false">IF($L40=1,G40,"")</f>
        <v>5</v>
      </c>
      <c r="Q40" s="30" t="n">
        <f aca="false">IF($L40=1,H40,"")</f>
        <v>5</v>
      </c>
      <c r="R40" s="30" t="n">
        <f aca="false">IF($L40=1,I40,"")</f>
        <v>5</v>
      </c>
      <c r="S40" s="30" t="n">
        <f aca="false">IF(L40=1,SUM(E40:I40),"")</f>
        <v>23</v>
      </c>
    </row>
    <row r="41" customFormat="false" ht="15" hidden="false" customHeight="false" outlineLevel="0" collapsed="false">
      <c r="A41" s="11" t="n">
        <f aca="false">IF($K41=1,Data!A41,"")</f>
        <v>1037</v>
      </c>
      <c r="B41" s="11" t="n">
        <f aca="false">IF($K41=0,"",IF(AND(ISNUMBER(Data!B41),Data!B41&gt;=Codebook!$F$6,Data!B41&lt;=Codebook!$G$6),Data!B41,""))</f>
        <v>31</v>
      </c>
      <c r="C41" s="11" t="n">
        <f aca="false">IF($K41=0,"",IF(AND(ISNUMBER(Data!C41),Data!C41&gt;=Codebook!$F$7,Data!C41&lt;=Codebook!$G$7),Data!C41,""))</f>
        <v>1</v>
      </c>
      <c r="D41" s="11" t="n">
        <f aca="false">IF($K41=0,"",IF(AND(ISNUMBER(Data!D41),Data!D41&gt;=Codebook!$F$8,Data!D41&lt;=Codebook!$G$8),Data!D41,""))</f>
        <v>3</v>
      </c>
      <c r="E41" s="11" t="n">
        <f aca="false">IF($K41=0,"",IF(AND(ISNUMBER(Data!E41),Data!E41&gt;=Codebook!$F$9,Data!E41&lt;=Codebook!$G$9),Data!E41,""))</f>
        <v>3</v>
      </c>
      <c r="F41" s="11" t="n">
        <f aca="false">IF($K41=0,"",IF(AND(ISNUMBER(Data!F41),Data!F41&gt;=Codebook!$F$10,Data!F41&lt;=Codebook!$G$10),Data!F41,""))</f>
        <v>3</v>
      </c>
      <c r="G41" s="11" t="n">
        <f aca="false">IF($K41=0,"",IF(AND(ISNUMBER(Data!G41),Data!G41&gt;=Codebook!$F$11,Data!G41&lt;=Codebook!$G$11),Data!G41,""))</f>
        <v>4</v>
      </c>
      <c r="H41" s="11" t="n">
        <f aca="false">IF($K41=0,"",IF(AND(ISNUMBER(Data!H41),Data!H41&gt;=Codebook!$F$12,Data!H41&lt;=Codebook!$G$12),Data!H41,""))</f>
        <v>3</v>
      </c>
      <c r="I41" s="11" t="n">
        <f aca="false">IF($K41=0,"",IF(AND(ISNUMBER(Data!I41),Data!I41&gt;=Codebook!$F$13,Data!I41&lt;=Codebook!$G$13),Data!I41,""))</f>
        <v>4</v>
      </c>
      <c r="J41" s="11" t="n">
        <f aca="false">IF($K41=0,"",IF(AND(ISNUMBER(Data!J41),Data!J41&gt;=Codebook!$F$14,Data!J41&lt;=Codebook!$G$14),Data!J41,""))</f>
        <v>7</v>
      </c>
      <c r="K41" s="11" t="n">
        <f aca="false">IF(Data!A41="",0,IF(COUNTIF(Data!$A$5:A41,Data!A41)&gt;1,0,1))</f>
        <v>1</v>
      </c>
      <c r="L41" s="11" t="n">
        <f aca="false">IF($K41=0,0,IF(COUNT(E41:I41)=5,1,0))</f>
        <v>1</v>
      </c>
      <c r="M41" s="29" t="n">
        <f aca="false">IF(L41=1,AVERAGE(E41:I41),"")</f>
        <v>3.4</v>
      </c>
      <c r="N41" s="30" t="n">
        <f aca="false">IF($L41=1,E41,"")</f>
        <v>3</v>
      </c>
      <c r="O41" s="30" t="n">
        <f aca="false">IF($L41=1,F41,"")</f>
        <v>3</v>
      </c>
      <c r="P41" s="30" t="n">
        <f aca="false">IF($L41=1,G41,"")</f>
        <v>4</v>
      </c>
      <c r="Q41" s="30" t="n">
        <f aca="false">IF($L41=1,H41,"")</f>
        <v>3</v>
      </c>
      <c r="R41" s="30" t="n">
        <f aca="false">IF($L41=1,I41,"")</f>
        <v>4</v>
      </c>
      <c r="S41" s="30" t="n">
        <f aca="false">IF(L41=1,SUM(E41:I41),"")</f>
        <v>17</v>
      </c>
    </row>
    <row r="42" customFormat="false" ht="15" hidden="false" customHeight="false" outlineLevel="0" collapsed="false">
      <c r="A42" s="11" t="n">
        <f aca="false">IF($K42=1,Data!A42,"")</f>
        <v>1038</v>
      </c>
      <c r="B42" s="11" t="n">
        <f aca="false">IF($K42=0,"",IF(AND(ISNUMBER(Data!B42),Data!B42&gt;=Codebook!$F$6,Data!B42&lt;=Codebook!$G$6),Data!B42,""))</f>
        <v>38</v>
      </c>
      <c r="C42" s="11" t="n">
        <f aca="false">IF($K42=0,"",IF(AND(ISNUMBER(Data!C42),Data!C42&gt;=Codebook!$F$7,Data!C42&lt;=Codebook!$G$7),Data!C42,""))</f>
        <v>2</v>
      </c>
      <c r="D42" s="11" t="n">
        <f aca="false">IF($K42=0,"",IF(AND(ISNUMBER(Data!D42),Data!D42&gt;=Codebook!$F$8,Data!D42&lt;=Codebook!$G$8),Data!D42,""))</f>
        <v>3</v>
      </c>
      <c r="E42" s="11" t="n">
        <f aca="false">IF($K42=0,"",IF(AND(ISNUMBER(Data!E42),Data!E42&gt;=Codebook!$F$9,Data!E42&lt;=Codebook!$G$9),Data!E42,""))</f>
        <v>3</v>
      </c>
      <c r="F42" s="11" t="n">
        <f aca="false">IF($K42=0,"",IF(AND(ISNUMBER(Data!F42),Data!F42&gt;=Codebook!$F$10,Data!F42&lt;=Codebook!$G$10),Data!F42,""))</f>
        <v>1</v>
      </c>
      <c r="G42" s="11" t="n">
        <f aca="false">IF($K42=0,"",IF(AND(ISNUMBER(Data!G42),Data!G42&gt;=Codebook!$F$11,Data!G42&lt;=Codebook!$G$11),Data!G42,""))</f>
        <v>3</v>
      </c>
      <c r="H42" s="11" t="n">
        <f aca="false">IF($K42=0,"",IF(AND(ISNUMBER(Data!H42),Data!H42&gt;=Codebook!$F$12,Data!H42&lt;=Codebook!$G$12),Data!H42,""))</f>
        <v>3</v>
      </c>
      <c r="I42" s="11" t="n">
        <f aca="false">IF($K42=0,"",IF(AND(ISNUMBER(Data!I42),Data!I42&gt;=Codebook!$F$13,Data!I42&lt;=Codebook!$G$13),Data!I42,""))</f>
        <v>3</v>
      </c>
      <c r="J42" s="11" t="n">
        <f aca="false">IF($K42=0,"",IF(AND(ISNUMBER(Data!J42),Data!J42&gt;=Codebook!$F$14,Data!J42&lt;=Codebook!$G$14),Data!J42,""))</f>
        <v>7</v>
      </c>
      <c r="K42" s="11" t="n">
        <f aca="false">IF(Data!A42="",0,IF(COUNTIF(Data!$A$5:A42,Data!A42)&gt;1,0,1))</f>
        <v>1</v>
      </c>
      <c r="L42" s="11" t="n">
        <f aca="false">IF($K42=0,0,IF(COUNT(E42:I42)=5,1,0))</f>
        <v>1</v>
      </c>
      <c r="M42" s="29" t="n">
        <f aca="false">IF(L42=1,AVERAGE(E42:I42),"")</f>
        <v>2.6</v>
      </c>
      <c r="N42" s="30" t="n">
        <f aca="false">IF($L42=1,E42,"")</f>
        <v>3</v>
      </c>
      <c r="O42" s="30" t="n">
        <f aca="false">IF($L42=1,F42,"")</f>
        <v>1</v>
      </c>
      <c r="P42" s="30" t="n">
        <f aca="false">IF($L42=1,G42,"")</f>
        <v>3</v>
      </c>
      <c r="Q42" s="30" t="n">
        <f aca="false">IF($L42=1,H42,"")</f>
        <v>3</v>
      </c>
      <c r="R42" s="30" t="n">
        <f aca="false">IF($L42=1,I42,"")</f>
        <v>3</v>
      </c>
      <c r="S42" s="30" t="n">
        <f aca="false">IF(L42=1,SUM(E42:I42),"")</f>
        <v>13</v>
      </c>
    </row>
    <row r="43" customFormat="false" ht="15" hidden="false" customHeight="false" outlineLevel="0" collapsed="false">
      <c r="A43" s="11" t="n">
        <f aca="false">IF($K43=1,Data!A43,"")</f>
        <v>1039</v>
      </c>
      <c r="B43" s="11" t="n">
        <f aca="false">IF($K43=0,"",IF(AND(ISNUMBER(Data!B43),Data!B43&gt;=Codebook!$F$6,Data!B43&lt;=Codebook!$G$6),Data!B43,""))</f>
        <v>43</v>
      </c>
      <c r="C43" s="11" t="n">
        <f aca="false">IF($K43=0,"",IF(AND(ISNUMBER(Data!C43),Data!C43&gt;=Codebook!$F$7,Data!C43&lt;=Codebook!$G$7),Data!C43,""))</f>
        <v>2</v>
      </c>
      <c r="D43" s="11" t="n">
        <f aca="false">IF($K43=0,"",IF(AND(ISNUMBER(Data!D43),Data!D43&gt;=Codebook!$F$8,Data!D43&lt;=Codebook!$G$8),Data!D43,""))</f>
        <v>1</v>
      </c>
      <c r="E43" s="11" t="n">
        <f aca="false">IF($K43=0,"",IF(AND(ISNUMBER(Data!E43),Data!E43&gt;=Codebook!$F$9,Data!E43&lt;=Codebook!$G$9),Data!E43,""))</f>
        <v>3</v>
      </c>
      <c r="F43" s="11" t="n">
        <f aca="false">IF($K43=0,"",IF(AND(ISNUMBER(Data!F43),Data!F43&gt;=Codebook!$F$10,Data!F43&lt;=Codebook!$G$10),Data!F43,""))</f>
        <v>3</v>
      </c>
      <c r="G43" s="11" t="n">
        <f aca="false">IF($K43=0,"",IF(AND(ISNUMBER(Data!G43),Data!G43&gt;=Codebook!$F$11,Data!G43&lt;=Codebook!$G$11),Data!G43,""))</f>
        <v>2</v>
      </c>
      <c r="H43" s="11" t="n">
        <f aca="false">IF($K43=0,"",IF(AND(ISNUMBER(Data!H43),Data!H43&gt;=Codebook!$F$12,Data!H43&lt;=Codebook!$G$12),Data!H43,""))</f>
        <v>2</v>
      </c>
      <c r="I43" s="11" t="n">
        <f aca="false">IF($K43=0,"",IF(AND(ISNUMBER(Data!I43),Data!I43&gt;=Codebook!$F$13,Data!I43&lt;=Codebook!$G$13),Data!I43,""))</f>
        <v>3</v>
      </c>
      <c r="J43" s="11" t="n">
        <f aca="false">IF($K43=0,"",IF(AND(ISNUMBER(Data!J43),Data!J43&gt;=Codebook!$F$14,Data!J43&lt;=Codebook!$G$14),Data!J43,""))</f>
        <v>6</v>
      </c>
      <c r="K43" s="11" t="n">
        <f aca="false">IF(Data!A43="",0,IF(COUNTIF(Data!$A$5:A43,Data!A43)&gt;1,0,1))</f>
        <v>1</v>
      </c>
      <c r="L43" s="11" t="n">
        <f aca="false">IF($K43=0,0,IF(COUNT(E43:I43)=5,1,0))</f>
        <v>1</v>
      </c>
      <c r="M43" s="29" t="n">
        <f aca="false">IF(L43=1,AVERAGE(E43:I43),"")</f>
        <v>2.6</v>
      </c>
      <c r="N43" s="30" t="n">
        <f aca="false">IF($L43=1,E43,"")</f>
        <v>3</v>
      </c>
      <c r="O43" s="30" t="n">
        <f aca="false">IF($L43=1,F43,"")</f>
        <v>3</v>
      </c>
      <c r="P43" s="30" t="n">
        <f aca="false">IF($L43=1,G43,"")</f>
        <v>2</v>
      </c>
      <c r="Q43" s="30" t="n">
        <f aca="false">IF($L43=1,H43,"")</f>
        <v>2</v>
      </c>
      <c r="R43" s="30" t="n">
        <f aca="false">IF($L43=1,I43,"")</f>
        <v>3</v>
      </c>
      <c r="S43" s="30" t="n">
        <f aca="false">IF(L43=1,SUM(E43:I43),"")</f>
        <v>13</v>
      </c>
    </row>
    <row r="44" customFormat="false" ht="15" hidden="false" customHeight="false" outlineLevel="0" collapsed="false">
      <c r="A44" s="11" t="n">
        <f aca="false">IF($K44=1,Data!A44,"")</f>
        <v>1040</v>
      </c>
      <c r="B44" s="11" t="n">
        <f aca="false">IF($K44=0,"",IF(AND(ISNUMBER(Data!B44),Data!B44&gt;=Codebook!$F$6,Data!B44&lt;=Codebook!$G$6),Data!B44,""))</f>
        <v>33</v>
      </c>
      <c r="C44" s="11" t="n">
        <f aca="false">IF($K44=0,"",IF(AND(ISNUMBER(Data!C44),Data!C44&gt;=Codebook!$F$7,Data!C44&lt;=Codebook!$G$7),Data!C44,""))</f>
        <v>2</v>
      </c>
      <c r="D44" s="11" t="n">
        <f aca="false">IF($K44=0,"",IF(AND(ISNUMBER(Data!D44),Data!D44&gt;=Codebook!$F$8,Data!D44&lt;=Codebook!$G$8),Data!D44,""))</f>
        <v>4</v>
      </c>
      <c r="E44" s="11" t="n">
        <f aca="false">IF($K44=0,"",IF(AND(ISNUMBER(Data!E44),Data!E44&gt;=Codebook!$F$9,Data!E44&lt;=Codebook!$G$9),Data!E44,""))</f>
        <v>4</v>
      </c>
      <c r="F44" s="11" t="n">
        <f aca="false">IF($K44=0,"",IF(AND(ISNUMBER(Data!F44),Data!F44&gt;=Codebook!$F$10,Data!F44&lt;=Codebook!$G$10),Data!F44,""))</f>
        <v>3</v>
      </c>
      <c r="G44" s="11" t="n">
        <f aca="false">IF($K44=0,"",IF(AND(ISNUMBER(Data!G44),Data!G44&gt;=Codebook!$F$11,Data!G44&lt;=Codebook!$G$11),Data!G44,""))</f>
        <v>5</v>
      </c>
      <c r="H44" s="11" t="n">
        <f aca="false">IF($K44=0,"",IF(AND(ISNUMBER(Data!H44),Data!H44&gt;=Codebook!$F$12,Data!H44&lt;=Codebook!$G$12),Data!H44,""))</f>
        <v>4</v>
      </c>
      <c r="I44" s="11" t="n">
        <f aca="false">IF($K44=0,"",IF(AND(ISNUMBER(Data!I44),Data!I44&gt;=Codebook!$F$13,Data!I44&lt;=Codebook!$G$13),Data!I44,""))</f>
        <v>4</v>
      </c>
      <c r="J44" s="11" t="n">
        <f aca="false">IF($K44=0,"",IF(AND(ISNUMBER(Data!J44),Data!J44&gt;=Codebook!$F$14,Data!J44&lt;=Codebook!$G$14),Data!J44,""))</f>
        <v>8</v>
      </c>
      <c r="K44" s="11" t="n">
        <f aca="false">IF(Data!A44="",0,IF(COUNTIF(Data!$A$5:A44,Data!A44)&gt;1,0,1))</f>
        <v>1</v>
      </c>
      <c r="L44" s="11" t="n">
        <f aca="false">IF($K44=0,0,IF(COUNT(E44:I44)=5,1,0))</f>
        <v>1</v>
      </c>
      <c r="M44" s="29" t="n">
        <f aca="false">IF(L44=1,AVERAGE(E44:I44),"")</f>
        <v>4</v>
      </c>
      <c r="N44" s="30" t="n">
        <f aca="false">IF($L44=1,E44,"")</f>
        <v>4</v>
      </c>
      <c r="O44" s="30" t="n">
        <f aca="false">IF($L44=1,F44,"")</f>
        <v>3</v>
      </c>
      <c r="P44" s="30" t="n">
        <f aca="false">IF($L44=1,G44,"")</f>
        <v>5</v>
      </c>
      <c r="Q44" s="30" t="n">
        <f aca="false">IF($L44=1,H44,"")</f>
        <v>4</v>
      </c>
      <c r="R44" s="30" t="n">
        <f aca="false">IF($L44=1,I44,"")</f>
        <v>4</v>
      </c>
      <c r="S44" s="30" t="n">
        <f aca="false">IF(L44=1,SUM(E44:I44),"")</f>
        <v>20</v>
      </c>
    </row>
    <row r="45" customFormat="false" ht="15" hidden="false" customHeight="false" outlineLevel="0" collapsed="false">
      <c r="A45" s="11" t="str">
        <f aca="false">IF($K45=1,Data!A45,"")</f>
        <v/>
      </c>
      <c r="B45" s="11" t="str">
        <f aca="false">IF($K45=0,"",IF(AND(ISNUMBER(Data!B45),Data!B45&gt;=Codebook!$F$6,Data!B45&lt;=Codebook!$G$6),Data!B45,""))</f>
        <v/>
      </c>
      <c r="C45" s="11" t="str">
        <f aca="false">IF($K45=0,"",IF(AND(ISNUMBER(Data!C45),Data!C45&gt;=Codebook!$F$7,Data!C45&lt;=Codebook!$G$7),Data!C45,""))</f>
        <v/>
      </c>
      <c r="D45" s="11" t="str">
        <f aca="false">IF($K45=0,"",IF(AND(ISNUMBER(Data!D45),Data!D45&gt;=Codebook!$F$8,Data!D45&lt;=Codebook!$G$8),Data!D45,""))</f>
        <v/>
      </c>
      <c r="E45" s="11" t="str">
        <f aca="false">IF($K45=0,"",IF(AND(ISNUMBER(Data!E45),Data!E45&gt;=Codebook!$F$9,Data!E45&lt;=Codebook!$G$9),Data!E45,""))</f>
        <v/>
      </c>
      <c r="F45" s="11" t="str">
        <f aca="false">IF($K45=0,"",IF(AND(ISNUMBER(Data!F45),Data!F45&gt;=Codebook!$F$10,Data!F45&lt;=Codebook!$G$10),Data!F45,""))</f>
        <v/>
      </c>
      <c r="G45" s="11" t="str">
        <f aca="false">IF($K45=0,"",IF(AND(ISNUMBER(Data!G45),Data!G45&gt;=Codebook!$F$11,Data!G45&lt;=Codebook!$G$11),Data!G45,""))</f>
        <v/>
      </c>
      <c r="H45" s="11" t="str">
        <f aca="false">IF($K45=0,"",IF(AND(ISNUMBER(Data!H45),Data!H45&gt;=Codebook!$F$12,Data!H45&lt;=Codebook!$G$12),Data!H45,""))</f>
        <v/>
      </c>
      <c r="I45" s="11" t="str">
        <f aca="false">IF($K45=0,"",IF(AND(ISNUMBER(Data!I45),Data!I45&gt;=Codebook!$F$13,Data!I45&lt;=Codebook!$G$13),Data!I45,""))</f>
        <v/>
      </c>
      <c r="J45" s="11" t="str">
        <f aca="false">IF($K45=0,"",IF(AND(ISNUMBER(Data!J45),Data!J45&gt;=Codebook!$F$14,Data!J45&lt;=Codebook!$G$14),Data!J45,""))</f>
        <v/>
      </c>
      <c r="K45" s="11" t="n">
        <f aca="false">IF(Data!A45="",0,IF(COUNTIF(Data!$A$5:A45,Data!A45)&gt;1,0,1))</f>
        <v>0</v>
      </c>
      <c r="L45" s="11" t="n">
        <f aca="false">IF($K45=0,0,IF(COUNT(E45:I45)=5,1,0))</f>
        <v>0</v>
      </c>
      <c r="M45" s="29" t="str">
        <f aca="false">IF(L45=1,AVERAGE(E45:I45),"")</f>
        <v/>
      </c>
      <c r="N45" s="30" t="str">
        <f aca="false">IF($L45=1,E45,"")</f>
        <v/>
      </c>
      <c r="O45" s="30" t="str">
        <f aca="false">IF($L45=1,F45,"")</f>
        <v/>
      </c>
      <c r="P45" s="30" t="str">
        <f aca="false">IF($L45=1,G45,"")</f>
        <v/>
      </c>
      <c r="Q45" s="30" t="str">
        <f aca="false">IF($L45=1,H45,"")</f>
        <v/>
      </c>
      <c r="R45" s="30" t="str">
        <f aca="false">IF($L45=1,I45,"")</f>
        <v/>
      </c>
      <c r="S45" s="30" t="str">
        <f aca="false">IF(L45=1,SUM(E45:I45),"")</f>
        <v/>
      </c>
    </row>
    <row r="46" customFormat="false" ht="15" hidden="false" customHeight="false" outlineLevel="0" collapsed="false">
      <c r="A46" s="11" t="str">
        <f aca="false">IF($K46=1,Data!A46,"")</f>
        <v/>
      </c>
      <c r="B46" s="11" t="str">
        <f aca="false">IF($K46=0,"",IF(AND(ISNUMBER(Data!B46),Data!B46&gt;=Codebook!$F$6,Data!B46&lt;=Codebook!$G$6),Data!B46,""))</f>
        <v/>
      </c>
      <c r="C46" s="11" t="str">
        <f aca="false">IF($K46=0,"",IF(AND(ISNUMBER(Data!C46),Data!C46&gt;=Codebook!$F$7,Data!C46&lt;=Codebook!$G$7),Data!C46,""))</f>
        <v/>
      </c>
      <c r="D46" s="11" t="str">
        <f aca="false">IF($K46=0,"",IF(AND(ISNUMBER(Data!D46),Data!D46&gt;=Codebook!$F$8,Data!D46&lt;=Codebook!$G$8),Data!D46,""))</f>
        <v/>
      </c>
      <c r="E46" s="11" t="str">
        <f aca="false">IF($K46=0,"",IF(AND(ISNUMBER(Data!E46),Data!E46&gt;=Codebook!$F$9,Data!E46&lt;=Codebook!$G$9),Data!E46,""))</f>
        <v/>
      </c>
      <c r="F46" s="11" t="str">
        <f aca="false">IF($K46=0,"",IF(AND(ISNUMBER(Data!F46),Data!F46&gt;=Codebook!$F$10,Data!F46&lt;=Codebook!$G$10),Data!F46,""))</f>
        <v/>
      </c>
      <c r="G46" s="11" t="str">
        <f aca="false">IF($K46=0,"",IF(AND(ISNUMBER(Data!G46),Data!G46&gt;=Codebook!$F$11,Data!G46&lt;=Codebook!$G$11),Data!G46,""))</f>
        <v/>
      </c>
      <c r="H46" s="11" t="str">
        <f aca="false">IF($K46=0,"",IF(AND(ISNUMBER(Data!H46),Data!H46&gt;=Codebook!$F$12,Data!H46&lt;=Codebook!$G$12),Data!H46,""))</f>
        <v/>
      </c>
      <c r="I46" s="11" t="str">
        <f aca="false">IF($K46=0,"",IF(AND(ISNUMBER(Data!I46),Data!I46&gt;=Codebook!$F$13,Data!I46&lt;=Codebook!$G$13),Data!I46,""))</f>
        <v/>
      </c>
      <c r="J46" s="11" t="str">
        <f aca="false">IF($K46=0,"",IF(AND(ISNUMBER(Data!J46),Data!J46&gt;=Codebook!$F$14,Data!J46&lt;=Codebook!$G$14),Data!J46,""))</f>
        <v/>
      </c>
      <c r="K46" s="11" t="n">
        <f aca="false">IF(Data!A46="",0,IF(COUNTIF(Data!$A$5:A46,Data!A46)&gt;1,0,1))</f>
        <v>0</v>
      </c>
      <c r="L46" s="11" t="n">
        <f aca="false">IF($K46=0,0,IF(COUNT(E46:I46)=5,1,0))</f>
        <v>0</v>
      </c>
      <c r="M46" s="29" t="str">
        <f aca="false">IF(L46=1,AVERAGE(E46:I46),"")</f>
        <v/>
      </c>
      <c r="N46" s="30" t="str">
        <f aca="false">IF($L46=1,E46,"")</f>
        <v/>
      </c>
      <c r="O46" s="30" t="str">
        <f aca="false">IF($L46=1,F46,"")</f>
        <v/>
      </c>
      <c r="P46" s="30" t="str">
        <f aca="false">IF($L46=1,G46,"")</f>
        <v/>
      </c>
      <c r="Q46" s="30" t="str">
        <f aca="false">IF($L46=1,H46,"")</f>
        <v/>
      </c>
      <c r="R46" s="30" t="str">
        <f aca="false">IF($L46=1,I46,"")</f>
        <v/>
      </c>
      <c r="S46" s="30" t="str">
        <f aca="false">IF(L46=1,SUM(E46:I46),"")</f>
        <v/>
      </c>
    </row>
    <row r="47" customFormat="false" ht="15" hidden="false" customHeight="false" outlineLevel="0" collapsed="false">
      <c r="A47" s="11" t="str">
        <f aca="false">IF($K47=1,Data!A47,"")</f>
        <v/>
      </c>
      <c r="B47" s="11" t="str">
        <f aca="false">IF($K47=0,"",IF(AND(ISNUMBER(Data!B47),Data!B47&gt;=Codebook!$F$6,Data!B47&lt;=Codebook!$G$6),Data!B47,""))</f>
        <v/>
      </c>
      <c r="C47" s="11" t="str">
        <f aca="false">IF($K47=0,"",IF(AND(ISNUMBER(Data!C47),Data!C47&gt;=Codebook!$F$7,Data!C47&lt;=Codebook!$G$7),Data!C47,""))</f>
        <v/>
      </c>
      <c r="D47" s="11" t="str">
        <f aca="false">IF($K47=0,"",IF(AND(ISNUMBER(Data!D47),Data!D47&gt;=Codebook!$F$8,Data!D47&lt;=Codebook!$G$8),Data!D47,""))</f>
        <v/>
      </c>
      <c r="E47" s="11" t="str">
        <f aca="false">IF($K47=0,"",IF(AND(ISNUMBER(Data!E47),Data!E47&gt;=Codebook!$F$9,Data!E47&lt;=Codebook!$G$9),Data!E47,""))</f>
        <v/>
      </c>
      <c r="F47" s="11" t="str">
        <f aca="false">IF($K47=0,"",IF(AND(ISNUMBER(Data!F47),Data!F47&gt;=Codebook!$F$10,Data!F47&lt;=Codebook!$G$10),Data!F47,""))</f>
        <v/>
      </c>
      <c r="G47" s="11" t="str">
        <f aca="false">IF($K47=0,"",IF(AND(ISNUMBER(Data!G47),Data!G47&gt;=Codebook!$F$11,Data!G47&lt;=Codebook!$G$11),Data!G47,""))</f>
        <v/>
      </c>
      <c r="H47" s="11" t="str">
        <f aca="false">IF($K47=0,"",IF(AND(ISNUMBER(Data!H47),Data!H47&gt;=Codebook!$F$12,Data!H47&lt;=Codebook!$G$12),Data!H47,""))</f>
        <v/>
      </c>
      <c r="I47" s="11" t="str">
        <f aca="false">IF($K47=0,"",IF(AND(ISNUMBER(Data!I47),Data!I47&gt;=Codebook!$F$13,Data!I47&lt;=Codebook!$G$13),Data!I47,""))</f>
        <v/>
      </c>
      <c r="J47" s="11" t="str">
        <f aca="false">IF($K47=0,"",IF(AND(ISNUMBER(Data!J47),Data!J47&gt;=Codebook!$F$14,Data!J47&lt;=Codebook!$G$14),Data!J47,""))</f>
        <v/>
      </c>
      <c r="K47" s="11" t="n">
        <f aca="false">IF(Data!A47="",0,IF(COUNTIF(Data!$A$5:A47,Data!A47)&gt;1,0,1))</f>
        <v>0</v>
      </c>
      <c r="L47" s="11" t="n">
        <f aca="false">IF($K47=0,0,IF(COUNT(E47:I47)=5,1,0))</f>
        <v>0</v>
      </c>
      <c r="M47" s="29" t="str">
        <f aca="false">IF(L47=1,AVERAGE(E47:I47),"")</f>
        <v/>
      </c>
      <c r="N47" s="30" t="str">
        <f aca="false">IF($L47=1,E47,"")</f>
        <v/>
      </c>
      <c r="O47" s="30" t="str">
        <f aca="false">IF($L47=1,F47,"")</f>
        <v/>
      </c>
      <c r="P47" s="30" t="str">
        <f aca="false">IF($L47=1,G47,"")</f>
        <v/>
      </c>
      <c r="Q47" s="30" t="str">
        <f aca="false">IF($L47=1,H47,"")</f>
        <v/>
      </c>
      <c r="R47" s="30" t="str">
        <f aca="false">IF($L47=1,I47,"")</f>
        <v/>
      </c>
      <c r="S47" s="30" t="str">
        <f aca="false">IF(L47=1,SUM(E47:I47),"")</f>
        <v/>
      </c>
    </row>
    <row r="48" customFormat="false" ht="15" hidden="false" customHeight="false" outlineLevel="0" collapsed="false">
      <c r="A48" s="11" t="str">
        <f aca="false">IF($K48=1,Data!A48,"")</f>
        <v/>
      </c>
      <c r="B48" s="11" t="str">
        <f aca="false">IF($K48=0,"",IF(AND(ISNUMBER(Data!B48),Data!B48&gt;=Codebook!$F$6,Data!B48&lt;=Codebook!$G$6),Data!B48,""))</f>
        <v/>
      </c>
      <c r="C48" s="11" t="str">
        <f aca="false">IF($K48=0,"",IF(AND(ISNUMBER(Data!C48),Data!C48&gt;=Codebook!$F$7,Data!C48&lt;=Codebook!$G$7),Data!C48,""))</f>
        <v/>
      </c>
      <c r="D48" s="11" t="str">
        <f aca="false">IF($K48=0,"",IF(AND(ISNUMBER(Data!D48),Data!D48&gt;=Codebook!$F$8,Data!D48&lt;=Codebook!$G$8),Data!D48,""))</f>
        <v/>
      </c>
      <c r="E48" s="11" t="str">
        <f aca="false">IF($K48=0,"",IF(AND(ISNUMBER(Data!E48),Data!E48&gt;=Codebook!$F$9,Data!E48&lt;=Codebook!$G$9),Data!E48,""))</f>
        <v/>
      </c>
      <c r="F48" s="11" t="str">
        <f aca="false">IF($K48=0,"",IF(AND(ISNUMBER(Data!F48),Data!F48&gt;=Codebook!$F$10,Data!F48&lt;=Codebook!$G$10),Data!F48,""))</f>
        <v/>
      </c>
      <c r="G48" s="11" t="str">
        <f aca="false">IF($K48=0,"",IF(AND(ISNUMBER(Data!G48),Data!G48&gt;=Codebook!$F$11,Data!G48&lt;=Codebook!$G$11),Data!G48,""))</f>
        <v/>
      </c>
      <c r="H48" s="11" t="str">
        <f aca="false">IF($K48=0,"",IF(AND(ISNUMBER(Data!H48),Data!H48&gt;=Codebook!$F$12,Data!H48&lt;=Codebook!$G$12),Data!H48,""))</f>
        <v/>
      </c>
      <c r="I48" s="11" t="str">
        <f aca="false">IF($K48=0,"",IF(AND(ISNUMBER(Data!I48),Data!I48&gt;=Codebook!$F$13,Data!I48&lt;=Codebook!$G$13),Data!I48,""))</f>
        <v/>
      </c>
      <c r="J48" s="11" t="str">
        <f aca="false">IF($K48=0,"",IF(AND(ISNUMBER(Data!J48),Data!J48&gt;=Codebook!$F$14,Data!J48&lt;=Codebook!$G$14),Data!J48,""))</f>
        <v/>
      </c>
      <c r="K48" s="11" t="n">
        <f aca="false">IF(Data!A48="",0,IF(COUNTIF(Data!$A$5:A48,Data!A48)&gt;1,0,1))</f>
        <v>0</v>
      </c>
      <c r="L48" s="11" t="n">
        <f aca="false">IF($K48=0,0,IF(COUNT(E48:I48)=5,1,0))</f>
        <v>0</v>
      </c>
      <c r="M48" s="29" t="str">
        <f aca="false">IF(L48=1,AVERAGE(E48:I48),"")</f>
        <v/>
      </c>
      <c r="N48" s="30" t="str">
        <f aca="false">IF($L48=1,E48,"")</f>
        <v/>
      </c>
      <c r="O48" s="30" t="str">
        <f aca="false">IF($L48=1,F48,"")</f>
        <v/>
      </c>
      <c r="P48" s="30" t="str">
        <f aca="false">IF($L48=1,G48,"")</f>
        <v/>
      </c>
      <c r="Q48" s="30" t="str">
        <f aca="false">IF($L48=1,H48,"")</f>
        <v/>
      </c>
      <c r="R48" s="30" t="str">
        <f aca="false">IF($L48=1,I48,"")</f>
        <v/>
      </c>
      <c r="S48" s="30" t="str">
        <f aca="false">IF(L48=1,SUM(E48:I48),"")</f>
        <v/>
      </c>
    </row>
    <row r="49" customFormat="false" ht="15" hidden="false" customHeight="false" outlineLevel="0" collapsed="false">
      <c r="A49" s="11" t="str">
        <f aca="false">IF($K49=1,Data!A49,"")</f>
        <v/>
      </c>
      <c r="B49" s="11" t="str">
        <f aca="false">IF($K49=0,"",IF(AND(ISNUMBER(Data!B49),Data!B49&gt;=Codebook!$F$6,Data!B49&lt;=Codebook!$G$6),Data!B49,""))</f>
        <v/>
      </c>
      <c r="C49" s="11" t="str">
        <f aca="false">IF($K49=0,"",IF(AND(ISNUMBER(Data!C49),Data!C49&gt;=Codebook!$F$7,Data!C49&lt;=Codebook!$G$7),Data!C49,""))</f>
        <v/>
      </c>
      <c r="D49" s="11" t="str">
        <f aca="false">IF($K49=0,"",IF(AND(ISNUMBER(Data!D49),Data!D49&gt;=Codebook!$F$8,Data!D49&lt;=Codebook!$G$8),Data!D49,""))</f>
        <v/>
      </c>
      <c r="E49" s="11" t="str">
        <f aca="false">IF($K49=0,"",IF(AND(ISNUMBER(Data!E49),Data!E49&gt;=Codebook!$F$9,Data!E49&lt;=Codebook!$G$9),Data!E49,""))</f>
        <v/>
      </c>
      <c r="F49" s="11" t="str">
        <f aca="false">IF($K49=0,"",IF(AND(ISNUMBER(Data!F49),Data!F49&gt;=Codebook!$F$10,Data!F49&lt;=Codebook!$G$10),Data!F49,""))</f>
        <v/>
      </c>
      <c r="G49" s="11" t="str">
        <f aca="false">IF($K49=0,"",IF(AND(ISNUMBER(Data!G49),Data!G49&gt;=Codebook!$F$11,Data!G49&lt;=Codebook!$G$11),Data!G49,""))</f>
        <v/>
      </c>
      <c r="H49" s="11" t="str">
        <f aca="false">IF($K49=0,"",IF(AND(ISNUMBER(Data!H49),Data!H49&gt;=Codebook!$F$12,Data!H49&lt;=Codebook!$G$12),Data!H49,""))</f>
        <v/>
      </c>
      <c r="I49" s="11" t="str">
        <f aca="false">IF($K49=0,"",IF(AND(ISNUMBER(Data!I49),Data!I49&gt;=Codebook!$F$13,Data!I49&lt;=Codebook!$G$13),Data!I49,""))</f>
        <v/>
      </c>
      <c r="J49" s="11" t="str">
        <f aca="false">IF($K49=0,"",IF(AND(ISNUMBER(Data!J49),Data!J49&gt;=Codebook!$F$14,Data!J49&lt;=Codebook!$G$14),Data!J49,""))</f>
        <v/>
      </c>
      <c r="K49" s="11" t="n">
        <f aca="false">IF(Data!A49="",0,IF(COUNTIF(Data!$A$5:A49,Data!A49)&gt;1,0,1))</f>
        <v>0</v>
      </c>
      <c r="L49" s="11" t="n">
        <f aca="false">IF($K49=0,0,IF(COUNT(E49:I49)=5,1,0))</f>
        <v>0</v>
      </c>
      <c r="M49" s="29" t="str">
        <f aca="false">IF(L49=1,AVERAGE(E49:I49),"")</f>
        <v/>
      </c>
      <c r="N49" s="30" t="str">
        <f aca="false">IF($L49=1,E49,"")</f>
        <v/>
      </c>
      <c r="O49" s="30" t="str">
        <f aca="false">IF($L49=1,F49,"")</f>
        <v/>
      </c>
      <c r="P49" s="30" t="str">
        <f aca="false">IF($L49=1,G49,"")</f>
        <v/>
      </c>
      <c r="Q49" s="30" t="str">
        <f aca="false">IF($L49=1,H49,"")</f>
        <v/>
      </c>
      <c r="R49" s="30" t="str">
        <f aca="false">IF($L49=1,I49,"")</f>
        <v/>
      </c>
      <c r="S49" s="30" t="str">
        <f aca="false">IF(L49=1,SUM(E49:I49),"")</f>
        <v/>
      </c>
    </row>
    <row r="50" customFormat="false" ht="15" hidden="false" customHeight="false" outlineLevel="0" collapsed="false">
      <c r="A50" s="11" t="str">
        <f aca="false">IF($K50=1,Data!A50,"")</f>
        <v/>
      </c>
      <c r="B50" s="11" t="str">
        <f aca="false">IF($K50=0,"",IF(AND(ISNUMBER(Data!B50),Data!B50&gt;=Codebook!$F$6,Data!B50&lt;=Codebook!$G$6),Data!B50,""))</f>
        <v/>
      </c>
      <c r="C50" s="11" t="str">
        <f aca="false">IF($K50=0,"",IF(AND(ISNUMBER(Data!C50),Data!C50&gt;=Codebook!$F$7,Data!C50&lt;=Codebook!$G$7),Data!C50,""))</f>
        <v/>
      </c>
      <c r="D50" s="11" t="str">
        <f aca="false">IF($K50=0,"",IF(AND(ISNUMBER(Data!D50),Data!D50&gt;=Codebook!$F$8,Data!D50&lt;=Codebook!$G$8),Data!D50,""))</f>
        <v/>
      </c>
      <c r="E50" s="11" t="str">
        <f aca="false">IF($K50=0,"",IF(AND(ISNUMBER(Data!E50),Data!E50&gt;=Codebook!$F$9,Data!E50&lt;=Codebook!$G$9),Data!E50,""))</f>
        <v/>
      </c>
      <c r="F50" s="11" t="str">
        <f aca="false">IF($K50=0,"",IF(AND(ISNUMBER(Data!F50),Data!F50&gt;=Codebook!$F$10,Data!F50&lt;=Codebook!$G$10),Data!F50,""))</f>
        <v/>
      </c>
      <c r="G50" s="11" t="str">
        <f aca="false">IF($K50=0,"",IF(AND(ISNUMBER(Data!G50),Data!G50&gt;=Codebook!$F$11,Data!G50&lt;=Codebook!$G$11),Data!G50,""))</f>
        <v/>
      </c>
      <c r="H50" s="11" t="str">
        <f aca="false">IF($K50=0,"",IF(AND(ISNUMBER(Data!H50),Data!H50&gt;=Codebook!$F$12,Data!H50&lt;=Codebook!$G$12),Data!H50,""))</f>
        <v/>
      </c>
      <c r="I50" s="11" t="str">
        <f aca="false">IF($K50=0,"",IF(AND(ISNUMBER(Data!I50),Data!I50&gt;=Codebook!$F$13,Data!I50&lt;=Codebook!$G$13),Data!I50,""))</f>
        <v/>
      </c>
      <c r="J50" s="11" t="str">
        <f aca="false">IF($K50=0,"",IF(AND(ISNUMBER(Data!J50),Data!J50&gt;=Codebook!$F$14,Data!J50&lt;=Codebook!$G$14),Data!J50,""))</f>
        <v/>
      </c>
      <c r="K50" s="11" t="n">
        <f aca="false">IF(Data!A50="",0,IF(COUNTIF(Data!$A$5:A50,Data!A50)&gt;1,0,1))</f>
        <v>0</v>
      </c>
      <c r="L50" s="11" t="n">
        <f aca="false">IF($K50=0,0,IF(COUNT(E50:I50)=5,1,0))</f>
        <v>0</v>
      </c>
      <c r="M50" s="29" t="str">
        <f aca="false">IF(L50=1,AVERAGE(E50:I50),"")</f>
        <v/>
      </c>
      <c r="N50" s="30" t="str">
        <f aca="false">IF($L50=1,E50,"")</f>
        <v/>
      </c>
      <c r="O50" s="30" t="str">
        <f aca="false">IF($L50=1,F50,"")</f>
        <v/>
      </c>
      <c r="P50" s="30" t="str">
        <f aca="false">IF($L50=1,G50,"")</f>
        <v/>
      </c>
      <c r="Q50" s="30" t="str">
        <f aca="false">IF($L50=1,H50,"")</f>
        <v/>
      </c>
      <c r="R50" s="30" t="str">
        <f aca="false">IF($L50=1,I50,"")</f>
        <v/>
      </c>
      <c r="S50" s="30" t="str">
        <f aca="false">IF(L50=1,SUM(E50:I50),"")</f>
        <v/>
      </c>
    </row>
    <row r="51" customFormat="false" ht="15" hidden="false" customHeight="false" outlineLevel="0" collapsed="false">
      <c r="A51" s="11" t="str">
        <f aca="false">IF($K51=1,Data!A51,"")</f>
        <v/>
      </c>
      <c r="B51" s="11" t="str">
        <f aca="false">IF($K51=0,"",IF(AND(ISNUMBER(Data!B51),Data!B51&gt;=Codebook!$F$6,Data!B51&lt;=Codebook!$G$6),Data!B51,""))</f>
        <v/>
      </c>
      <c r="C51" s="11" t="str">
        <f aca="false">IF($K51=0,"",IF(AND(ISNUMBER(Data!C51),Data!C51&gt;=Codebook!$F$7,Data!C51&lt;=Codebook!$G$7),Data!C51,""))</f>
        <v/>
      </c>
      <c r="D51" s="11" t="str">
        <f aca="false">IF($K51=0,"",IF(AND(ISNUMBER(Data!D51),Data!D51&gt;=Codebook!$F$8,Data!D51&lt;=Codebook!$G$8),Data!D51,""))</f>
        <v/>
      </c>
      <c r="E51" s="11" t="str">
        <f aca="false">IF($K51=0,"",IF(AND(ISNUMBER(Data!E51),Data!E51&gt;=Codebook!$F$9,Data!E51&lt;=Codebook!$G$9),Data!E51,""))</f>
        <v/>
      </c>
      <c r="F51" s="11" t="str">
        <f aca="false">IF($K51=0,"",IF(AND(ISNUMBER(Data!F51),Data!F51&gt;=Codebook!$F$10,Data!F51&lt;=Codebook!$G$10),Data!F51,""))</f>
        <v/>
      </c>
      <c r="G51" s="11" t="str">
        <f aca="false">IF($K51=0,"",IF(AND(ISNUMBER(Data!G51),Data!G51&gt;=Codebook!$F$11,Data!G51&lt;=Codebook!$G$11),Data!G51,""))</f>
        <v/>
      </c>
      <c r="H51" s="11" t="str">
        <f aca="false">IF($K51=0,"",IF(AND(ISNUMBER(Data!H51),Data!H51&gt;=Codebook!$F$12,Data!H51&lt;=Codebook!$G$12),Data!H51,""))</f>
        <v/>
      </c>
      <c r="I51" s="11" t="str">
        <f aca="false">IF($K51=0,"",IF(AND(ISNUMBER(Data!I51),Data!I51&gt;=Codebook!$F$13,Data!I51&lt;=Codebook!$G$13),Data!I51,""))</f>
        <v/>
      </c>
      <c r="J51" s="11" t="str">
        <f aca="false">IF($K51=0,"",IF(AND(ISNUMBER(Data!J51),Data!J51&gt;=Codebook!$F$14,Data!J51&lt;=Codebook!$G$14),Data!J51,""))</f>
        <v/>
      </c>
      <c r="K51" s="11" t="n">
        <f aca="false">IF(Data!A51="",0,IF(COUNTIF(Data!$A$5:A51,Data!A51)&gt;1,0,1))</f>
        <v>0</v>
      </c>
      <c r="L51" s="11" t="n">
        <f aca="false">IF($K51=0,0,IF(COUNT(E51:I51)=5,1,0))</f>
        <v>0</v>
      </c>
      <c r="M51" s="29" t="str">
        <f aca="false">IF(L51=1,AVERAGE(E51:I51),"")</f>
        <v/>
      </c>
      <c r="N51" s="30" t="str">
        <f aca="false">IF($L51=1,E51,"")</f>
        <v/>
      </c>
      <c r="O51" s="30" t="str">
        <f aca="false">IF($L51=1,F51,"")</f>
        <v/>
      </c>
      <c r="P51" s="30" t="str">
        <f aca="false">IF($L51=1,G51,"")</f>
        <v/>
      </c>
      <c r="Q51" s="30" t="str">
        <f aca="false">IF($L51=1,H51,"")</f>
        <v/>
      </c>
      <c r="R51" s="30" t="str">
        <f aca="false">IF($L51=1,I51,"")</f>
        <v/>
      </c>
      <c r="S51" s="30" t="str">
        <f aca="false">IF(L51=1,SUM(E51:I51),"")</f>
        <v/>
      </c>
    </row>
    <row r="52" customFormat="false" ht="15" hidden="false" customHeight="false" outlineLevel="0" collapsed="false">
      <c r="A52" s="11" t="str">
        <f aca="false">IF($K52=1,Data!A52,"")</f>
        <v/>
      </c>
      <c r="B52" s="11" t="str">
        <f aca="false">IF($K52=0,"",IF(AND(ISNUMBER(Data!B52),Data!B52&gt;=Codebook!$F$6,Data!B52&lt;=Codebook!$G$6),Data!B52,""))</f>
        <v/>
      </c>
      <c r="C52" s="11" t="str">
        <f aca="false">IF($K52=0,"",IF(AND(ISNUMBER(Data!C52),Data!C52&gt;=Codebook!$F$7,Data!C52&lt;=Codebook!$G$7),Data!C52,""))</f>
        <v/>
      </c>
      <c r="D52" s="11" t="str">
        <f aca="false">IF($K52=0,"",IF(AND(ISNUMBER(Data!D52),Data!D52&gt;=Codebook!$F$8,Data!D52&lt;=Codebook!$G$8),Data!D52,""))</f>
        <v/>
      </c>
      <c r="E52" s="11" t="str">
        <f aca="false">IF($K52=0,"",IF(AND(ISNUMBER(Data!E52),Data!E52&gt;=Codebook!$F$9,Data!E52&lt;=Codebook!$G$9),Data!E52,""))</f>
        <v/>
      </c>
      <c r="F52" s="11" t="str">
        <f aca="false">IF($K52=0,"",IF(AND(ISNUMBER(Data!F52),Data!F52&gt;=Codebook!$F$10,Data!F52&lt;=Codebook!$G$10),Data!F52,""))</f>
        <v/>
      </c>
      <c r="G52" s="11" t="str">
        <f aca="false">IF($K52=0,"",IF(AND(ISNUMBER(Data!G52),Data!G52&gt;=Codebook!$F$11,Data!G52&lt;=Codebook!$G$11),Data!G52,""))</f>
        <v/>
      </c>
      <c r="H52" s="11" t="str">
        <f aca="false">IF($K52=0,"",IF(AND(ISNUMBER(Data!H52),Data!H52&gt;=Codebook!$F$12,Data!H52&lt;=Codebook!$G$12),Data!H52,""))</f>
        <v/>
      </c>
      <c r="I52" s="11" t="str">
        <f aca="false">IF($K52=0,"",IF(AND(ISNUMBER(Data!I52),Data!I52&gt;=Codebook!$F$13,Data!I52&lt;=Codebook!$G$13),Data!I52,""))</f>
        <v/>
      </c>
      <c r="J52" s="11" t="str">
        <f aca="false">IF($K52=0,"",IF(AND(ISNUMBER(Data!J52),Data!J52&gt;=Codebook!$F$14,Data!J52&lt;=Codebook!$G$14),Data!J52,""))</f>
        <v/>
      </c>
      <c r="K52" s="11" t="n">
        <f aca="false">IF(Data!A52="",0,IF(COUNTIF(Data!$A$5:A52,Data!A52)&gt;1,0,1))</f>
        <v>0</v>
      </c>
      <c r="L52" s="11" t="n">
        <f aca="false">IF($K52=0,0,IF(COUNT(E52:I52)=5,1,0))</f>
        <v>0</v>
      </c>
      <c r="M52" s="29" t="str">
        <f aca="false">IF(L52=1,AVERAGE(E52:I52),"")</f>
        <v/>
      </c>
      <c r="N52" s="30" t="str">
        <f aca="false">IF($L52=1,E52,"")</f>
        <v/>
      </c>
      <c r="O52" s="30" t="str">
        <f aca="false">IF($L52=1,F52,"")</f>
        <v/>
      </c>
      <c r="P52" s="30" t="str">
        <f aca="false">IF($L52=1,G52,"")</f>
        <v/>
      </c>
      <c r="Q52" s="30" t="str">
        <f aca="false">IF($L52=1,H52,"")</f>
        <v/>
      </c>
      <c r="R52" s="30" t="str">
        <f aca="false">IF($L52=1,I52,"")</f>
        <v/>
      </c>
      <c r="S52" s="30" t="str">
        <f aca="false">IF(L52=1,SUM(E52:I52),"")</f>
        <v/>
      </c>
    </row>
    <row r="53" customFormat="false" ht="15" hidden="false" customHeight="false" outlineLevel="0" collapsed="false">
      <c r="A53" s="11" t="str">
        <f aca="false">IF($K53=1,Data!A53,"")</f>
        <v/>
      </c>
      <c r="B53" s="11" t="str">
        <f aca="false">IF($K53=0,"",IF(AND(ISNUMBER(Data!B53),Data!B53&gt;=Codebook!$F$6,Data!B53&lt;=Codebook!$G$6),Data!B53,""))</f>
        <v/>
      </c>
      <c r="C53" s="11" t="str">
        <f aca="false">IF($K53=0,"",IF(AND(ISNUMBER(Data!C53),Data!C53&gt;=Codebook!$F$7,Data!C53&lt;=Codebook!$G$7),Data!C53,""))</f>
        <v/>
      </c>
      <c r="D53" s="11" t="str">
        <f aca="false">IF($K53=0,"",IF(AND(ISNUMBER(Data!D53),Data!D53&gt;=Codebook!$F$8,Data!D53&lt;=Codebook!$G$8),Data!D53,""))</f>
        <v/>
      </c>
      <c r="E53" s="11" t="str">
        <f aca="false">IF($K53=0,"",IF(AND(ISNUMBER(Data!E53),Data!E53&gt;=Codebook!$F$9,Data!E53&lt;=Codebook!$G$9),Data!E53,""))</f>
        <v/>
      </c>
      <c r="F53" s="11" t="str">
        <f aca="false">IF($K53=0,"",IF(AND(ISNUMBER(Data!F53),Data!F53&gt;=Codebook!$F$10,Data!F53&lt;=Codebook!$G$10),Data!F53,""))</f>
        <v/>
      </c>
      <c r="G53" s="11" t="str">
        <f aca="false">IF($K53=0,"",IF(AND(ISNUMBER(Data!G53),Data!G53&gt;=Codebook!$F$11,Data!G53&lt;=Codebook!$G$11),Data!G53,""))</f>
        <v/>
      </c>
      <c r="H53" s="11" t="str">
        <f aca="false">IF($K53=0,"",IF(AND(ISNUMBER(Data!H53),Data!H53&gt;=Codebook!$F$12,Data!H53&lt;=Codebook!$G$12),Data!H53,""))</f>
        <v/>
      </c>
      <c r="I53" s="11" t="str">
        <f aca="false">IF($K53=0,"",IF(AND(ISNUMBER(Data!I53),Data!I53&gt;=Codebook!$F$13,Data!I53&lt;=Codebook!$G$13),Data!I53,""))</f>
        <v/>
      </c>
      <c r="J53" s="11" t="str">
        <f aca="false">IF($K53=0,"",IF(AND(ISNUMBER(Data!J53),Data!J53&gt;=Codebook!$F$14,Data!J53&lt;=Codebook!$G$14),Data!J53,""))</f>
        <v/>
      </c>
      <c r="K53" s="11" t="n">
        <f aca="false">IF(Data!A53="",0,IF(COUNTIF(Data!$A$5:A53,Data!A53)&gt;1,0,1))</f>
        <v>0</v>
      </c>
      <c r="L53" s="11" t="n">
        <f aca="false">IF($K53=0,0,IF(COUNT(E53:I53)=5,1,0))</f>
        <v>0</v>
      </c>
      <c r="M53" s="29" t="str">
        <f aca="false">IF(L53=1,AVERAGE(E53:I53),"")</f>
        <v/>
      </c>
      <c r="N53" s="30" t="str">
        <f aca="false">IF($L53=1,E53,"")</f>
        <v/>
      </c>
      <c r="O53" s="30" t="str">
        <f aca="false">IF($L53=1,F53,"")</f>
        <v/>
      </c>
      <c r="P53" s="30" t="str">
        <f aca="false">IF($L53=1,G53,"")</f>
        <v/>
      </c>
      <c r="Q53" s="30" t="str">
        <f aca="false">IF($L53=1,H53,"")</f>
        <v/>
      </c>
      <c r="R53" s="30" t="str">
        <f aca="false">IF($L53=1,I53,"")</f>
        <v/>
      </c>
      <c r="S53" s="30" t="str">
        <f aca="false">IF(L53=1,SUM(E53:I53),"")</f>
        <v/>
      </c>
    </row>
    <row r="54" customFormat="false" ht="15" hidden="false" customHeight="false" outlineLevel="0" collapsed="false">
      <c r="A54" s="11" t="str">
        <f aca="false">IF($K54=1,Data!A54,"")</f>
        <v/>
      </c>
      <c r="B54" s="11" t="str">
        <f aca="false">IF($K54=0,"",IF(AND(ISNUMBER(Data!B54),Data!B54&gt;=Codebook!$F$6,Data!B54&lt;=Codebook!$G$6),Data!B54,""))</f>
        <v/>
      </c>
      <c r="C54" s="11" t="str">
        <f aca="false">IF($K54=0,"",IF(AND(ISNUMBER(Data!C54),Data!C54&gt;=Codebook!$F$7,Data!C54&lt;=Codebook!$G$7),Data!C54,""))</f>
        <v/>
      </c>
      <c r="D54" s="11" t="str">
        <f aca="false">IF($K54=0,"",IF(AND(ISNUMBER(Data!D54),Data!D54&gt;=Codebook!$F$8,Data!D54&lt;=Codebook!$G$8),Data!D54,""))</f>
        <v/>
      </c>
      <c r="E54" s="11" t="str">
        <f aca="false">IF($K54=0,"",IF(AND(ISNUMBER(Data!E54),Data!E54&gt;=Codebook!$F$9,Data!E54&lt;=Codebook!$G$9),Data!E54,""))</f>
        <v/>
      </c>
      <c r="F54" s="11" t="str">
        <f aca="false">IF($K54=0,"",IF(AND(ISNUMBER(Data!F54),Data!F54&gt;=Codebook!$F$10,Data!F54&lt;=Codebook!$G$10),Data!F54,""))</f>
        <v/>
      </c>
      <c r="G54" s="11" t="str">
        <f aca="false">IF($K54=0,"",IF(AND(ISNUMBER(Data!G54),Data!G54&gt;=Codebook!$F$11,Data!G54&lt;=Codebook!$G$11),Data!G54,""))</f>
        <v/>
      </c>
      <c r="H54" s="11" t="str">
        <f aca="false">IF($K54=0,"",IF(AND(ISNUMBER(Data!H54),Data!H54&gt;=Codebook!$F$12,Data!H54&lt;=Codebook!$G$12),Data!H54,""))</f>
        <v/>
      </c>
      <c r="I54" s="11" t="str">
        <f aca="false">IF($K54=0,"",IF(AND(ISNUMBER(Data!I54),Data!I54&gt;=Codebook!$F$13,Data!I54&lt;=Codebook!$G$13),Data!I54,""))</f>
        <v/>
      </c>
      <c r="J54" s="11" t="str">
        <f aca="false">IF($K54=0,"",IF(AND(ISNUMBER(Data!J54),Data!J54&gt;=Codebook!$F$14,Data!J54&lt;=Codebook!$G$14),Data!J54,""))</f>
        <v/>
      </c>
      <c r="K54" s="11" t="n">
        <f aca="false">IF(Data!A54="",0,IF(COUNTIF(Data!$A$5:A54,Data!A54)&gt;1,0,1))</f>
        <v>0</v>
      </c>
      <c r="L54" s="11" t="n">
        <f aca="false">IF($K54=0,0,IF(COUNT(E54:I54)=5,1,0))</f>
        <v>0</v>
      </c>
      <c r="M54" s="29" t="str">
        <f aca="false">IF(L54=1,AVERAGE(E54:I54),"")</f>
        <v/>
      </c>
      <c r="N54" s="30" t="str">
        <f aca="false">IF($L54=1,E54,"")</f>
        <v/>
      </c>
      <c r="O54" s="30" t="str">
        <f aca="false">IF($L54=1,F54,"")</f>
        <v/>
      </c>
      <c r="P54" s="30" t="str">
        <f aca="false">IF($L54=1,G54,"")</f>
        <v/>
      </c>
      <c r="Q54" s="30" t="str">
        <f aca="false">IF($L54=1,H54,"")</f>
        <v/>
      </c>
      <c r="R54" s="30" t="str">
        <f aca="false">IF($L54=1,I54,"")</f>
        <v/>
      </c>
      <c r="S54" s="30" t="str">
        <f aca="false">IF(L54=1,SUM(E54:I54),"")</f>
        <v/>
      </c>
    </row>
    <row r="55" customFormat="false" ht="15" hidden="false" customHeight="false" outlineLevel="0" collapsed="false">
      <c r="A55" s="11" t="str">
        <f aca="false">IF($K55=1,Data!A55,"")</f>
        <v/>
      </c>
      <c r="B55" s="11" t="str">
        <f aca="false">IF($K55=0,"",IF(AND(ISNUMBER(Data!B55),Data!B55&gt;=Codebook!$F$6,Data!B55&lt;=Codebook!$G$6),Data!B55,""))</f>
        <v/>
      </c>
      <c r="C55" s="11" t="str">
        <f aca="false">IF($K55=0,"",IF(AND(ISNUMBER(Data!C55),Data!C55&gt;=Codebook!$F$7,Data!C55&lt;=Codebook!$G$7),Data!C55,""))</f>
        <v/>
      </c>
      <c r="D55" s="11" t="str">
        <f aca="false">IF($K55=0,"",IF(AND(ISNUMBER(Data!D55),Data!D55&gt;=Codebook!$F$8,Data!D55&lt;=Codebook!$G$8),Data!D55,""))</f>
        <v/>
      </c>
      <c r="E55" s="11" t="str">
        <f aca="false">IF($K55=0,"",IF(AND(ISNUMBER(Data!E55),Data!E55&gt;=Codebook!$F$9,Data!E55&lt;=Codebook!$G$9),Data!E55,""))</f>
        <v/>
      </c>
      <c r="F55" s="11" t="str">
        <f aca="false">IF($K55=0,"",IF(AND(ISNUMBER(Data!F55),Data!F55&gt;=Codebook!$F$10,Data!F55&lt;=Codebook!$G$10),Data!F55,""))</f>
        <v/>
      </c>
      <c r="G55" s="11" t="str">
        <f aca="false">IF($K55=0,"",IF(AND(ISNUMBER(Data!G55),Data!G55&gt;=Codebook!$F$11,Data!G55&lt;=Codebook!$G$11),Data!G55,""))</f>
        <v/>
      </c>
      <c r="H55" s="11" t="str">
        <f aca="false">IF($K55=0,"",IF(AND(ISNUMBER(Data!H55),Data!H55&gt;=Codebook!$F$12,Data!H55&lt;=Codebook!$G$12),Data!H55,""))</f>
        <v/>
      </c>
      <c r="I55" s="11" t="str">
        <f aca="false">IF($K55=0,"",IF(AND(ISNUMBER(Data!I55),Data!I55&gt;=Codebook!$F$13,Data!I55&lt;=Codebook!$G$13),Data!I55,""))</f>
        <v/>
      </c>
      <c r="J55" s="11" t="str">
        <f aca="false">IF($K55=0,"",IF(AND(ISNUMBER(Data!J55),Data!J55&gt;=Codebook!$F$14,Data!J55&lt;=Codebook!$G$14),Data!J55,""))</f>
        <v/>
      </c>
      <c r="K55" s="11" t="n">
        <f aca="false">IF(Data!A55="",0,IF(COUNTIF(Data!$A$5:A55,Data!A55)&gt;1,0,1))</f>
        <v>0</v>
      </c>
      <c r="L55" s="11" t="n">
        <f aca="false">IF($K55=0,0,IF(COUNT(E55:I55)=5,1,0))</f>
        <v>0</v>
      </c>
      <c r="M55" s="29" t="str">
        <f aca="false">IF(L55=1,AVERAGE(E55:I55),"")</f>
        <v/>
      </c>
      <c r="N55" s="30" t="str">
        <f aca="false">IF($L55=1,E55,"")</f>
        <v/>
      </c>
      <c r="O55" s="30" t="str">
        <f aca="false">IF($L55=1,F55,"")</f>
        <v/>
      </c>
      <c r="P55" s="30" t="str">
        <f aca="false">IF($L55=1,G55,"")</f>
        <v/>
      </c>
      <c r="Q55" s="30" t="str">
        <f aca="false">IF($L55=1,H55,"")</f>
        <v/>
      </c>
      <c r="R55" s="30" t="str">
        <f aca="false">IF($L55=1,I55,"")</f>
        <v/>
      </c>
      <c r="S55" s="30" t="str">
        <f aca="false">IF(L55=1,SUM(E55:I55),"")</f>
        <v/>
      </c>
    </row>
    <row r="56" customFormat="false" ht="15" hidden="false" customHeight="false" outlineLevel="0" collapsed="false">
      <c r="A56" s="11" t="str">
        <f aca="false">IF($K56=1,Data!A56,"")</f>
        <v/>
      </c>
      <c r="B56" s="11" t="str">
        <f aca="false">IF($K56=0,"",IF(AND(ISNUMBER(Data!B56),Data!B56&gt;=Codebook!$F$6,Data!B56&lt;=Codebook!$G$6),Data!B56,""))</f>
        <v/>
      </c>
      <c r="C56" s="11" t="str">
        <f aca="false">IF($K56=0,"",IF(AND(ISNUMBER(Data!C56),Data!C56&gt;=Codebook!$F$7,Data!C56&lt;=Codebook!$G$7),Data!C56,""))</f>
        <v/>
      </c>
      <c r="D56" s="11" t="str">
        <f aca="false">IF($K56=0,"",IF(AND(ISNUMBER(Data!D56),Data!D56&gt;=Codebook!$F$8,Data!D56&lt;=Codebook!$G$8),Data!D56,""))</f>
        <v/>
      </c>
      <c r="E56" s="11" t="str">
        <f aca="false">IF($K56=0,"",IF(AND(ISNUMBER(Data!E56),Data!E56&gt;=Codebook!$F$9,Data!E56&lt;=Codebook!$G$9),Data!E56,""))</f>
        <v/>
      </c>
      <c r="F56" s="11" t="str">
        <f aca="false">IF($K56=0,"",IF(AND(ISNUMBER(Data!F56),Data!F56&gt;=Codebook!$F$10,Data!F56&lt;=Codebook!$G$10),Data!F56,""))</f>
        <v/>
      </c>
      <c r="G56" s="11" t="str">
        <f aca="false">IF($K56=0,"",IF(AND(ISNUMBER(Data!G56),Data!G56&gt;=Codebook!$F$11,Data!G56&lt;=Codebook!$G$11),Data!G56,""))</f>
        <v/>
      </c>
      <c r="H56" s="11" t="str">
        <f aca="false">IF($K56=0,"",IF(AND(ISNUMBER(Data!H56),Data!H56&gt;=Codebook!$F$12,Data!H56&lt;=Codebook!$G$12),Data!H56,""))</f>
        <v/>
      </c>
      <c r="I56" s="11" t="str">
        <f aca="false">IF($K56=0,"",IF(AND(ISNUMBER(Data!I56),Data!I56&gt;=Codebook!$F$13,Data!I56&lt;=Codebook!$G$13),Data!I56,""))</f>
        <v/>
      </c>
      <c r="J56" s="11" t="str">
        <f aca="false">IF($K56=0,"",IF(AND(ISNUMBER(Data!J56),Data!J56&gt;=Codebook!$F$14,Data!J56&lt;=Codebook!$G$14),Data!J56,""))</f>
        <v/>
      </c>
      <c r="K56" s="11" t="n">
        <f aca="false">IF(Data!A56="",0,IF(COUNTIF(Data!$A$5:A56,Data!A56)&gt;1,0,1))</f>
        <v>0</v>
      </c>
      <c r="L56" s="11" t="n">
        <f aca="false">IF($K56=0,0,IF(COUNT(E56:I56)=5,1,0))</f>
        <v>0</v>
      </c>
      <c r="M56" s="29" t="str">
        <f aca="false">IF(L56=1,AVERAGE(E56:I56),"")</f>
        <v/>
      </c>
      <c r="N56" s="30" t="str">
        <f aca="false">IF($L56=1,E56,"")</f>
        <v/>
      </c>
      <c r="O56" s="30" t="str">
        <f aca="false">IF($L56=1,F56,"")</f>
        <v/>
      </c>
      <c r="P56" s="30" t="str">
        <f aca="false">IF($L56=1,G56,"")</f>
        <v/>
      </c>
      <c r="Q56" s="30" t="str">
        <f aca="false">IF($L56=1,H56,"")</f>
        <v/>
      </c>
      <c r="R56" s="30" t="str">
        <f aca="false">IF($L56=1,I56,"")</f>
        <v/>
      </c>
      <c r="S56" s="30" t="str">
        <f aca="false">IF(L56=1,SUM(E56:I56),"")</f>
        <v/>
      </c>
    </row>
    <row r="57" customFormat="false" ht="15" hidden="false" customHeight="false" outlineLevel="0" collapsed="false">
      <c r="A57" s="11" t="str">
        <f aca="false">IF($K57=1,Data!A57,"")</f>
        <v/>
      </c>
      <c r="B57" s="11" t="str">
        <f aca="false">IF($K57=0,"",IF(AND(ISNUMBER(Data!B57),Data!B57&gt;=Codebook!$F$6,Data!B57&lt;=Codebook!$G$6),Data!B57,""))</f>
        <v/>
      </c>
      <c r="C57" s="11" t="str">
        <f aca="false">IF($K57=0,"",IF(AND(ISNUMBER(Data!C57),Data!C57&gt;=Codebook!$F$7,Data!C57&lt;=Codebook!$G$7),Data!C57,""))</f>
        <v/>
      </c>
      <c r="D57" s="11" t="str">
        <f aca="false">IF($K57=0,"",IF(AND(ISNUMBER(Data!D57),Data!D57&gt;=Codebook!$F$8,Data!D57&lt;=Codebook!$G$8),Data!D57,""))</f>
        <v/>
      </c>
      <c r="E57" s="11" t="str">
        <f aca="false">IF($K57=0,"",IF(AND(ISNUMBER(Data!E57),Data!E57&gt;=Codebook!$F$9,Data!E57&lt;=Codebook!$G$9),Data!E57,""))</f>
        <v/>
      </c>
      <c r="F57" s="11" t="str">
        <f aca="false">IF($K57=0,"",IF(AND(ISNUMBER(Data!F57),Data!F57&gt;=Codebook!$F$10,Data!F57&lt;=Codebook!$G$10),Data!F57,""))</f>
        <v/>
      </c>
      <c r="G57" s="11" t="str">
        <f aca="false">IF($K57=0,"",IF(AND(ISNUMBER(Data!G57),Data!G57&gt;=Codebook!$F$11,Data!G57&lt;=Codebook!$G$11),Data!G57,""))</f>
        <v/>
      </c>
      <c r="H57" s="11" t="str">
        <f aca="false">IF($K57=0,"",IF(AND(ISNUMBER(Data!H57),Data!H57&gt;=Codebook!$F$12,Data!H57&lt;=Codebook!$G$12),Data!H57,""))</f>
        <v/>
      </c>
      <c r="I57" s="11" t="str">
        <f aca="false">IF($K57=0,"",IF(AND(ISNUMBER(Data!I57),Data!I57&gt;=Codebook!$F$13,Data!I57&lt;=Codebook!$G$13),Data!I57,""))</f>
        <v/>
      </c>
      <c r="J57" s="11" t="str">
        <f aca="false">IF($K57=0,"",IF(AND(ISNUMBER(Data!J57),Data!J57&gt;=Codebook!$F$14,Data!J57&lt;=Codebook!$G$14),Data!J57,""))</f>
        <v/>
      </c>
      <c r="K57" s="11" t="n">
        <f aca="false">IF(Data!A57="",0,IF(COUNTIF(Data!$A$5:A57,Data!A57)&gt;1,0,1))</f>
        <v>0</v>
      </c>
      <c r="L57" s="11" t="n">
        <f aca="false">IF($K57=0,0,IF(COUNT(E57:I57)=5,1,0))</f>
        <v>0</v>
      </c>
      <c r="M57" s="29" t="str">
        <f aca="false">IF(L57=1,AVERAGE(E57:I57),"")</f>
        <v/>
      </c>
      <c r="N57" s="30" t="str">
        <f aca="false">IF($L57=1,E57,"")</f>
        <v/>
      </c>
      <c r="O57" s="30" t="str">
        <f aca="false">IF($L57=1,F57,"")</f>
        <v/>
      </c>
      <c r="P57" s="30" t="str">
        <f aca="false">IF($L57=1,G57,"")</f>
        <v/>
      </c>
      <c r="Q57" s="30" t="str">
        <f aca="false">IF($L57=1,H57,"")</f>
        <v/>
      </c>
      <c r="R57" s="30" t="str">
        <f aca="false">IF($L57=1,I57,"")</f>
        <v/>
      </c>
      <c r="S57" s="30" t="str">
        <f aca="false">IF(L57=1,SUM(E57:I57),"")</f>
        <v/>
      </c>
    </row>
    <row r="58" customFormat="false" ht="15" hidden="false" customHeight="false" outlineLevel="0" collapsed="false">
      <c r="A58" s="11" t="str">
        <f aca="false">IF($K58=1,Data!A58,"")</f>
        <v/>
      </c>
      <c r="B58" s="11" t="str">
        <f aca="false">IF($K58=0,"",IF(AND(ISNUMBER(Data!B58),Data!B58&gt;=Codebook!$F$6,Data!B58&lt;=Codebook!$G$6),Data!B58,""))</f>
        <v/>
      </c>
      <c r="C58" s="11" t="str">
        <f aca="false">IF($K58=0,"",IF(AND(ISNUMBER(Data!C58),Data!C58&gt;=Codebook!$F$7,Data!C58&lt;=Codebook!$G$7),Data!C58,""))</f>
        <v/>
      </c>
      <c r="D58" s="11" t="str">
        <f aca="false">IF($K58=0,"",IF(AND(ISNUMBER(Data!D58),Data!D58&gt;=Codebook!$F$8,Data!D58&lt;=Codebook!$G$8),Data!D58,""))</f>
        <v/>
      </c>
      <c r="E58" s="11" t="str">
        <f aca="false">IF($K58=0,"",IF(AND(ISNUMBER(Data!E58),Data!E58&gt;=Codebook!$F$9,Data!E58&lt;=Codebook!$G$9),Data!E58,""))</f>
        <v/>
      </c>
      <c r="F58" s="11" t="str">
        <f aca="false">IF($K58=0,"",IF(AND(ISNUMBER(Data!F58),Data!F58&gt;=Codebook!$F$10,Data!F58&lt;=Codebook!$G$10),Data!F58,""))</f>
        <v/>
      </c>
      <c r="G58" s="11" t="str">
        <f aca="false">IF($K58=0,"",IF(AND(ISNUMBER(Data!G58),Data!G58&gt;=Codebook!$F$11,Data!G58&lt;=Codebook!$G$11),Data!G58,""))</f>
        <v/>
      </c>
      <c r="H58" s="11" t="str">
        <f aca="false">IF($K58=0,"",IF(AND(ISNUMBER(Data!H58),Data!H58&gt;=Codebook!$F$12,Data!H58&lt;=Codebook!$G$12),Data!H58,""))</f>
        <v/>
      </c>
      <c r="I58" s="11" t="str">
        <f aca="false">IF($K58=0,"",IF(AND(ISNUMBER(Data!I58),Data!I58&gt;=Codebook!$F$13,Data!I58&lt;=Codebook!$G$13),Data!I58,""))</f>
        <v/>
      </c>
      <c r="J58" s="11" t="str">
        <f aca="false">IF($K58=0,"",IF(AND(ISNUMBER(Data!J58),Data!J58&gt;=Codebook!$F$14,Data!J58&lt;=Codebook!$G$14),Data!J58,""))</f>
        <v/>
      </c>
      <c r="K58" s="11" t="n">
        <f aca="false">IF(Data!A58="",0,IF(COUNTIF(Data!$A$5:A58,Data!A58)&gt;1,0,1))</f>
        <v>0</v>
      </c>
      <c r="L58" s="11" t="n">
        <f aca="false">IF($K58=0,0,IF(COUNT(E58:I58)=5,1,0))</f>
        <v>0</v>
      </c>
      <c r="M58" s="29" t="str">
        <f aca="false">IF(L58=1,AVERAGE(E58:I58),"")</f>
        <v/>
      </c>
      <c r="N58" s="30" t="str">
        <f aca="false">IF($L58=1,E58,"")</f>
        <v/>
      </c>
      <c r="O58" s="30" t="str">
        <f aca="false">IF($L58=1,F58,"")</f>
        <v/>
      </c>
      <c r="P58" s="30" t="str">
        <f aca="false">IF($L58=1,G58,"")</f>
        <v/>
      </c>
      <c r="Q58" s="30" t="str">
        <f aca="false">IF($L58=1,H58,"")</f>
        <v/>
      </c>
      <c r="R58" s="30" t="str">
        <f aca="false">IF($L58=1,I58,"")</f>
        <v/>
      </c>
      <c r="S58" s="30" t="str">
        <f aca="false">IF(L58=1,SUM(E58:I58),"")</f>
        <v/>
      </c>
    </row>
    <row r="59" customFormat="false" ht="15" hidden="false" customHeight="false" outlineLevel="0" collapsed="false">
      <c r="A59" s="11" t="str">
        <f aca="false">IF($K59=1,Data!A59,"")</f>
        <v/>
      </c>
      <c r="B59" s="11" t="str">
        <f aca="false">IF($K59=0,"",IF(AND(ISNUMBER(Data!B59),Data!B59&gt;=Codebook!$F$6,Data!B59&lt;=Codebook!$G$6),Data!B59,""))</f>
        <v/>
      </c>
      <c r="C59" s="11" t="str">
        <f aca="false">IF($K59=0,"",IF(AND(ISNUMBER(Data!C59),Data!C59&gt;=Codebook!$F$7,Data!C59&lt;=Codebook!$G$7),Data!C59,""))</f>
        <v/>
      </c>
      <c r="D59" s="11" t="str">
        <f aca="false">IF($K59=0,"",IF(AND(ISNUMBER(Data!D59),Data!D59&gt;=Codebook!$F$8,Data!D59&lt;=Codebook!$G$8),Data!D59,""))</f>
        <v/>
      </c>
      <c r="E59" s="11" t="str">
        <f aca="false">IF($K59=0,"",IF(AND(ISNUMBER(Data!E59),Data!E59&gt;=Codebook!$F$9,Data!E59&lt;=Codebook!$G$9),Data!E59,""))</f>
        <v/>
      </c>
      <c r="F59" s="11" t="str">
        <f aca="false">IF($K59=0,"",IF(AND(ISNUMBER(Data!F59),Data!F59&gt;=Codebook!$F$10,Data!F59&lt;=Codebook!$G$10),Data!F59,""))</f>
        <v/>
      </c>
      <c r="G59" s="11" t="str">
        <f aca="false">IF($K59=0,"",IF(AND(ISNUMBER(Data!G59),Data!G59&gt;=Codebook!$F$11,Data!G59&lt;=Codebook!$G$11),Data!G59,""))</f>
        <v/>
      </c>
      <c r="H59" s="11" t="str">
        <f aca="false">IF($K59=0,"",IF(AND(ISNUMBER(Data!H59),Data!H59&gt;=Codebook!$F$12,Data!H59&lt;=Codebook!$G$12),Data!H59,""))</f>
        <v/>
      </c>
      <c r="I59" s="11" t="str">
        <f aca="false">IF($K59=0,"",IF(AND(ISNUMBER(Data!I59),Data!I59&gt;=Codebook!$F$13,Data!I59&lt;=Codebook!$G$13),Data!I59,""))</f>
        <v/>
      </c>
      <c r="J59" s="11" t="str">
        <f aca="false">IF($K59=0,"",IF(AND(ISNUMBER(Data!J59),Data!J59&gt;=Codebook!$F$14,Data!J59&lt;=Codebook!$G$14),Data!J59,""))</f>
        <v/>
      </c>
      <c r="K59" s="11" t="n">
        <f aca="false">IF(Data!A59="",0,IF(COUNTIF(Data!$A$5:A59,Data!A59)&gt;1,0,1))</f>
        <v>0</v>
      </c>
      <c r="L59" s="11" t="n">
        <f aca="false">IF($K59=0,0,IF(COUNT(E59:I59)=5,1,0))</f>
        <v>0</v>
      </c>
      <c r="M59" s="29" t="str">
        <f aca="false">IF(L59=1,AVERAGE(E59:I59),"")</f>
        <v/>
      </c>
      <c r="N59" s="30" t="str">
        <f aca="false">IF($L59=1,E59,"")</f>
        <v/>
      </c>
      <c r="O59" s="30" t="str">
        <f aca="false">IF($L59=1,F59,"")</f>
        <v/>
      </c>
      <c r="P59" s="30" t="str">
        <f aca="false">IF($L59=1,G59,"")</f>
        <v/>
      </c>
      <c r="Q59" s="30" t="str">
        <f aca="false">IF($L59=1,H59,"")</f>
        <v/>
      </c>
      <c r="R59" s="30" t="str">
        <f aca="false">IF($L59=1,I59,"")</f>
        <v/>
      </c>
      <c r="S59" s="30" t="str">
        <f aca="false">IF(L59=1,SUM(E59:I59),"")</f>
        <v/>
      </c>
    </row>
    <row r="60" customFormat="false" ht="15" hidden="false" customHeight="false" outlineLevel="0" collapsed="false">
      <c r="A60" s="11" t="str">
        <f aca="false">IF($K60=1,Data!A60,"")</f>
        <v/>
      </c>
      <c r="B60" s="11" t="str">
        <f aca="false">IF($K60=0,"",IF(AND(ISNUMBER(Data!B60),Data!B60&gt;=Codebook!$F$6,Data!B60&lt;=Codebook!$G$6),Data!B60,""))</f>
        <v/>
      </c>
      <c r="C60" s="11" t="str">
        <f aca="false">IF($K60=0,"",IF(AND(ISNUMBER(Data!C60),Data!C60&gt;=Codebook!$F$7,Data!C60&lt;=Codebook!$G$7),Data!C60,""))</f>
        <v/>
      </c>
      <c r="D60" s="11" t="str">
        <f aca="false">IF($K60=0,"",IF(AND(ISNUMBER(Data!D60),Data!D60&gt;=Codebook!$F$8,Data!D60&lt;=Codebook!$G$8),Data!D60,""))</f>
        <v/>
      </c>
      <c r="E60" s="11" t="str">
        <f aca="false">IF($K60=0,"",IF(AND(ISNUMBER(Data!E60),Data!E60&gt;=Codebook!$F$9,Data!E60&lt;=Codebook!$G$9),Data!E60,""))</f>
        <v/>
      </c>
      <c r="F60" s="11" t="str">
        <f aca="false">IF($K60=0,"",IF(AND(ISNUMBER(Data!F60),Data!F60&gt;=Codebook!$F$10,Data!F60&lt;=Codebook!$G$10),Data!F60,""))</f>
        <v/>
      </c>
      <c r="G60" s="11" t="str">
        <f aca="false">IF($K60=0,"",IF(AND(ISNUMBER(Data!G60),Data!G60&gt;=Codebook!$F$11,Data!G60&lt;=Codebook!$G$11),Data!G60,""))</f>
        <v/>
      </c>
      <c r="H60" s="11" t="str">
        <f aca="false">IF($K60=0,"",IF(AND(ISNUMBER(Data!H60),Data!H60&gt;=Codebook!$F$12,Data!H60&lt;=Codebook!$G$12),Data!H60,""))</f>
        <v/>
      </c>
      <c r="I60" s="11" t="str">
        <f aca="false">IF($K60=0,"",IF(AND(ISNUMBER(Data!I60),Data!I60&gt;=Codebook!$F$13,Data!I60&lt;=Codebook!$G$13),Data!I60,""))</f>
        <v/>
      </c>
      <c r="J60" s="11" t="str">
        <f aca="false">IF($K60=0,"",IF(AND(ISNUMBER(Data!J60),Data!J60&gt;=Codebook!$F$14,Data!J60&lt;=Codebook!$G$14),Data!J60,""))</f>
        <v/>
      </c>
      <c r="K60" s="11" t="n">
        <f aca="false">IF(Data!A60="",0,IF(COUNTIF(Data!$A$5:A60,Data!A60)&gt;1,0,1))</f>
        <v>0</v>
      </c>
      <c r="L60" s="11" t="n">
        <f aca="false">IF($K60=0,0,IF(COUNT(E60:I60)=5,1,0))</f>
        <v>0</v>
      </c>
      <c r="M60" s="29" t="str">
        <f aca="false">IF(L60=1,AVERAGE(E60:I60),"")</f>
        <v/>
      </c>
      <c r="N60" s="30" t="str">
        <f aca="false">IF($L60=1,E60,"")</f>
        <v/>
      </c>
      <c r="O60" s="30" t="str">
        <f aca="false">IF($L60=1,F60,"")</f>
        <v/>
      </c>
      <c r="P60" s="30" t="str">
        <f aca="false">IF($L60=1,G60,"")</f>
        <v/>
      </c>
      <c r="Q60" s="30" t="str">
        <f aca="false">IF($L60=1,H60,"")</f>
        <v/>
      </c>
      <c r="R60" s="30" t="str">
        <f aca="false">IF($L60=1,I60,"")</f>
        <v/>
      </c>
      <c r="S60" s="30" t="str">
        <f aca="false">IF(L60=1,SUM(E60:I60),"")</f>
        <v/>
      </c>
    </row>
    <row r="61" customFormat="false" ht="15" hidden="false" customHeight="false" outlineLevel="0" collapsed="false">
      <c r="A61" s="11" t="str">
        <f aca="false">IF($K61=1,Data!A61,"")</f>
        <v/>
      </c>
      <c r="B61" s="11" t="str">
        <f aca="false">IF($K61=0,"",IF(AND(ISNUMBER(Data!B61),Data!B61&gt;=Codebook!$F$6,Data!B61&lt;=Codebook!$G$6),Data!B61,""))</f>
        <v/>
      </c>
      <c r="C61" s="11" t="str">
        <f aca="false">IF($K61=0,"",IF(AND(ISNUMBER(Data!C61),Data!C61&gt;=Codebook!$F$7,Data!C61&lt;=Codebook!$G$7),Data!C61,""))</f>
        <v/>
      </c>
      <c r="D61" s="11" t="str">
        <f aca="false">IF($K61=0,"",IF(AND(ISNUMBER(Data!D61),Data!D61&gt;=Codebook!$F$8,Data!D61&lt;=Codebook!$G$8),Data!D61,""))</f>
        <v/>
      </c>
      <c r="E61" s="11" t="str">
        <f aca="false">IF($K61=0,"",IF(AND(ISNUMBER(Data!E61),Data!E61&gt;=Codebook!$F$9,Data!E61&lt;=Codebook!$G$9),Data!E61,""))</f>
        <v/>
      </c>
      <c r="F61" s="11" t="str">
        <f aca="false">IF($K61=0,"",IF(AND(ISNUMBER(Data!F61),Data!F61&gt;=Codebook!$F$10,Data!F61&lt;=Codebook!$G$10),Data!F61,""))</f>
        <v/>
      </c>
      <c r="G61" s="11" t="str">
        <f aca="false">IF($K61=0,"",IF(AND(ISNUMBER(Data!G61),Data!G61&gt;=Codebook!$F$11,Data!G61&lt;=Codebook!$G$11),Data!G61,""))</f>
        <v/>
      </c>
      <c r="H61" s="11" t="str">
        <f aca="false">IF($K61=0,"",IF(AND(ISNUMBER(Data!H61),Data!H61&gt;=Codebook!$F$12,Data!H61&lt;=Codebook!$G$12),Data!H61,""))</f>
        <v/>
      </c>
      <c r="I61" s="11" t="str">
        <f aca="false">IF($K61=0,"",IF(AND(ISNUMBER(Data!I61),Data!I61&gt;=Codebook!$F$13,Data!I61&lt;=Codebook!$G$13),Data!I61,""))</f>
        <v/>
      </c>
      <c r="J61" s="11" t="str">
        <f aca="false">IF($K61=0,"",IF(AND(ISNUMBER(Data!J61),Data!J61&gt;=Codebook!$F$14,Data!J61&lt;=Codebook!$G$14),Data!J61,""))</f>
        <v/>
      </c>
      <c r="K61" s="11" t="n">
        <f aca="false">IF(Data!A61="",0,IF(COUNTIF(Data!$A$5:A61,Data!A61)&gt;1,0,1))</f>
        <v>0</v>
      </c>
      <c r="L61" s="11" t="n">
        <f aca="false">IF($K61=0,0,IF(COUNT(E61:I61)=5,1,0))</f>
        <v>0</v>
      </c>
      <c r="M61" s="29" t="str">
        <f aca="false">IF(L61=1,AVERAGE(E61:I61),"")</f>
        <v/>
      </c>
      <c r="N61" s="30" t="str">
        <f aca="false">IF($L61=1,E61,"")</f>
        <v/>
      </c>
      <c r="O61" s="30" t="str">
        <f aca="false">IF($L61=1,F61,"")</f>
        <v/>
      </c>
      <c r="P61" s="30" t="str">
        <f aca="false">IF($L61=1,G61,"")</f>
        <v/>
      </c>
      <c r="Q61" s="30" t="str">
        <f aca="false">IF($L61=1,H61,"")</f>
        <v/>
      </c>
      <c r="R61" s="30" t="str">
        <f aca="false">IF($L61=1,I61,"")</f>
        <v/>
      </c>
      <c r="S61" s="30" t="str">
        <f aca="false">IF(L61=1,SUM(E61:I61),"")</f>
        <v/>
      </c>
    </row>
    <row r="62" customFormat="false" ht="15" hidden="false" customHeight="false" outlineLevel="0" collapsed="false">
      <c r="A62" s="11" t="str">
        <f aca="false">IF($K62=1,Data!A62,"")</f>
        <v/>
      </c>
      <c r="B62" s="11" t="str">
        <f aca="false">IF($K62=0,"",IF(AND(ISNUMBER(Data!B62),Data!B62&gt;=Codebook!$F$6,Data!B62&lt;=Codebook!$G$6),Data!B62,""))</f>
        <v/>
      </c>
      <c r="C62" s="11" t="str">
        <f aca="false">IF($K62=0,"",IF(AND(ISNUMBER(Data!C62),Data!C62&gt;=Codebook!$F$7,Data!C62&lt;=Codebook!$G$7),Data!C62,""))</f>
        <v/>
      </c>
      <c r="D62" s="11" t="str">
        <f aca="false">IF($K62=0,"",IF(AND(ISNUMBER(Data!D62),Data!D62&gt;=Codebook!$F$8,Data!D62&lt;=Codebook!$G$8),Data!D62,""))</f>
        <v/>
      </c>
      <c r="E62" s="11" t="str">
        <f aca="false">IF($K62=0,"",IF(AND(ISNUMBER(Data!E62),Data!E62&gt;=Codebook!$F$9,Data!E62&lt;=Codebook!$G$9),Data!E62,""))</f>
        <v/>
      </c>
      <c r="F62" s="11" t="str">
        <f aca="false">IF($K62=0,"",IF(AND(ISNUMBER(Data!F62),Data!F62&gt;=Codebook!$F$10,Data!F62&lt;=Codebook!$G$10),Data!F62,""))</f>
        <v/>
      </c>
      <c r="G62" s="11" t="str">
        <f aca="false">IF($K62=0,"",IF(AND(ISNUMBER(Data!G62),Data!G62&gt;=Codebook!$F$11,Data!G62&lt;=Codebook!$G$11),Data!G62,""))</f>
        <v/>
      </c>
      <c r="H62" s="11" t="str">
        <f aca="false">IF($K62=0,"",IF(AND(ISNUMBER(Data!H62),Data!H62&gt;=Codebook!$F$12,Data!H62&lt;=Codebook!$G$12),Data!H62,""))</f>
        <v/>
      </c>
      <c r="I62" s="11" t="str">
        <f aca="false">IF($K62=0,"",IF(AND(ISNUMBER(Data!I62),Data!I62&gt;=Codebook!$F$13,Data!I62&lt;=Codebook!$G$13),Data!I62,""))</f>
        <v/>
      </c>
      <c r="J62" s="11" t="str">
        <f aca="false">IF($K62=0,"",IF(AND(ISNUMBER(Data!J62),Data!J62&gt;=Codebook!$F$14,Data!J62&lt;=Codebook!$G$14),Data!J62,""))</f>
        <v/>
      </c>
      <c r="K62" s="11" t="n">
        <f aca="false">IF(Data!A62="",0,IF(COUNTIF(Data!$A$5:A62,Data!A62)&gt;1,0,1))</f>
        <v>0</v>
      </c>
      <c r="L62" s="11" t="n">
        <f aca="false">IF($K62=0,0,IF(COUNT(E62:I62)=5,1,0))</f>
        <v>0</v>
      </c>
      <c r="M62" s="29" t="str">
        <f aca="false">IF(L62=1,AVERAGE(E62:I62),"")</f>
        <v/>
      </c>
      <c r="N62" s="30" t="str">
        <f aca="false">IF($L62=1,E62,"")</f>
        <v/>
      </c>
      <c r="O62" s="30" t="str">
        <f aca="false">IF($L62=1,F62,"")</f>
        <v/>
      </c>
      <c r="P62" s="30" t="str">
        <f aca="false">IF($L62=1,G62,"")</f>
        <v/>
      </c>
      <c r="Q62" s="30" t="str">
        <f aca="false">IF($L62=1,H62,"")</f>
        <v/>
      </c>
      <c r="R62" s="30" t="str">
        <f aca="false">IF($L62=1,I62,"")</f>
        <v/>
      </c>
      <c r="S62" s="30" t="str">
        <f aca="false">IF(L62=1,SUM(E62:I62),"")</f>
        <v/>
      </c>
    </row>
    <row r="63" customFormat="false" ht="15" hidden="false" customHeight="false" outlineLevel="0" collapsed="false">
      <c r="A63" s="11" t="str">
        <f aca="false">IF($K63=1,Data!A63,"")</f>
        <v/>
      </c>
      <c r="B63" s="11" t="str">
        <f aca="false">IF($K63=0,"",IF(AND(ISNUMBER(Data!B63),Data!B63&gt;=Codebook!$F$6,Data!B63&lt;=Codebook!$G$6),Data!B63,""))</f>
        <v/>
      </c>
      <c r="C63" s="11" t="str">
        <f aca="false">IF($K63=0,"",IF(AND(ISNUMBER(Data!C63),Data!C63&gt;=Codebook!$F$7,Data!C63&lt;=Codebook!$G$7),Data!C63,""))</f>
        <v/>
      </c>
      <c r="D63" s="11" t="str">
        <f aca="false">IF($K63=0,"",IF(AND(ISNUMBER(Data!D63),Data!D63&gt;=Codebook!$F$8,Data!D63&lt;=Codebook!$G$8),Data!D63,""))</f>
        <v/>
      </c>
      <c r="E63" s="11" t="str">
        <f aca="false">IF($K63=0,"",IF(AND(ISNUMBER(Data!E63),Data!E63&gt;=Codebook!$F$9,Data!E63&lt;=Codebook!$G$9),Data!E63,""))</f>
        <v/>
      </c>
      <c r="F63" s="11" t="str">
        <f aca="false">IF($K63=0,"",IF(AND(ISNUMBER(Data!F63),Data!F63&gt;=Codebook!$F$10,Data!F63&lt;=Codebook!$G$10),Data!F63,""))</f>
        <v/>
      </c>
      <c r="G63" s="11" t="str">
        <f aca="false">IF($K63=0,"",IF(AND(ISNUMBER(Data!G63),Data!G63&gt;=Codebook!$F$11,Data!G63&lt;=Codebook!$G$11),Data!G63,""))</f>
        <v/>
      </c>
      <c r="H63" s="11" t="str">
        <f aca="false">IF($K63=0,"",IF(AND(ISNUMBER(Data!H63),Data!H63&gt;=Codebook!$F$12,Data!H63&lt;=Codebook!$G$12),Data!H63,""))</f>
        <v/>
      </c>
      <c r="I63" s="11" t="str">
        <f aca="false">IF($K63=0,"",IF(AND(ISNUMBER(Data!I63),Data!I63&gt;=Codebook!$F$13,Data!I63&lt;=Codebook!$G$13),Data!I63,""))</f>
        <v/>
      </c>
      <c r="J63" s="11" t="str">
        <f aca="false">IF($K63=0,"",IF(AND(ISNUMBER(Data!J63),Data!J63&gt;=Codebook!$F$14,Data!J63&lt;=Codebook!$G$14),Data!J63,""))</f>
        <v/>
      </c>
      <c r="K63" s="11" t="n">
        <f aca="false">IF(Data!A63="",0,IF(COUNTIF(Data!$A$5:A63,Data!A63)&gt;1,0,1))</f>
        <v>0</v>
      </c>
      <c r="L63" s="11" t="n">
        <f aca="false">IF($K63=0,0,IF(COUNT(E63:I63)=5,1,0))</f>
        <v>0</v>
      </c>
      <c r="M63" s="29" t="str">
        <f aca="false">IF(L63=1,AVERAGE(E63:I63),"")</f>
        <v/>
      </c>
      <c r="N63" s="30" t="str">
        <f aca="false">IF($L63=1,E63,"")</f>
        <v/>
      </c>
      <c r="O63" s="30" t="str">
        <f aca="false">IF($L63=1,F63,"")</f>
        <v/>
      </c>
      <c r="P63" s="30" t="str">
        <f aca="false">IF($L63=1,G63,"")</f>
        <v/>
      </c>
      <c r="Q63" s="30" t="str">
        <f aca="false">IF($L63=1,H63,"")</f>
        <v/>
      </c>
      <c r="R63" s="30" t="str">
        <f aca="false">IF($L63=1,I63,"")</f>
        <v/>
      </c>
      <c r="S63" s="30" t="str">
        <f aca="false">IF(L63=1,SUM(E63:I63),"")</f>
        <v/>
      </c>
    </row>
    <row r="64" customFormat="false" ht="15" hidden="false" customHeight="false" outlineLevel="0" collapsed="false">
      <c r="A64" s="11" t="str">
        <f aca="false">IF($K64=1,Data!A64,"")</f>
        <v/>
      </c>
      <c r="B64" s="11" t="str">
        <f aca="false">IF($K64=0,"",IF(AND(ISNUMBER(Data!B64),Data!B64&gt;=Codebook!$F$6,Data!B64&lt;=Codebook!$G$6),Data!B64,""))</f>
        <v/>
      </c>
      <c r="C64" s="11" t="str">
        <f aca="false">IF($K64=0,"",IF(AND(ISNUMBER(Data!C64),Data!C64&gt;=Codebook!$F$7,Data!C64&lt;=Codebook!$G$7),Data!C64,""))</f>
        <v/>
      </c>
      <c r="D64" s="11" t="str">
        <f aca="false">IF($K64=0,"",IF(AND(ISNUMBER(Data!D64),Data!D64&gt;=Codebook!$F$8,Data!D64&lt;=Codebook!$G$8),Data!D64,""))</f>
        <v/>
      </c>
      <c r="E64" s="11" t="str">
        <f aca="false">IF($K64=0,"",IF(AND(ISNUMBER(Data!E64),Data!E64&gt;=Codebook!$F$9,Data!E64&lt;=Codebook!$G$9),Data!E64,""))</f>
        <v/>
      </c>
      <c r="F64" s="11" t="str">
        <f aca="false">IF($K64=0,"",IF(AND(ISNUMBER(Data!F64),Data!F64&gt;=Codebook!$F$10,Data!F64&lt;=Codebook!$G$10),Data!F64,""))</f>
        <v/>
      </c>
      <c r="G64" s="11" t="str">
        <f aca="false">IF($K64=0,"",IF(AND(ISNUMBER(Data!G64),Data!G64&gt;=Codebook!$F$11,Data!G64&lt;=Codebook!$G$11),Data!G64,""))</f>
        <v/>
      </c>
      <c r="H64" s="11" t="str">
        <f aca="false">IF($K64=0,"",IF(AND(ISNUMBER(Data!H64),Data!H64&gt;=Codebook!$F$12,Data!H64&lt;=Codebook!$G$12),Data!H64,""))</f>
        <v/>
      </c>
      <c r="I64" s="11" t="str">
        <f aca="false">IF($K64=0,"",IF(AND(ISNUMBER(Data!I64),Data!I64&gt;=Codebook!$F$13,Data!I64&lt;=Codebook!$G$13),Data!I64,""))</f>
        <v/>
      </c>
      <c r="J64" s="11" t="str">
        <f aca="false">IF($K64=0,"",IF(AND(ISNUMBER(Data!J64),Data!J64&gt;=Codebook!$F$14,Data!J64&lt;=Codebook!$G$14),Data!J64,""))</f>
        <v/>
      </c>
      <c r="K64" s="11" t="n">
        <f aca="false">IF(Data!A64="",0,IF(COUNTIF(Data!$A$5:A64,Data!A64)&gt;1,0,1))</f>
        <v>0</v>
      </c>
      <c r="L64" s="11" t="n">
        <f aca="false">IF($K64=0,0,IF(COUNT(E64:I64)=5,1,0))</f>
        <v>0</v>
      </c>
      <c r="M64" s="29" t="str">
        <f aca="false">IF(L64=1,AVERAGE(E64:I64),"")</f>
        <v/>
      </c>
      <c r="N64" s="30" t="str">
        <f aca="false">IF($L64=1,E64,"")</f>
        <v/>
      </c>
      <c r="O64" s="30" t="str">
        <f aca="false">IF($L64=1,F64,"")</f>
        <v/>
      </c>
      <c r="P64" s="30" t="str">
        <f aca="false">IF($L64=1,G64,"")</f>
        <v/>
      </c>
      <c r="Q64" s="30" t="str">
        <f aca="false">IF($L64=1,H64,"")</f>
        <v/>
      </c>
      <c r="R64" s="30" t="str">
        <f aca="false">IF($L64=1,I64,"")</f>
        <v/>
      </c>
      <c r="S64" s="30" t="str">
        <f aca="false">IF(L64=1,SUM(E64:I64),"")</f>
        <v/>
      </c>
    </row>
    <row r="65" customFormat="false" ht="15" hidden="false" customHeight="false" outlineLevel="0" collapsed="false">
      <c r="A65" s="11" t="str">
        <f aca="false">IF($K65=1,Data!A65,"")</f>
        <v/>
      </c>
      <c r="B65" s="11" t="str">
        <f aca="false">IF($K65=0,"",IF(AND(ISNUMBER(Data!B65),Data!B65&gt;=Codebook!$F$6,Data!B65&lt;=Codebook!$G$6),Data!B65,""))</f>
        <v/>
      </c>
      <c r="C65" s="11" t="str">
        <f aca="false">IF($K65=0,"",IF(AND(ISNUMBER(Data!C65),Data!C65&gt;=Codebook!$F$7,Data!C65&lt;=Codebook!$G$7),Data!C65,""))</f>
        <v/>
      </c>
      <c r="D65" s="11" t="str">
        <f aca="false">IF($K65=0,"",IF(AND(ISNUMBER(Data!D65),Data!D65&gt;=Codebook!$F$8,Data!D65&lt;=Codebook!$G$8),Data!D65,""))</f>
        <v/>
      </c>
      <c r="E65" s="11" t="str">
        <f aca="false">IF($K65=0,"",IF(AND(ISNUMBER(Data!E65),Data!E65&gt;=Codebook!$F$9,Data!E65&lt;=Codebook!$G$9),Data!E65,""))</f>
        <v/>
      </c>
      <c r="F65" s="11" t="str">
        <f aca="false">IF($K65=0,"",IF(AND(ISNUMBER(Data!F65),Data!F65&gt;=Codebook!$F$10,Data!F65&lt;=Codebook!$G$10),Data!F65,""))</f>
        <v/>
      </c>
      <c r="G65" s="11" t="str">
        <f aca="false">IF($K65=0,"",IF(AND(ISNUMBER(Data!G65),Data!G65&gt;=Codebook!$F$11,Data!G65&lt;=Codebook!$G$11),Data!G65,""))</f>
        <v/>
      </c>
      <c r="H65" s="11" t="str">
        <f aca="false">IF($K65=0,"",IF(AND(ISNUMBER(Data!H65),Data!H65&gt;=Codebook!$F$12,Data!H65&lt;=Codebook!$G$12),Data!H65,""))</f>
        <v/>
      </c>
      <c r="I65" s="11" t="str">
        <f aca="false">IF($K65=0,"",IF(AND(ISNUMBER(Data!I65),Data!I65&gt;=Codebook!$F$13,Data!I65&lt;=Codebook!$G$13),Data!I65,""))</f>
        <v/>
      </c>
      <c r="J65" s="11" t="str">
        <f aca="false">IF($K65=0,"",IF(AND(ISNUMBER(Data!J65),Data!J65&gt;=Codebook!$F$14,Data!J65&lt;=Codebook!$G$14),Data!J65,""))</f>
        <v/>
      </c>
      <c r="K65" s="11" t="n">
        <f aca="false">IF(Data!A65="",0,IF(COUNTIF(Data!$A$5:A65,Data!A65)&gt;1,0,1))</f>
        <v>0</v>
      </c>
      <c r="L65" s="11" t="n">
        <f aca="false">IF($K65=0,0,IF(COUNT(E65:I65)=5,1,0))</f>
        <v>0</v>
      </c>
      <c r="M65" s="29" t="str">
        <f aca="false">IF(L65=1,AVERAGE(E65:I65),"")</f>
        <v/>
      </c>
      <c r="N65" s="30" t="str">
        <f aca="false">IF($L65=1,E65,"")</f>
        <v/>
      </c>
      <c r="O65" s="30" t="str">
        <f aca="false">IF($L65=1,F65,"")</f>
        <v/>
      </c>
      <c r="P65" s="30" t="str">
        <f aca="false">IF($L65=1,G65,"")</f>
        <v/>
      </c>
      <c r="Q65" s="30" t="str">
        <f aca="false">IF($L65=1,H65,"")</f>
        <v/>
      </c>
      <c r="R65" s="30" t="str">
        <f aca="false">IF($L65=1,I65,"")</f>
        <v/>
      </c>
      <c r="S65" s="30" t="str">
        <f aca="false">IF(L65=1,SUM(E65:I65),"")</f>
        <v/>
      </c>
    </row>
    <row r="66" customFormat="false" ht="15" hidden="false" customHeight="false" outlineLevel="0" collapsed="false">
      <c r="A66" s="11" t="str">
        <f aca="false">IF($K66=1,Data!A66,"")</f>
        <v/>
      </c>
      <c r="B66" s="11" t="str">
        <f aca="false">IF($K66=0,"",IF(AND(ISNUMBER(Data!B66),Data!B66&gt;=Codebook!$F$6,Data!B66&lt;=Codebook!$G$6),Data!B66,""))</f>
        <v/>
      </c>
      <c r="C66" s="11" t="str">
        <f aca="false">IF($K66=0,"",IF(AND(ISNUMBER(Data!C66),Data!C66&gt;=Codebook!$F$7,Data!C66&lt;=Codebook!$G$7),Data!C66,""))</f>
        <v/>
      </c>
      <c r="D66" s="11" t="str">
        <f aca="false">IF($K66=0,"",IF(AND(ISNUMBER(Data!D66),Data!D66&gt;=Codebook!$F$8,Data!D66&lt;=Codebook!$G$8),Data!D66,""))</f>
        <v/>
      </c>
      <c r="E66" s="11" t="str">
        <f aca="false">IF($K66=0,"",IF(AND(ISNUMBER(Data!E66),Data!E66&gt;=Codebook!$F$9,Data!E66&lt;=Codebook!$G$9),Data!E66,""))</f>
        <v/>
      </c>
      <c r="F66" s="11" t="str">
        <f aca="false">IF($K66=0,"",IF(AND(ISNUMBER(Data!F66),Data!F66&gt;=Codebook!$F$10,Data!F66&lt;=Codebook!$G$10),Data!F66,""))</f>
        <v/>
      </c>
      <c r="G66" s="11" t="str">
        <f aca="false">IF($K66=0,"",IF(AND(ISNUMBER(Data!G66),Data!G66&gt;=Codebook!$F$11,Data!G66&lt;=Codebook!$G$11),Data!G66,""))</f>
        <v/>
      </c>
      <c r="H66" s="11" t="str">
        <f aca="false">IF($K66=0,"",IF(AND(ISNUMBER(Data!H66),Data!H66&gt;=Codebook!$F$12,Data!H66&lt;=Codebook!$G$12),Data!H66,""))</f>
        <v/>
      </c>
      <c r="I66" s="11" t="str">
        <f aca="false">IF($K66=0,"",IF(AND(ISNUMBER(Data!I66),Data!I66&gt;=Codebook!$F$13,Data!I66&lt;=Codebook!$G$13),Data!I66,""))</f>
        <v/>
      </c>
      <c r="J66" s="11" t="str">
        <f aca="false">IF($K66=0,"",IF(AND(ISNUMBER(Data!J66),Data!J66&gt;=Codebook!$F$14,Data!J66&lt;=Codebook!$G$14),Data!J66,""))</f>
        <v/>
      </c>
      <c r="K66" s="11" t="n">
        <f aca="false">IF(Data!A66="",0,IF(COUNTIF(Data!$A$5:A66,Data!A66)&gt;1,0,1))</f>
        <v>0</v>
      </c>
      <c r="L66" s="11" t="n">
        <f aca="false">IF($K66=0,0,IF(COUNT(E66:I66)=5,1,0))</f>
        <v>0</v>
      </c>
      <c r="M66" s="29" t="str">
        <f aca="false">IF(L66=1,AVERAGE(E66:I66),"")</f>
        <v/>
      </c>
      <c r="N66" s="30" t="str">
        <f aca="false">IF($L66=1,E66,"")</f>
        <v/>
      </c>
      <c r="O66" s="30" t="str">
        <f aca="false">IF($L66=1,F66,"")</f>
        <v/>
      </c>
      <c r="P66" s="30" t="str">
        <f aca="false">IF($L66=1,G66,"")</f>
        <v/>
      </c>
      <c r="Q66" s="30" t="str">
        <f aca="false">IF($L66=1,H66,"")</f>
        <v/>
      </c>
      <c r="R66" s="30" t="str">
        <f aca="false">IF($L66=1,I66,"")</f>
        <v/>
      </c>
      <c r="S66" s="30" t="str">
        <f aca="false">IF(L66=1,SUM(E66:I66),"")</f>
        <v/>
      </c>
    </row>
    <row r="67" customFormat="false" ht="15" hidden="false" customHeight="false" outlineLevel="0" collapsed="false">
      <c r="A67" s="11" t="str">
        <f aca="false">IF($K67=1,Data!A67,"")</f>
        <v/>
      </c>
      <c r="B67" s="11" t="str">
        <f aca="false">IF($K67=0,"",IF(AND(ISNUMBER(Data!B67),Data!B67&gt;=Codebook!$F$6,Data!B67&lt;=Codebook!$G$6),Data!B67,""))</f>
        <v/>
      </c>
      <c r="C67" s="11" t="str">
        <f aca="false">IF($K67=0,"",IF(AND(ISNUMBER(Data!C67),Data!C67&gt;=Codebook!$F$7,Data!C67&lt;=Codebook!$G$7),Data!C67,""))</f>
        <v/>
      </c>
      <c r="D67" s="11" t="str">
        <f aca="false">IF($K67=0,"",IF(AND(ISNUMBER(Data!D67),Data!D67&gt;=Codebook!$F$8,Data!D67&lt;=Codebook!$G$8),Data!D67,""))</f>
        <v/>
      </c>
      <c r="E67" s="11" t="str">
        <f aca="false">IF($K67=0,"",IF(AND(ISNUMBER(Data!E67),Data!E67&gt;=Codebook!$F$9,Data!E67&lt;=Codebook!$G$9),Data!E67,""))</f>
        <v/>
      </c>
      <c r="F67" s="11" t="str">
        <f aca="false">IF($K67=0,"",IF(AND(ISNUMBER(Data!F67),Data!F67&gt;=Codebook!$F$10,Data!F67&lt;=Codebook!$G$10),Data!F67,""))</f>
        <v/>
      </c>
      <c r="G67" s="11" t="str">
        <f aca="false">IF($K67=0,"",IF(AND(ISNUMBER(Data!G67),Data!G67&gt;=Codebook!$F$11,Data!G67&lt;=Codebook!$G$11),Data!G67,""))</f>
        <v/>
      </c>
      <c r="H67" s="11" t="str">
        <f aca="false">IF($K67=0,"",IF(AND(ISNUMBER(Data!H67),Data!H67&gt;=Codebook!$F$12,Data!H67&lt;=Codebook!$G$12),Data!H67,""))</f>
        <v/>
      </c>
      <c r="I67" s="11" t="str">
        <f aca="false">IF($K67=0,"",IF(AND(ISNUMBER(Data!I67),Data!I67&gt;=Codebook!$F$13,Data!I67&lt;=Codebook!$G$13),Data!I67,""))</f>
        <v/>
      </c>
      <c r="J67" s="11" t="str">
        <f aca="false">IF($K67=0,"",IF(AND(ISNUMBER(Data!J67),Data!J67&gt;=Codebook!$F$14,Data!J67&lt;=Codebook!$G$14),Data!J67,""))</f>
        <v/>
      </c>
      <c r="K67" s="11" t="n">
        <f aca="false">IF(Data!A67="",0,IF(COUNTIF(Data!$A$5:A67,Data!A67)&gt;1,0,1))</f>
        <v>0</v>
      </c>
      <c r="L67" s="11" t="n">
        <f aca="false">IF($K67=0,0,IF(COUNT(E67:I67)=5,1,0))</f>
        <v>0</v>
      </c>
      <c r="M67" s="29" t="str">
        <f aca="false">IF(L67=1,AVERAGE(E67:I67),"")</f>
        <v/>
      </c>
      <c r="N67" s="30" t="str">
        <f aca="false">IF($L67=1,E67,"")</f>
        <v/>
      </c>
      <c r="O67" s="30" t="str">
        <f aca="false">IF($L67=1,F67,"")</f>
        <v/>
      </c>
      <c r="P67" s="30" t="str">
        <f aca="false">IF($L67=1,G67,"")</f>
        <v/>
      </c>
      <c r="Q67" s="30" t="str">
        <f aca="false">IF($L67=1,H67,"")</f>
        <v/>
      </c>
      <c r="R67" s="30" t="str">
        <f aca="false">IF($L67=1,I67,"")</f>
        <v/>
      </c>
      <c r="S67" s="30" t="str">
        <f aca="false">IF(L67=1,SUM(E67:I67),"")</f>
        <v/>
      </c>
    </row>
    <row r="68" customFormat="false" ht="15" hidden="false" customHeight="false" outlineLevel="0" collapsed="false">
      <c r="A68" s="11" t="str">
        <f aca="false">IF($K68=1,Data!A68,"")</f>
        <v/>
      </c>
      <c r="B68" s="11" t="str">
        <f aca="false">IF($K68=0,"",IF(AND(ISNUMBER(Data!B68),Data!B68&gt;=Codebook!$F$6,Data!B68&lt;=Codebook!$G$6),Data!B68,""))</f>
        <v/>
      </c>
      <c r="C68" s="11" t="str">
        <f aca="false">IF($K68=0,"",IF(AND(ISNUMBER(Data!C68),Data!C68&gt;=Codebook!$F$7,Data!C68&lt;=Codebook!$G$7),Data!C68,""))</f>
        <v/>
      </c>
      <c r="D68" s="11" t="str">
        <f aca="false">IF($K68=0,"",IF(AND(ISNUMBER(Data!D68),Data!D68&gt;=Codebook!$F$8,Data!D68&lt;=Codebook!$G$8),Data!D68,""))</f>
        <v/>
      </c>
      <c r="E68" s="11" t="str">
        <f aca="false">IF($K68=0,"",IF(AND(ISNUMBER(Data!E68),Data!E68&gt;=Codebook!$F$9,Data!E68&lt;=Codebook!$G$9),Data!E68,""))</f>
        <v/>
      </c>
      <c r="F68" s="11" t="str">
        <f aca="false">IF($K68=0,"",IF(AND(ISNUMBER(Data!F68),Data!F68&gt;=Codebook!$F$10,Data!F68&lt;=Codebook!$G$10),Data!F68,""))</f>
        <v/>
      </c>
      <c r="G68" s="11" t="str">
        <f aca="false">IF($K68=0,"",IF(AND(ISNUMBER(Data!G68),Data!G68&gt;=Codebook!$F$11,Data!G68&lt;=Codebook!$G$11),Data!G68,""))</f>
        <v/>
      </c>
      <c r="H68" s="11" t="str">
        <f aca="false">IF($K68=0,"",IF(AND(ISNUMBER(Data!H68),Data!H68&gt;=Codebook!$F$12,Data!H68&lt;=Codebook!$G$12),Data!H68,""))</f>
        <v/>
      </c>
      <c r="I68" s="11" t="str">
        <f aca="false">IF($K68=0,"",IF(AND(ISNUMBER(Data!I68),Data!I68&gt;=Codebook!$F$13,Data!I68&lt;=Codebook!$G$13),Data!I68,""))</f>
        <v/>
      </c>
      <c r="J68" s="11" t="str">
        <f aca="false">IF($K68=0,"",IF(AND(ISNUMBER(Data!J68),Data!J68&gt;=Codebook!$F$14,Data!J68&lt;=Codebook!$G$14),Data!J68,""))</f>
        <v/>
      </c>
      <c r="K68" s="11" t="n">
        <f aca="false">IF(Data!A68="",0,IF(COUNTIF(Data!$A$5:A68,Data!A68)&gt;1,0,1))</f>
        <v>0</v>
      </c>
      <c r="L68" s="11" t="n">
        <f aca="false">IF($K68=0,0,IF(COUNT(E68:I68)=5,1,0))</f>
        <v>0</v>
      </c>
      <c r="M68" s="29" t="str">
        <f aca="false">IF(L68=1,AVERAGE(E68:I68),"")</f>
        <v/>
      </c>
      <c r="N68" s="30" t="str">
        <f aca="false">IF($L68=1,E68,"")</f>
        <v/>
      </c>
      <c r="O68" s="30" t="str">
        <f aca="false">IF($L68=1,F68,"")</f>
        <v/>
      </c>
      <c r="P68" s="30" t="str">
        <f aca="false">IF($L68=1,G68,"")</f>
        <v/>
      </c>
      <c r="Q68" s="30" t="str">
        <f aca="false">IF($L68=1,H68,"")</f>
        <v/>
      </c>
      <c r="R68" s="30" t="str">
        <f aca="false">IF($L68=1,I68,"")</f>
        <v/>
      </c>
      <c r="S68" s="30" t="str">
        <f aca="false">IF(L68=1,SUM(E68:I68),"")</f>
        <v/>
      </c>
    </row>
    <row r="69" customFormat="false" ht="15" hidden="false" customHeight="false" outlineLevel="0" collapsed="false">
      <c r="A69" s="11" t="str">
        <f aca="false">IF($K69=1,Data!A69,"")</f>
        <v/>
      </c>
      <c r="B69" s="11" t="str">
        <f aca="false">IF($K69=0,"",IF(AND(ISNUMBER(Data!B69),Data!B69&gt;=Codebook!$F$6,Data!B69&lt;=Codebook!$G$6),Data!B69,""))</f>
        <v/>
      </c>
      <c r="C69" s="11" t="str">
        <f aca="false">IF($K69=0,"",IF(AND(ISNUMBER(Data!C69),Data!C69&gt;=Codebook!$F$7,Data!C69&lt;=Codebook!$G$7),Data!C69,""))</f>
        <v/>
      </c>
      <c r="D69" s="11" t="str">
        <f aca="false">IF($K69=0,"",IF(AND(ISNUMBER(Data!D69),Data!D69&gt;=Codebook!$F$8,Data!D69&lt;=Codebook!$G$8),Data!D69,""))</f>
        <v/>
      </c>
      <c r="E69" s="11" t="str">
        <f aca="false">IF($K69=0,"",IF(AND(ISNUMBER(Data!E69),Data!E69&gt;=Codebook!$F$9,Data!E69&lt;=Codebook!$G$9),Data!E69,""))</f>
        <v/>
      </c>
      <c r="F69" s="11" t="str">
        <f aca="false">IF($K69=0,"",IF(AND(ISNUMBER(Data!F69),Data!F69&gt;=Codebook!$F$10,Data!F69&lt;=Codebook!$G$10),Data!F69,""))</f>
        <v/>
      </c>
      <c r="G69" s="11" t="str">
        <f aca="false">IF($K69=0,"",IF(AND(ISNUMBER(Data!G69),Data!G69&gt;=Codebook!$F$11,Data!G69&lt;=Codebook!$G$11),Data!G69,""))</f>
        <v/>
      </c>
      <c r="H69" s="11" t="str">
        <f aca="false">IF($K69=0,"",IF(AND(ISNUMBER(Data!H69),Data!H69&gt;=Codebook!$F$12,Data!H69&lt;=Codebook!$G$12),Data!H69,""))</f>
        <v/>
      </c>
      <c r="I69" s="11" t="str">
        <f aca="false">IF($K69=0,"",IF(AND(ISNUMBER(Data!I69),Data!I69&gt;=Codebook!$F$13,Data!I69&lt;=Codebook!$G$13),Data!I69,""))</f>
        <v/>
      </c>
      <c r="J69" s="11" t="str">
        <f aca="false">IF($K69=0,"",IF(AND(ISNUMBER(Data!J69),Data!J69&gt;=Codebook!$F$14,Data!J69&lt;=Codebook!$G$14),Data!J69,""))</f>
        <v/>
      </c>
      <c r="K69" s="11" t="n">
        <f aca="false">IF(Data!A69="",0,IF(COUNTIF(Data!$A$5:A69,Data!A69)&gt;1,0,1))</f>
        <v>0</v>
      </c>
      <c r="L69" s="11" t="n">
        <f aca="false">IF($K69=0,0,IF(COUNT(E69:I69)=5,1,0))</f>
        <v>0</v>
      </c>
      <c r="M69" s="29" t="str">
        <f aca="false">IF(L69=1,AVERAGE(E69:I69),"")</f>
        <v/>
      </c>
      <c r="N69" s="30" t="str">
        <f aca="false">IF($L69=1,E69,"")</f>
        <v/>
      </c>
      <c r="O69" s="30" t="str">
        <f aca="false">IF($L69=1,F69,"")</f>
        <v/>
      </c>
      <c r="P69" s="30" t="str">
        <f aca="false">IF($L69=1,G69,"")</f>
        <v/>
      </c>
      <c r="Q69" s="30" t="str">
        <f aca="false">IF($L69=1,H69,"")</f>
        <v/>
      </c>
      <c r="R69" s="30" t="str">
        <f aca="false">IF($L69=1,I69,"")</f>
        <v/>
      </c>
      <c r="S69" s="30" t="str">
        <f aca="false">IF(L69=1,SUM(E69:I69),"")</f>
        <v/>
      </c>
    </row>
    <row r="70" customFormat="false" ht="15" hidden="false" customHeight="false" outlineLevel="0" collapsed="false">
      <c r="A70" s="11" t="str">
        <f aca="false">IF($K70=1,Data!A70,"")</f>
        <v/>
      </c>
      <c r="B70" s="11" t="str">
        <f aca="false">IF($K70=0,"",IF(AND(ISNUMBER(Data!B70),Data!B70&gt;=Codebook!$F$6,Data!B70&lt;=Codebook!$G$6),Data!B70,""))</f>
        <v/>
      </c>
      <c r="C70" s="11" t="str">
        <f aca="false">IF($K70=0,"",IF(AND(ISNUMBER(Data!C70),Data!C70&gt;=Codebook!$F$7,Data!C70&lt;=Codebook!$G$7),Data!C70,""))</f>
        <v/>
      </c>
      <c r="D70" s="11" t="str">
        <f aca="false">IF($K70=0,"",IF(AND(ISNUMBER(Data!D70),Data!D70&gt;=Codebook!$F$8,Data!D70&lt;=Codebook!$G$8),Data!D70,""))</f>
        <v/>
      </c>
      <c r="E70" s="11" t="str">
        <f aca="false">IF($K70=0,"",IF(AND(ISNUMBER(Data!E70),Data!E70&gt;=Codebook!$F$9,Data!E70&lt;=Codebook!$G$9),Data!E70,""))</f>
        <v/>
      </c>
      <c r="F70" s="11" t="str">
        <f aca="false">IF($K70=0,"",IF(AND(ISNUMBER(Data!F70),Data!F70&gt;=Codebook!$F$10,Data!F70&lt;=Codebook!$G$10),Data!F70,""))</f>
        <v/>
      </c>
      <c r="G70" s="11" t="str">
        <f aca="false">IF($K70=0,"",IF(AND(ISNUMBER(Data!G70),Data!G70&gt;=Codebook!$F$11,Data!G70&lt;=Codebook!$G$11),Data!G70,""))</f>
        <v/>
      </c>
      <c r="H70" s="11" t="str">
        <f aca="false">IF($K70=0,"",IF(AND(ISNUMBER(Data!H70),Data!H70&gt;=Codebook!$F$12,Data!H70&lt;=Codebook!$G$12),Data!H70,""))</f>
        <v/>
      </c>
      <c r="I70" s="11" t="str">
        <f aca="false">IF($K70=0,"",IF(AND(ISNUMBER(Data!I70),Data!I70&gt;=Codebook!$F$13,Data!I70&lt;=Codebook!$G$13),Data!I70,""))</f>
        <v/>
      </c>
      <c r="J70" s="11" t="str">
        <f aca="false">IF($K70=0,"",IF(AND(ISNUMBER(Data!J70),Data!J70&gt;=Codebook!$F$14,Data!J70&lt;=Codebook!$G$14),Data!J70,""))</f>
        <v/>
      </c>
      <c r="K70" s="11" t="n">
        <f aca="false">IF(Data!A70="",0,IF(COUNTIF(Data!$A$5:A70,Data!A70)&gt;1,0,1))</f>
        <v>0</v>
      </c>
      <c r="L70" s="11" t="n">
        <f aca="false">IF($K70=0,0,IF(COUNT(E70:I70)=5,1,0))</f>
        <v>0</v>
      </c>
      <c r="M70" s="29" t="str">
        <f aca="false">IF(L70=1,AVERAGE(E70:I70),"")</f>
        <v/>
      </c>
      <c r="N70" s="30" t="str">
        <f aca="false">IF($L70=1,E70,"")</f>
        <v/>
      </c>
      <c r="O70" s="30" t="str">
        <f aca="false">IF($L70=1,F70,"")</f>
        <v/>
      </c>
      <c r="P70" s="30" t="str">
        <f aca="false">IF($L70=1,G70,"")</f>
        <v/>
      </c>
      <c r="Q70" s="30" t="str">
        <f aca="false">IF($L70=1,H70,"")</f>
        <v/>
      </c>
      <c r="R70" s="30" t="str">
        <f aca="false">IF($L70=1,I70,"")</f>
        <v/>
      </c>
      <c r="S70" s="30" t="str">
        <f aca="false">IF(L70=1,SUM(E70:I70),"")</f>
        <v/>
      </c>
    </row>
    <row r="71" customFormat="false" ht="15" hidden="false" customHeight="false" outlineLevel="0" collapsed="false">
      <c r="A71" s="11" t="str">
        <f aca="false">IF($K71=1,Data!A71,"")</f>
        <v/>
      </c>
      <c r="B71" s="11" t="str">
        <f aca="false">IF($K71=0,"",IF(AND(ISNUMBER(Data!B71),Data!B71&gt;=Codebook!$F$6,Data!B71&lt;=Codebook!$G$6),Data!B71,""))</f>
        <v/>
      </c>
      <c r="C71" s="11" t="str">
        <f aca="false">IF($K71=0,"",IF(AND(ISNUMBER(Data!C71),Data!C71&gt;=Codebook!$F$7,Data!C71&lt;=Codebook!$G$7),Data!C71,""))</f>
        <v/>
      </c>
      <c r="D71" s="11" t="str">
        <f aca="false">IF($K71=0,"",IF(AND(ISNUMBER(Data!D71),Data!D71&gt;=Codebook!$F$8,Data!D71&lt;=Codebook!$G$8),Data!D71,""))</f>
        <v/>
      </c>
      <c r="E71" s="11" t="str">
        <f aca="false">IF($K71=0,"",IF(AND(ISNUMBER(Data!E71),Data!E71&gt;=Codebook!$F$9,Data!E71&lt;=Codebook!$G$9),Data!E71,""))</f>
        <v/>
      </c>
      <c r="F71" s="11" t="str">
        <f aca="false">IF($K71=0,"",IF(AND(ISNUMBER(Data!F71),Data!F71&gt;=Codebook!$F$10,Data!F71&lt;=Codebook!$G$10),Data!F71,""))</f>
        <v/>
      </c>
      <c r="G71" s="11" t="str">
        <f aca="false">IF($K71=0,"",IF(AND(ISNUMBER(Data!G71),Data!G71&gt;=Codebook!$F$11,Data!G71&lt;=Codebook!$G$11),Data!G71,""))</f>
        <v/>
      </c>
      <c r="H71" s="11" t="str">
        <f aca="false">IF($K71=0,"",IF(AND(ISNUMBER(Data!H71),Data!H71&gt;=Codebook!$F$12,Data!H71&lt;=Codebook!$G$12),Data!H71,""))</f>
        <v/>
      </c>
      <c r="I71" s="11" t="str">
        <f aca="false">IF($K71=0,"",IF(AND(ISNUMBER(Data!I71),Data!I71&gt;=Codebook!$F$13,Data!I71&lt;=Codebook!$G$13),Data!I71,""))</f>
        <v/>
      </c>
      <c r="J71" s="11" t="str">
        <f aca="false">IF($K71=0,"",IF(AND(ISNUMBER(Data!J71),Data!J71&gt;=Codebook!$F$14,Data!J71&lt;=Codebook!$G$14),Data!J71,""))</f>
        <v/>
      </c>
      <c r="K71" s="11" t="n">
        <f aca="false">IF(Data!A71="",0,IF(COUNTIF(Data!$A$5:A71,Data!A71)&gt;1,0,1))</f>
        <v>0</v>
      </c>
      <c r="L71" s="11" t="n">
        <f aca="false">IF($K71=0,0,IF(COUNT(E71:I71)=5,1,0))</f>
        <v>0</v>
      </c>
      <c r="M71" s="29" t="str">
        <f aca="false">IF(L71=1,AVERAGE(E71:I71),"")</f>
        <v/>
      </c>
      <c r="N71" s="30" t="str">
        <f aca="false">IF($L71=1,E71,"")</f>
        <v/>
      </c>
      <c r="O71" s="30" t="str">
        <f aca="false">IF($L71=1,F71,"")</f>
        <v/>
      </c>
      <c r="P71" s="30" t="str">
        <f aca="false">IF($L71=1,G71,"")</f>
        <v/>
      </c>
      <c r="Q71" s="30" t="str">
        <f aca="false">IF($L71=1,H71,"")</f>
        <v/>
      </c>
      <c r="R71" s="30" t="str">
        <f aca="false">IF($L71=1,I71,"")</f>
        <v/>
      </c>
      <c r="S71" s="30" t="str">
        <f aca="false">IF(L71=1,SUM(E71:I71),"")</f>
        <v/>
      </c>
    </row>
    <row r="72" customFormat="false" ht="15" hidden="false" customHeight="false" outlineLevel="0" collapsed="false">
      <c r="A72" s="11" t="str">
        <f aca="false">IF($K72=1,Data!A72,"")</f>
        <v/>
      </c>
      <c r="B72" s="11" t="str">
        <f aca="false">IF($K72=0,"",IF(AND(ISNUMBER(Data!B72),Data!B72&gt;=Codebook!$F$6,Data!B72&lt;=Codebook!$G$6),Data!B72,""))</f>
        <v/>
      </c>
      <c r="C72" s="11" t="str">
        <f aca="false">IF($K72=0,"",IF(AND(ISNUMBER(Data!C72),Data!C72&gt;=Codebook!$F$7,Data!C72&lt;=Codebook!$G$7),Data!C72,""))</f>
        <v/>
      </c>
      <c r="D72" s="11" t="str">
        <f aca="false">IF($K72=0,"",IF(AND(ISNUMBER(Data!D72),Data!D72&gt;=Codebook!$F$8,Data!D72&lt;=Codebook!$G$8),Data!D72,""))</f>
        <v/>
      </c>
      <c r="E72" s="11" t="str">
        <f aca="false">IF($K72=0,"",IF(AND(ISNUMBER(Data!E72),Data!E72&gt;=Codebook!$F$9,Data!E72&lt;=Codebook!$G$9),Data!E72,""))</f>
        <v/>
      </c>
      <c r="F72" s="11" t="str">
        <f aca="false">IF($K72=0,"",IF(AND(ISNUMBER(Data!F72),Data!F72&gt;=Codebook!$F$10,Data!F72&lt;=Codebook!$G$10),Data!F72,""))</f>
        <v/>
      </c>
      <c r="G72" s="11" t="str">
        <f aca="false">IF($K72=0,"",IF(AND(ISNUMBER(Data!G72),Data!G72&gt;=Codebook!$F$11,Data!G72&lt;=Codebook!$G$11),Data!G72,""))</f>
        <v/>
      </c>
      <c r="H72" s="11" t="str">
        <f aca="false">IF($K72=0,"",IF(AND(ISNUMBER(Data!H72),Data!H72&gt;=Codebook!$F$12,Data!H72&lt;=Codebook!$G$12),Data!H72,""))</f>
        <v/>
      </c>
      <c r="I72" s="11" t="str">
        <f aca="false">IF($K72=0,"",IF(AND(ISNUMBER(Data!I72),Data!I72&gt;=Codebook!$F$13,Data!I72&lt;=Codebook!$G$13),Data!I72,""))</f>
        <v/>
      </c>
      <c r="J72" s="11" t="str">
        <f aca="false">IF($K72=0,"",IF(AND(ISNUMBER(Data!J72),Data!J72&gt;=Codebook!$F$14,Data!J72&lt;=Codebook!$G$14),Data!J72,""))</f>
        <v/>
      </c>
      <c r="K72" s="11" t="n">
        <f aca="false">IF(Data!A72="",0,IF(COUNTIF(Data!$A$5:A72,Data!A72)&gt;1,0,1))</f>
        <v>0</v>
      </c>
      <c r="L72" s="11" t="n">
        <f aca="false">IF($K72=0,0,IF(COUNT(E72:I72)=5,1,0))</f>
        <v>0</v>
      </c>
      <c r="M72" s="29" t="str">
        <f aca="false">IF(L72=1,AVERAGE(E72:I72),"")</f>
        <v/>
      </c>
      <c r="N72" s="30" t="str">
        <f aca="false">IF($L72=1,E72,"")</f>
        <v/>
      </c>
      <c r="O72" s="30" t="str">
        <f aca="false">IF($L72=1,F72,"")</f>
        <v/>
      </c>
      <c r="P72" s="30" t="str">
        <f aca="false">IF($L72=1,G72,"")</f>
        <v/>
      </c>
      <c r="Q72" s="30" t="str">
        <f aca="false">IF($L72=1,H72,"")</f>
        <v/>
      </c>
      <c r="R72" s="30" t="str">
        <f aca="false">IF($L72=1,I72,"")</f>
        <v/>
      </c>
      <c r="S72" s="30" t="str">
        <f aca="false">IF(L72=1,SUM(E72:I72),"")</f>
        <v/>
      </c>
    </row>
    <row r="73" customFormat="false" ht="15" hidden="false" customHeight="false" outlineLevel="0" collapsed="false">
      <c r="A73" s="11" t="str">
        <f aca="false">IF($K73=1,Data!A73,"")</f>
        <v/>
      </c>
      <c r="B73" s="11" t="str">
        <f aca="false">IF($K73=0,"",IF(AND(ISNUMBER(Data!B73),Data!B73&gt;=Codebook!$F$6,Data!B73&lt;=Codebook!$G$6),Data!B73,""))</f>
        <v/>
      </c>
      <c r="C73" s="11" t="str">
        <f aca="false">IF($K73=0,"",IF(AND(ISNUMBER(Data!C73),Data!C73&gt;=Codebook!$F$7,Data!C73&lt;=Codebook!$G$7),Data!C73,""))</f>
        <v/>
      </c>
      <c r="D73" s="11" t="str">
        <f aca="false">IF($K73=0,"",IF(AND(ISNUMBER(Data!D73),Data!D73&gt;=Codebook!$F$8,Data!D73&lt;=Codebook!$G$8),Data!D73,""))</f>
        <v/>
      </c>
      <c r="E73" s="11" t="str">
        <f aca="false">IF($K73=0,"",IF(AND(ISNUMBER(Data!E73),Data!E73&gt;=Codebook!$F$9,Data!E73&lt;=Codebook!$G$9),Data!E73,""))</f>
        <v/>
      </c>
      <c r="F73" s="11" t="str">
        <f aca="false">IF($K73=0,"",IF(AND(ISNUMBER(Data!F73),Data!F73&gt;=Codebook!$F$10,Data!F73&lt;=Codebook!$G$10),Data!F73,""))</f>
        <v/>
      </c>
      <c r="G73" s="11" t="str">
        <f aca="false">IF($K73=0,"",IF(AND(ISNUMBER(Data!G73),Data!G73&gt;=Codebook!$F$11,Data!G73&lt;=Codebook!$G$11),Data!G73,""))</f>
        <v/>
      </c>
      <c r="H73" s="11" t="str">
        <f aca="false">IF($K73=0,"",IF(AND(ISNUMBER(Data!H73),Data!H73&gt;=Codebook!$F$12,Data!H73&lt;=Codebook!$G$12),Data!H73,""))</f>
        <v/>
      </c>
      <c r="I73" s="11" t="str">
        <f aca="false">IF($K73=0,"",IF(AND(ISNUMBER(Data!I73),Data!I73&gt;=Codebook!$F$13,Data!I73&lt;=Codebook!$G$13),Data!I73,""))</f>
        <v/>
      </c>
      <c r="J73" s="11" t="str">
        <f aca="false">IF($K73=0,"",IF(AND(ISNUMBER(Data!J73),Data!J73&gt;=Codebook!$F$14,Data!J73&lt;=Codebook!$G$14),Data!J73,""))</f>
        <v/>
      </c>
      <c r="K73" s="11" t="n">
        <f aca="false">IF(Data!A73="",0,IF(COUNTIF(Data!$A$5:A73,Data!A73)&gt;1,0,1))</f>
        <v>0</v>
      </c>
      <c r="L73" s="11" t="n">
        <f aca="false">IF($K73=0,0,IF(COUNT(E73:I73)=5,1,0))</f>
        <v>0</v>
      </c>
      <c r="M73" s="29" t="str">
        <f aca="false">IF(L73=1,AVERAGE(E73:I73),"")</f>
        <v/>
      </c>
      <c r="N73" s="30" t="str">
        <f aca="false">IF($L73=1,E73,"")</f>
        <v/>
      </c>
      <c r="O73" s="30" t="str">
        <f aca="false">IF($L73=1,F73,"")</f>
        <v/>
      </c>
      <c r="P73" s="30" t="str">
        <f aca="false">IF($L73=1,G73,"")</f>
        <v/>
      </c>
      <c r="Q73" s="30" t="str">
        <f aca="false">IF($L73=1,H73,"")</f>
        <v/>
      </c>
      <c r="R73" s="30" t="str">
        <f aca="false">IF($L73=1,I73,"")</f>
        <v/>
      </c>
      <c r="S73" s="30" t="str">
        <f aca="false">IF(L73=1,SUM(E73:I73),"")</f>
        <v/>
      </c>
    </row>
    <row r="74" customFormat="false" ht="15" hidden="false" customHeight="false" outlineLevel="0" collapsed="false">
      <c r="A74" s="11" t="str">
        <f aca="false">IF($K74=1,Data!A74,"")</f>
        <v/>
      </c>
      <c r="B74" s="11" t="str">
        <f aca="false">IF($K74=0,"",IF(AND(ISNUMBER(Data!B74),Data!B74&gt;=Codebook!$F$6,Data!B74&lt;=Codebook!$G$6),Data!B74,""))</f>
        <v/>
      </c>
      <c r="C74" s="11" t="str">
        <f aca="false">IF($K74=0,"",IF(AND(ISNUMBER(Data!C74),Data!C74&gt;=Codebook!$F$7,Data!C74&lt;=Codebook!$G$7),Data!C74,""))</f>
        <v/>
      </c>
      <c r="D74" s="11" t="str">
        <f aca="false">IF($K74=0,"",IF(AND(ISNUMBER(Data!D74),Data!D74&gt;=Codebook!$F$8,Data!D74&lt;=Codebook!$G$8),Data!D74,""))</f>
        <v/>
      </c>
      <c r="E74" s="11" t="str">
        <f aca="false">IF($K74=0,"",IF(AND(ISNUMBER(Data!E74),Data!E74&gt;=Codebook!$F$9,Data!E74&lt;=Codebook!$G$9),Data!E74,""))</f>
        <v/>
      </c>
      <c r="F74" s="11" t="str">
        <f aca="false">IF($K74=0,"",IF(AND(ISNUMBER(Data!F74),Data!F74&gt;=Codebook!$F$10,Data!F74&lt;=Codebook!$G$10),Data!F74,""))</f>
        <v/>
      </c>
      <c r="G74" s="11" t="str">
        <f aca="false">IF($K74=0,"",IF(AND(ISNUMBER(Data!G74),Data!G74&gt;=Codebook!$F$11,Data!G74&lt;=Codebook!$G$11),Data!G74,""))</f>
        <v/>
      </c>
      <c r="H74" s="11" t="str">
        <f aca="false">IF($K74=0,"",IF(AND(ISNUMBER(Data!H74),Data!H74&gt;=Codebook!$F$12,Data!H74&lt;=Codebook!$G$12),Data!H74,""))</f>
        <v/>
      </c>
      <c r="I74" s="11" t="str">
        <f aca="false">IF($K74=0,"",IF(AND(ISNUMBER(Data!I74),Data!I74&gt;=Codebook!$F$13,Data!I74&lt;=Codebook!$G$13),Data!I74,""))</f>
        <v/>
      </c>
      <c r="J74" s="11" t="str">
        <f aca="false">IF($K74=0,"",IF(AND(ISNUMBER(Data!J74),Data!J74&gt;=Codebook!$F$14,Data!J74&lt;=Codebook!$G$14),Data!J74,""))</f>
        <v/>
      </c>
      <c r="K74" s="11" t="n">
        <f aca="false">IF(Data!A74="",0,IF(COUNTIF(Data!$A$5:A74,Data!A74)&gt;1,0,1))</f>
        <v>0</v>
      </c>
      <c r="L74" s="11" t="n">
        <f aca="false">IF($K74=0,0,IF(COUNT(E74:I74)=5,1,0))</f>
        <v>0</v>
      </c>
      <c r="M74" s="29" t="str">
        <f aca="false">IF(L74=1,AVERAGE(E74:I74),"")</f>
        <v/>
      </c>
      <c r="N74" s="30" t="str">
        <f aca="false">IF($L74=1,E74,"")</f>
        <v/>
      </c>
      <c r="O74" s="30" t="str">
        <f aca="false">IF($L74=1,F74,"")</f>
        <v/>
      </c>
      <c r="P74" s="30" t="str">
        <f aca="false">IF($L74=1,G74,"")</f>
        <v/>
      </c>
      <c r="Q74" s="30" t="str">
        <f aca="false">IF($L74=1,H74,"")</f>
        <v/>
      </c>
      <c r="R74" s="30" t="str">
        <f aca="false">IF($L74=1,I74,"")</f>
        <v/>
      </c>
      <c r="S74" s="30" t="str">
        <f aca="false">IF(L74=1,SUM(E74:I74),"")</f>
        <v/>
      </c>
    </row>
    <row r="75" customFormat="false" ht="15" hidden="false" customHeight="false" outlineLevel="0" collapsed="false">
      <c r="A75" s="11" t="str">
        <f aca="false">IF($K75=1,Data!A75,"")</f>
        <v/>
      </c>
      <c r="B75" s="11" t="str">
        <f aca="false">IF($K75=0,"",IF(AND(ISNUMBER(Data!B75),Data!B75&gt;=Codebook!$F$6,Data!B75&lt;=Codebook!$G$6),Data!B75,""))</f>
        <v/>
      </c>
      <c r="C75" s="11" t="str">
        <f aca="false">IF($K75=0,"",IF(AND(ISNUMBER(Data!C75),Data!C75&gt;=Codebook!$F$7,Data!C75&lt;=Codebook!$G$7),Data!C75,""))</f>
        <v/>
      </c>
      <c r="D75" s="11" t="str">
        <f aca="false">IF($K75=0,"",IF(AND(ISNUMBER(Data!D75),Data!D75&gt;=Codebook!$F$8,Data!D75&lt;=Codebook!$G$8),Data!D75,""))</f>
        <v/>
      </c>
      <c r="E75" s="11" t="str">
        <f aca="false">IF($K75=0,"",IF(AND(ISNUMBER(Data!E75),Data!E75&gt;=Codebook!$F$9,Data!E75&lt;=Codebook!$G$9),Data!E75,""))</f>
        <v/>
      </c>
      <c r="F75" s="11" t="str">
        <f aca="false">IF($K75=0,"",IF(AND(ISNUMBER(Data!F75),Data!F75&gt;=Codebook!$F$10,Data!F75&lt;=Codebook!$G$10),Data!F75,""))</f>
        <v/>
      </c>
      <c r="G75" s="11" t="str">
        <f aca="false">IF($K75=0,"",IF(AND(ISNUMBER(Data!G75),Data!G75&gt;=Codebook!$F$11,Data!G75&lt;=Codebook!$G$11),Data!G75,""))</f>
        <v/>
      </c>
      <c r="H75" s="11" t="str">
        <f aca="false">IF($K75=0,"",IF(AND(ISNUMBER(Data!H75),Data!H75&gt;=Codebook!$F$12,Data!H75&lt;=Codebook!$G$12),Data!H75,""))</f>
        <v/>
      </c>
      <c r="I75" s="11" t="str">
        <f aca="false">IF($K75=0,"",IF(AND(ISNUMBER(Data!I75),Data!I75&gt;=Codebook!$F$13,Data!I75&lt;=Codebook!$G$13),Data!I75,""))</f>
        <v/>
      </c>
      <c r="J75" s="11" t="str">
        <f aca="false">IF($K75=0,"",IF(AND(ISNUMBER(Data!J75),Data!J75&gt;=Codebook!$F$14,Data!J75&lt;=Codebook!$G$14),Data!J75,""))</f>
        <v/>
      </c>
      <c r="K75" s="11" t="n">
        <f aca="false">IF(Data!A75="",0,IF(COUNTIF(Data!$A$5:A75,Data!A75)&gt;1,0,1))</f>
        <v>0</v>
      </c>
      <c r="L75" s="11" t="n">
        <f aca="false">IF($K75=0,0,IF(COUNT(E75:I75)=5,1,0))</f>
        <v>0</v>
      </c>
      <c r="M75" s="29" t="str">
        <f aca="false">IF(L75=1,AVERAGE(E75:I75),"")</f>
        <v/>
      </c>
      <c r="N75" s="30" t="str">
        <f aca="false">IF($L75=1,E75,"")</f>
        <v/>
      </c>
      <c r="O75" s="30" t="str">
        <f aca="false">IF($L75=1,F75,"")</f>
        <v/>
      </c>
      <c r="P75" s="30" t="str">
        <f aca="false">IF($L75=1,G75,"")</f>
        <v/>
      </c>
      <c r="Q75" s="30" t="str">
        <f aca="false">IF($L75=1,H75,"")</f>
        <v/>
      </c>
      <c r="R75" s="30" t="str">
        <f aca="false">IF($L75=1,I75,"")</f>
        <v/>
      </c>
      <c r="S75" s="30" t="str">
        <f aca="false">IF(L75=1,SUM(E75:I75),"")</f>
        <v/>
      </c>
    </row>
    <row r="76" customFormat="false" ht="15" hidden="false" customHeight="false" outlineLevel="0" collapsed="false">
      <c r="A76" s="11" t="str">
        <f aca="false">IF($K76=1,Data!A76,"")</f>
        <v/>
      </c>
      <c r="B76" s="11" t="str">
        <f aca="false">IF($K76=0,"",IF(AND(ISNUMBER(Data!B76),Data!B76&gt;=Codebook!$F$6,Data!B76&lt;=Codebook!$G$6),Data!B76,""))</f>
        <v/>
      </c>
      <c r="C76" s="11" t="str">
        <f aca="false">IF($K76=0,"",IF(AND(ISNUMBER(Data!C76),Data!C76&gt;=Codebook!$F$7,Data!C76&lt;=Codebook!$G$7),Data!C76,""))</f>
        <v/>
      </c>
      <c r="D76" s="11" t="str">
        <f aca="false">IF($K76=0,"",IF(AND(ISNUMBER(Data!D76),Data!D76&gt;=Codebook!$F$8,Data!D76&lt;=Codebook!$G$8),Data!D76,""))</f>
        <v/>
      </c>
      <c r="E76" s="11" t="str">
        <f aca="false">IF($K76=0,"",IF(AND(ISNUMBER(Data!E76),Data!E76&gt;=Codebook!$F$9,Data!E76&lt;=Codebook!$G$9),Data!E76,""))</f>
        <v/>
      </c>
      <c r="F76" s="11" t="str">
        <f aca="false">IF($K76=0,"",IF(AND(ISNUMBER(Data!F76),Data!F76&gt;=Codebook!$F$10,Data!F76&lt;=Codebook!$G$10),Data!F76,""))</f>
        <v/>
      </c>
      <c r="G76" s="11" t="str">
        <f aca="false">IF($K76=0,"",IF(AND(ISNUMBER(Data!G76),Data!G76&gt;=Codebook!$F$11,Data!G76&lt;=Codebook!$G$11),Data!G76,""))</f>
        <v/>
      </c>
      <c r="H76" s="11" t="str">
        <f aca="false">IF($K76=0,"",IF(AND(ISNUMBER(Data!H76),Data!H76&gt;=Codebook!$F$12,Data!H76&lt;=Codebook!$G$12),Data!H76,""))</f>
        <v/>
      </c>
      <c r="I76" s="11" t="str">
        <f aca="false">IF($K76=0,"",IF(AND(ISNUMBER(Data!I76),Data!I76&gt;=Codebook!$F$13,Data!I76&lt;=Codebook!$G$13),Data!I76,""))</f>
        <v/>
      </c>
      <c r="J76" s="11" t="str">
        <f aca="false">IF($K76=0,"",IF(AND(ISNUMBER(Data!J76),Data!J76&gt;=Codebook!$F$14,Data!J76&lt;=Codebook!$G$14),Data!J76,""))</f>
        <v/>
      </c>
      <c r="K76" s="11" t="n">
        <f aca="false">IF(Data!A76="",0,IF(COUNTIF(Data!$A$5:A76,Data!A76)&gt;1,0,1))</f>
        <v>0</v>
      </c>
      <c r="L76" s="11" t="n">
        <f aca="false">IF($K76=0,0,IF(COUNT(E76:I76)=5,1,0))</f>
        <v>0</v>
      </c>
      <c r="M76" s="29" t="str">
        <f aca="false">IF(L76=1,AVERAGE(E76:I76),"")</f>
        <v/>
      </c>
      <c r="N76" s="30" t="str">
        <f aca="false">IF($L76=1,E76,"")</f>
        <v/>
      </c>
      <c r="O76" s="30" t="str">
        <f aca="false">IF($L76=1,F76,"")</f>
        <v/>
      </c>
      <c r="P76" s="30" t="str">
        <f aca="false">IF($L76=1,G76,"")</f>
        <v/>
      </c>
      <c r="Q76" s="30" t="str">
        <f aca="false">IF($L76=1,H76,"")</f>
        <v/>
      </c>
      <c r="R76" s="30" t="str">
        <f aca="false">IF($L76=1,I76,"")</f>
        <v/>
      </c>
      <c r="S76" s="30" t="str">
        <f aca="false">IF(L76=1,SUM(E76:I76),"")</f>
        <v/>
      </c>
    </row>
    <row r="77" customFormat="false" ht="15" hidden="false" customHeight="false" outlineLevel="0" collapsed="false">
      <c r="A77" s="11" t="str">
        <f aca="false">IF($K77=1,Data!A77,"")</f>
        <v/>
      </c>
      <c r="B77" s="11" t="str">
        <f aca="false">IF($K77=0,"",IF(AND(ISNUMBER(Data!B77),Data!B77&gt;=Codebook!$F$6,Data!B77&lt;=Codebook!$G$6),Data!B77,""))</f>
        <v/>
      </c>
      <c r="C77" s="11" t="str">
        <f aca="false">IF($K77=0,"",IF(AND(ISNUMBER(Data!C77),Data!C77&gt;=Codebook!$F$7,Data!C77&lt;=Codebook!$G$7),Data!C77,""))</f>
        <v/>
      </c>
      <c r="D77" s="11" t="str">
        <f aca="false">IF($K77=0,"",IF(AND(ISNUMBER(Data!D77),Data!D77&gt;=Codebook!$F$8,Data!D77&lt;=Codebook!$G$8),Data!D77,""))</f>
        <v/>
      </c>
      <c r="E77" s="11" t="str">
        <f aca="false">IF($K77=0,"",IF(AND(ISNUMBER(Data!E77),Data!E77&gt;=Codebook!$F$9,Data!E77&lt;=Codebook!$G$9),Data!E77,""))</f>
        <v/>
      </c>
      <c r="F77" s="11" t="str">
        <f aca="false">IF($K77=0,"",IF(AND(ISNUMBER(Data!F77),Data!F77&gt;=Codebook!$F$10,Data!F77&lt;=Codebook!$G$10),Data!F77,""))</f>
        <v/>
      </c>
      <c r="G77" s="11" t="str">
        <f aca="false">IF($K77=0,"",IF(AND(ISNUMBER(Data!G77),Data!G77&gt;=Codebook!$F$11,Data!G77&lt;=Codebook!$G$11),Data!G77,""))</f>
        <v/>
      </c>
      <c r="H77" s="11" t="str">
        <f aca="false">IF($K77=0,"",IF(AND(ISNUMBER(Data!H77),Data!H77&gt;=Codebook!$F$12,Data!H77&lt;=Codebook!$G$12),Data!H77,""))</f>
        <v/>
      </c>
      <c r="I77" s="11" t="str">
        <f aca="false">IF($K77=0,"",IF(AND(ISNUMBER(Data!I77),Data!I77&gt;=Codebook!$F$13,Data!I77&lt;=Codebook!$G$13),Data!I77,""))</f>
        <v/>
      </c>
      <c r="J77" s="11" t="str">
        <f aca="false">IF($K77=0,"",IF(AND(ISNUMBER(Data!J77),Data!J77&gt;=Codebook!$F$14,Data!J77&lt;=Codebook!$G$14),Data!J77,""))</f>
        <v/>
      </c>
      <c r="K77" s="11" t="n">
        <f aca="false">IF(Data!A77="",0,IF(COUNTIF(Data!$A$5:A77,Data!A77)&gt;1,0,1))</f>
        <v>0</v>
      </c>
      <c r="L77" s="11" t="n">
        <f aca="false">IF($K77=0,0,IF(COUNT(E77:I77)=5,1,0))</f>
        <v>0</v>
      </c>
      <c r="M77" s="29" t="str">
        <f aca="false">IF(L77=1,AVERAGE(E77:I77),"")</f>
        <v/>
      </c>
      <c r="N77" s="30" t="str">
        <f aca="false">IF($L77=1,E77,"")</f>
        <v/>
      </c>
      <c r="O77" s="30" t="str">
        <f aca="false">IF($L77=1,F77,"")</f>
        <v/>
      </c>
      <c r="P77" s="30" t="str">
        <f aca="false">IF($L77=1,G77,"")</f>
        <v/>
      </c>
      <c r="Q77" s="30" t="str">
        <f aca="false">IF($L77=1,H77,"")</f>
        <v/>
      </c>
      <c r="R77" s="30" t="str">
        <f aca="false">IF($L77=1,I77,"")</f>
        <v/>
      </c>
      <c r="S77" s="30" t="str">
        <f aca="false">IF(L77=1,SUM(E77:I77),"")</f>
        <v/>
      </c>
    </row>
    <row r="78" customFormat="false" ht="15" hidden="false" customHeight="false" outlineLevel="0" collapsed="false">
      <c r="A78" s="11" t="str">
        <f aca="false">IF($K78=1,Data!A78,"")</f>
        <v/>
      </c>
      <c r="B78" s="11" t="str">
        <f aca="false">IF($K78=0,"",IF(AND(ISNUMBER(Data!B78),Data!B78&gt;=Codebook!$F$6,Data!B78&lt;=Codebook!$G$6),Data!B78,""))</f>
        <v/>
      </c>
      <c r="C78" s="11" t="str">
        <f aca="false">IF($K78=0,"",IF(AND(ISNUMBER(Data!C78),Data!C78&gt;=Codebook!$F$7,Data!C78&lt;=Codebook!$G$7),Data!C78,""))</f>
        <v/>
      </c>
      <c r="D78" s="11" t="str">
        <f aca="false">IF($K78=0,"",IF(AND(ISNUMBER(Data!D78),Data!D78&gt;=Codebook!$F$8,Data!D78&lt;=Codebook!$G$8),Data!D78,""))</f>
        <v/>
      </c>
      <c r="E78" s="11" t="str">
        <f aca="false">IF($K78=0,"",IF(AND(ISNUMBER(Data!E78),Data!E78&gt;=Codebook!$F$9,Data!E78&lt;=Codebook!$G$9),Data!E78,""))</f>
        <v/>
      </c>
      <c r="F78" s="11" t="str">
        <f aca="false">IF($K78=0,"",IF(AND(ISNUMBER(Data!F78),Data!F78&gt;=Codebook!$F$10,Data!F78&lt;=Codebook!$G$10),Data!F78,""))</f>
        <v/>
      </c>
      <c r="G78" s="11" t="str">
        <f aca="false">IF($K78=0,"",IF(AND(ISNUMBER(Data!G78),Data!G78&gt;=Codebook!$F$11,Data!G78&lt;=Codebook!$G$11),Data!G78,""))</f>
        <v/>
      </c>
      <c r="H78" s="11" t="str">
        <f aca="false">IF($K78=0,"",IF(AND(ISNUMBER(Data!H78),Data!H78&gt;=Codebook!$F$12,Data!H78&lt;=Codebook!$G$12),Data!H78,""))</f>
        <v/>
      </c>
      <c r="I78" s="11" t="str">
        <f aca="false">IF($K78=0,"",IF(AND(ISNUMBER(Data!I78),Data!I78&gt;=Codebook!$F$13,Data!I78&lt;=Codebook!$G$13),Data!I78,""))</f>
        <v/>
      </c>
      <c r="J78" s="11" t="str">
        <f aca="false">IF($K78=0,"",IF(AND(ISNUMBER(Data!J78),Data!J78&gt;=Codebook!$F$14,Data!J78&lt;=Codebook!$G$14),Data!J78,""))</f>
        <v/>
      </c>
      <c r="K78" s="11" t="n">
        <f aca="false">IF(Data!A78="",0,IF(COUNTIF(Data!$A$5:A78,Data!A78)&gt;1,0,1))</f>
        <v>0</v>
      </c>
      <c r="L78" s="11" t="n">
        <f aca="false">IF($K78=0,0,IF(COUNT(E78:I78)=5,1,0))</f>
        <v>0</v>
      </c>
      <c r="M78" s="29" t="str">
        <f aca="false">IF(L78=1,AVERAGE(E78:I78),"")</f>
        <v/>
      </c>
      <c r="N78" s="30" t="str">
        <f aca="false">IF($L78=1,E78,"")</f>
        <v/>
      </c>
      <c r="O78" s="30" t="str">
        <f aca="false">IF($L78=1,F78,"")</f>
        <v/>
      </c>
      <c r="P78" s="30" t="str">
        <f aca="false">IF($L78=1,G78,"")</f>
        <v/>
      </c>
      <c r="Q78" s="30" t="str">
        <f aca="false">IF($L78=1,H78,"")</f>
        <v/>
      </c>
      <c r="R78" s="30" t="str">
        <f aca="false">IF($L78=1,I78,"")</f>
        <v/>
      </c>
      <c r="S78" s="30" t="str">
        <f aca="false">IF(L78=1,SUM(E78:I78),"")</f>
        <v/>
      </c>
    </row>
    <row r="79" customFormat="false" ht="15" hidden="false" customHeight="false" outlineLevel="0" collapsed="false">
      <c r="A79" s="11" t="str">
        <f aca="false">IF($K79=1,Data!A79,"")</f>
        <v/>
      </c>
      <c r="B79" s="11" t="str">
        <f aca="false">IF($K79=0,"",IF(AND(ISNUMBER(Data!B79),Data!B79&gt;=Codebook!$F$6,Data!B79&lt;=Codebook!$G$6),Data!B79,""))</f>
        <v/>
      </c>
      <c r="C79" s="11" t="str">
        <f aca="false">IF($K79=0,"",IF(AND(ISNUMBER(Data!C79),Data!C79&gt;=Codebook!$F$7,Data!C79&lt;=Codebook!$G$7),Data!C79,""))</f>
        <v/>
      </c>
      <c r="D79" s="11" t="str">
        <f aca="false">IF($K79=0,"",IF(AND(ISNUMBER(Data!D79),Data!D79&gt;=Codebook!$F$8,Data!D79&lt;=Codebook!$G$8),Data!D79,""))</f>
        <v/>
      </c>
      <c r="E79" s="11" t="str">
        <f aca="false">IF($K79=0,"",IF(AND(ISNUMBER(Data!E79),Data!E79&gt;=Codebook!$F$9,Data!E79&lt;=Codebook!$G$9),Data!E79,""))</f>
        <v/>
      </c>
      <c r="F79" s="11" t="str">
        <f aca="false">IF($K79=0,"",IF(AND(ISNUMBER(Data!F79),Data!F79&gt;=Codebook!$F$10,Data!F79&lt;=Codebook!$G$10),Data!F79,""))</f>
        <v/>
      </c>
      <c r="G79" s="11" t="str">
        <f aca="false">IF($K79=0,"",IF(AND(ISNUMBER(Data!G79),Data!G79&gt;=Codebook!$F$11,Data!G79&lt;=Codebook!$G$11),Data!G79,""))</f>
        <v/>
      </c>
      <c r="H79" s="11" t="str">
        <f aca="false">IF($K79=0,"",IF(AND(ISNUMBER(Data!H79),Data!H79&gt;=Codebook!$F$12,Data!H79&lt;=Codebook!$G$12),Data!H79,""))</f>
        <v/>
      </c>
      <c r="I79" s="11" t="str">
        <f aca="false">IF($K79=0,"",IF(AND(ISNUMBER(Data!I79),Data!I79&gt;=Codebook!$F$13,Data!I79&lt;=Codebook!$G$13),Data!I79,""))</f>
        <v/>
      </c>
      <c r="J79" s="11" t="str">
        <f aca="false">IF($K79=0,"",IF(AND(ISNUMBER(Data!J79),Data!J79&gt;=Codebook!$F$14,Data!J79&lt;=Codebook!$G$14),Data!J79,""))</f>
        <v/>
      </c>
      <c r="K79" s="11" t="n">
        <f aca="false">IF(Data!A79="",0,IF(COUNTIF(Data!$A$5:A79,Data!A79)&gt;1,0,1))</f>
        <v>0</v>
      </c>
      <c r="L79" s="11" t="n">
        <f aca="false">IF($K79=0,0,IF(COUNT(E79:I79)=5,1,0))</f>
        <v>0</v>
      </c>
      <c r="M79" s="29" t="str">
        <f aca="false">IF(L79=1,AVERAGE(E79:I79),"")</f>
        <v/>
      </c>
      <c r="N79" s="30" t="str">
        <f aca="false">IF($L79=1,E79,"")</f>
        <v/>
      </c>
      <c r="O79" s="30" t="str">
        <f aca="false">IF($L79=1,F79,"")</f>
        <v/>
      </c>
      <c r="P79" s="30" t="str">
        <f aca="false">IF($L79=1,G79,"")</f>
        <v/>
      </c>
      <c r="Q79" s="30" t="str">
        <f aca="false">IF($L79=1,H79,"")</f>
        <v/>
      </c>
      <c r="R79" s="30" t="str">
        <f aca="false">IF($L79=1,I79,"")</f>
        <v/>
      </c>
      <c r="S79" s="30" t="str">
        <f aca="false">IF(L79=1,SUM(E79:I79),"")</f>
        <v/>
      </c>
    </row>
    <row r="80" customFormat="false" ht="15" hidden="false" customHeight="false" outlineLevel="0" collapsed="false">
      <c r="A80" s="11" t="str">
        <f aca="false">IF($K80=1,Data!A80,"")</f>
        <v/>
      </c>
      <c r="B80" s="11" t="str">
        <f aca="false">IF($K80=0,"",IF(AND(ISNUMBER(Data!B80),Data!B80&gt;=Codebook!$F$6,Data!B80&lt;=Codebook!$G$6),Data!B80,""))</f>
        <v/>
      </c>
      <c r="C80" s="11" t="str">
        <f aca="false">IF($K80=0,"",IF(AND(ISNUMBER(Data!C80),Data!C80&gt;=Codebook!$F$7,Data!C80&lt;=Codebook!$G$7),Data!C80,""))</f>
        <v/>
      </c>
      <c r="D80" s="11" t="str">
        <f aca="false">IF($K80=0,"",IF(AND(ISNUMBER(Data!D80),Data!D80&gt;=Codebook!$F$8,Data!D80&lt;=Codebook!$G$8),Data!D80,""))</f>
        <v/>
      </c>
      <c r="E80" s="11" t="str">
        <f aca="false">IF($K80=0,"",IF(AND(ISNUMBER(Data!E80),Data!E80&gt;=Codebook!$F$9,Data!E80&lt;=Codebook!$G$9),Data!E80,""))</f>
        <v/>
      </c>
      <c r="F80" s="11" t="str">
        <f aca="false">IF($K80=0,"",IF(AND(ISNUMBER(Data!F80),Data!F80&gt;=Codebook!$F$10,Data!F80&lt;=Codebook!$G$10),Data!F80,""))</f>
        <v/>
      </c>
      <c r="G80" s="11" t="str">
        <f aca="false">IF($K80=0,"",IF(AND(ISNUMBER(Data!G80),Data!G80&gt;=Codebook!$F$11,Data!G80&lt;=Codebook!$G$11),Data!G80,""))</f>
        <v/>
      </c>
      <c r="H80" s="11" t="str">
        <f aca="false">IF($K80=0,"",IF(AND(ISNUMBER(Data!H80),Data!H80&gt;=Codebook!$F$12,Data!H80&lt;=Codebook!$G$12),Data!H80,""))</f>
        <v/>
      </c>
      <c r="I80" s="11" t="str">
        <f aca="false">IF($K80=0,"",IF(AND(ISNUMBER(Data!I80),Data!I80&gt;=Codebook!$F$13,Data!I80&lt;=Codebook!$G$13),Data!I80,""))</f>
        <v/>
      </c>
      <c r="J80" s="11" t="str">
        <f aca="false">IF($K80=0,"",IF(AND(ISNUMBER(Data!J80),Data!J80&gt;=Codebook!$F$14,Data!J80&lt;=Codebook!$G$14),Data!J80,""))</f>
        <v/>
      </c>
      <c r="K80" s="11" t="n">
        <f aca="false">IF(Data!A80="",0,IF(COUNTIF(Data!$A$5:A80,Data!A80)&gt;1,0,1))</f>
        <v>0</v>
      </c>
      <c r="L80" s="11" t="n">
        <f aca="false">IF($K80=0,0,IF(COUNT(E80:I80)=5,1,0))</f>
        <v>0</v>
      </c>
      <c r="M80" s="29" t="str">
        <f aca="false">IF(L80=1,AVERAGE(E80:I80),"")</f>
        <v/>
      </c>
      <c r="N80" s="30" t="str">
        <f aca="false">IF($L80=1,E80,"")</f>
        <v/>
      </c>
      <c r="O80" s="30" t="str">
        <f aca="false">IF($L80=1,F80,"")</f>
        <v/>
      </c>
      <c r="P80" s="30" t="str">
        <f aca="false">IF($L80=1,G80,"")</f>
        <v/>
      </c>
      <c r="Q80" s="30" t="str">
        <f aca="false">IF($L80=1,H80,"")</f>
        <v/>
      </c>
      <c r="R80" s="30" t="str">
        <f aca="false">IF($L80=1,I80,"")</f>
        <v/>
      </c>
      <c r="S80" s="30" t="str">
        <f aca="false">IF(L80=1,SUM(E80:I80),"")</f>
        <v/>
      </c>
    </row>
    <row r="81" customFormat="false" ht="15" hidden="false" customHeight="false" outlineLevel="0" collapsed="false">
      <c r="A81" s="11" t="str">
        <f aca="false">IF($K81=1,Data!A81,"")</f>
        <v/>
      </c>
      <c r="B81" s="11" t="str">
        <f aca="false">IF($K81=0,"",IF(AND(ISNUMBER(Data!B81),Data!B81&gt;=Codebook!$F$6,Data!B81&lt;=Codebook!$G$6),Data!B81,""))</f>
        <v/>
      </c>
      <c r="C81" s="11" t="str">
        <f aca="false">IF($K81=0,"",IF(AND(ISNUMBER(Data!C81),Data!C81&gt;=Codebook!$F$7,Data!C81&lt;=Codebook!$G$7),Data!C81,""))</f>
        <v/>
      </c>
      <c r="D81" s="11" t="str">
        <f aca="false">IF($K81=0,"",IF(AND(ISNUMBER(Data!D81),Data!D81&gt;=Codebook!$F$8,Data!D81&lt;=Codebook!$G$8),Data!D81,""))</f>
        <v/>
      </c>
      <c r="E81" s="11" t="str">
        <f aca="false">IF($K81=0,"",IF(AND(ISNUMBER(Data!E81),Data!E81&gt;=Codebook!$F$9,Data!E81&lt;=Codebook!$G$9),Data!E81,""))</f>
        <v/>
      </c>
      <c r="F81" s="11" t="str">
        <f aca="false">IF($K81=0,"",IF(AND(ISNUMBER(Data!F81),Data!F81&gt;=Codebook!$F$10,Data!F81&lt;=Codebook!$G$10),Data!F81,""))</f>
        <v/>
      </c>
      <c r="G81" s="11" t="str">
        <f aca="false">IF($K81=0,"",IF(AND(ISNUMBER(Data!G81),Data!G81&gt;=Codebook!$F$11,Data!G81&lt;=Codebook!$G$11),Data!G81,""))</f>
        <v/>
      </c>
      <c r="H81" s="11" t="str">
        <f aca="false">IF($K81=0,"",IF(AND(ISNUMBER(Data!H81),Data!H81&gt;=Codebook!$F$12,Data!H81&lt;=Codebook!$G$12),Data!H81,""))</f>
        <v/>
      </c>
      <c r="I81" s="11" t="str">
        <f aca="false">IF($K81=0,"",IF(AND(ISNUMBER(Data!I81),Data!I81&gt;=Codebook!$F$13,Data!I81&lt;=Codebook!$G$13),Data!I81,""))</f>
        <v/>
      </c>
      <c r="J81" s="11" t="str">
        <f aca="false">IF($K81=0,"",IF(AND(ISNUMBER(Data!J81),Data!J81&gt;=Codebook!$F$14,Data!J81&lt;=Codebook!$G$14),Data!J81,""))</f>
        <v/>
      </c>
      <c r="K81" s="11" t="n">
        <f aca="false">IF(Data!A81="",0,IF(COUNTIF(Data!$A$5:A81,Data!A81)&gt;1,0,1))</f>
        <v>0</v>
      </c>
      <c r="L81" s="11" t="n">
        <f aca="false">IF($K81=0,0,IF(COUNT(E81:I81)=5,1,0))</f>
        <v>0</v>
      </c>
      <c r="M81" s="29" t="str">
        <f aca="false">IF(L81=1,AVERAGE(E81:I81),"")</f>
        <v/>
      </c>
      <c r="N81" s="30" t="str">
        <f aca="false">IF($L81=1,E81,"")</f>
        <v/>
      </c>
      <c r="O81" s="30" t="str">
        <f aca="false">IF($L81=1,F81,"")</f>
        <v/>
      </c>
      <c r="P81" s="30" t="str">
        <f aca="false">IF($L81=1,G81,"")</f>
        <v/>
      </c>
      <c r="Q81" s="30" t="str">
        <f aca="false">IF($L81=1,H81,"")</f>
        <v/>
      </c>
      <c r="R81" s="30" t="str">
        <f aca="false">IF($L81=1,I81,"")</f>
        <v/>
      </c>
      <c r="S81" s="30" t="str">
        <f aca="false">IF(L81=1,SUM(E81:I81),"")</f>
        <v/>
      </c>
    </row>
    <row r="82" customFormat="false" ht="15" hidden="false" customHeight="false" outlineLevel="0" collapsed="false">
      <c r="A82" s="11" t="str">
        <f aca="false">IF($K82=1,Data!A82,"")</f>
        <v/>
      </c>
      <c r="B82" s="11" t="str">
        <f aca="false">IF($K82=0,"",IF(AND(ISNUMBER(Data!B82),Data!B82&gt;=Codebook!$F$6,Data!B82&lt;=Codebook!$G$6),Data!B82,""))</f>
        <v/>
      </c>
      <c r="C82" s="11" t="str">
        <f aca="false">IF($K82=0,"",IF(AND(ISNUMBER(Data!C82),Data!C82&gt;=Codebook!$F$7,Data!C82&lt;=Codebook!$G$7),Data!C82,""))</f>
        <v/>
      </c>
      <c r="D82" s="11" t="str">
        <f aca="false">IF($K82=0,"",IF(AND(ISNUMBER(Data!D82),Data!D82&gt;=Codebook!$F$8,Data!D82&lt;=Codebook!$G$8),Data!D82,""))</f>
        <v/>
      </c>
      <c r="E82" s="11" t="str">
        <f aca="false">IF($K82=0,"",IF(AND(ISNUMBER(Data!E82),Data!E82&gt;=Codebook!$F$9,Data!E82&lt;=Codebook!$G$9),Data!E82,""))</f>
        <v/>
      </c>
      <c r="F82" s="11" t="str">
        <f aca="false">IF($K82=0,"",IF(AND(ISNUMBER(Data!F82),Data!F82&gt;=Codebook!$F$10,Data!F82&lt;=Codebook!$G$10),Data!F82,""))</f>
        <v/>
      </c>
      <c r="G82" s="11" t="str">
        <f aca="false">IF($K82=0,"",IF(AND(ISNUMBER(Data!G82),Data!G82&gt;=Codebook!$F$11,Data!G82&lt;=Codebook!$G$11),Data!G82,""))</f>
        <v/>
      </c>
      <c r="H82" s="11" t="str">
        <f aca="false">IF($K82=0,"",IF(AND(ISNUMBER(Data!H82),Data!H82&gt;=Codebook!$F$12,Data!H82&lt;=Codebook!$G$12),Data!H82,""))</f>
        <v/>
      </c>
      <c r="I82" s="11" t="str">
        <f aca="false">IF($K82=0,"",IF(AND(ISNUMBER(Data!I82),Data!I82&gt;=Codebook!$F$13,Data!I82&lt;=Codebook!$G$13),Data!I82,""))</f>
        <v/>
      </c>
      <c r="J82" s="11" t="str">
        <f aca="false">IF($K82=0,"",IF(AND(ISNUMBER(Data!J82),Data!J82&gt;=Codebook!$F$14,Data!J82&lt;=Codebook!$G$14),Data!J82,""))</f>
        <v/>
      </c>
      <c r="K82" s="11" t="n">
        <f aca="false">IF(Data!A82="",0,IF(COUNTIF(Data!$A$5:A82,Data!A82)&gt;1,0,1))</f>
        <v>0</v>
      </c>
      <c r="L82" s="11" t="n">
        <f aca="false">IF($K82=0,0,IF(COUNT(E82:I82)=5,1,0))</f>
        <v>0</v>
      </c>
      <c r="M82" s="29" t="str">
        <f aca="false">IF(L82=1,AVERAGE(E82:I82),"")</f>
        <v/>
      </c>
      <c r="N82" s="30" t="str">
        <f aca="false">IF($L82=1,E82,"")</f>
        <v/>
      </c>
      <c r="O82" s="30" t="str">
        <f aca="false">IF($L82=1,F82,"")</f>
        <v/>
      </c>
      <c r="P82" s="30" t="str">
        <f aca="false">IF($L82=1,G82,"")</f>
        <v/>
      </c>
      <c r="Q82" s="30" t="str">
        <f aca="false">IF($L82=1,H82,"")</f>
        <v/>
      </c>
      <c r="R82" s="30" t="str">
        <f aca="false">IF($L82=1,I82,"")</f>
        <v/>
      </c>
      <c r="S82" s="30" t="str">
        <f aca="false">IF(L82=1,SUM(E82:I82),"")</f>
        <v/>
      </c>
    </row>
    <row r="83" customFormat="false" ht="15" hidden="false" customHeight="false" outlineLevel="0" collapsed="false">
      <c r="A83" s="11" t="str">
        <f aca="false">IF($K83=1,Data!A83,"")</f>
        <v/>
      </c>
      <c r="B83" s="11" t="str">
        <f aca="false">IF($K83=0,"",IF(AND(ISNUMBER(Data!B83),Data!B83&gt;=Codebook!$F$6,Data!B83&lt;=Codebook!$G$6),Data!B83,""))</f>
        <v/>
      </c>
      <c r="C83" s="11" t="str">
        <f aca="false">IF($K83=0,"",IF(AND(ISNUMBER(Data!C83),Data!C83&gt;=Codebook!$F$7,Data!C83&lt;=Codebook!$G$7),Data!C83,""))</f>
        <v/>
      </c>
      <c r="D83" s="11" t="str">
        <f aca="false">IF($K83=0,"",IF(AND(ISNUMBER(Data!D83),Data!D83&gt;=Codebook!$F$8,Data!D83&lt;=Codebook!$G$8),Data!D83,""))</f>
        <v/>
      </c>
      <c r="E83" s="11" t="str">
        <f aca="false">IF($K83=0,"",IF(AND(ISNUMBER(Data!E83),Data!E83&gt;=Codebook!$F$9,Data!E83&lt;=Codebook!$G$9),Data!E83,""))</f>
        <v/>
      </c>
      <c r="F83" s="11" t="str">
        <f aca="false">IF($K83=0,"",IF(AND(ISNUMBER(Data!F83),Data!F83&gt;=Codebook!$F$10,Data!F83&lt;=Codebook!$G$10),Data!F83,""))</f>
        <v/>
      </c>
      <c r="G83" s="11" t="str">
        <f aca="false">IF($K83=0,"",IF(AND(ISNUMBER(Data!G83),Data!G83&gt;=Codebook!$F$11,Data!G83&lt;=Codebook!$G$11),Data!G83,""))</f>
        <v/>
      </c>
      <c r="H83" s="11" t="str">
        <f aca="false">IF($K83=0,"",IF(AND(ISNUMBER(Data!H83),Data!H83&gt;=Codebook!$F$12,Data!H83&lt;=Codebook!$G$12),Data!H83,""))</f>
        <v/>
      </c>
      <c r="I83" s="11" t="str">
        <f aca="false">IF($K83=0,"",IF(AND(ISNUMBER(Data!I83),Data!I83&gt;=Codebook!$F$13,Data!I83&lt;=Codebook!$G$13),Data!I83,""))</f>
        <v/>
      </c>
      <c r="J83" s="11" t="str">
        <f aca="false">IF($K83=0,"",IF(AND(ISNUMBER(Data!J83),Data!J83&gt;=Codebook!$F$14,Data!J83&lt;=Codebook!$G$14),Data!J83,""))</f>
        <v/>
      </c>
      <c r="K83" s="11" t="n">
        <f aca="false">IF(Data!A83="",0,IF(COUNTIF(Data!$A$5:A83,Data!A83)&gt;1,0,1))</f>
        <v>0</v>
      </c>
      <c r="L83" s="11" t="n">
        <f aca="false">IF($K83=0,0,IF(COUNT(E83:I83)=5,1,0))</f>
        <v>0</v>
      </c>
      <c r="M83" s="29" t="str">
        <f aca="false">IF(L83=1,AVERAGE(E83:I83),"")</f>
        <v/>
      </c>
      <c r="N83" s="30" t="str">
        <f aca="false">IF($L83=1,E83,"")</f>
        <v/>
      </c>
      <c r="O83" s="30" t="str">
        <f aca="false">IF($L83=1,F83,"")</f>
        <v/>
      </c>
      <c r="P83" s="30" t="str">
        <f aca="false">IF($L83=1,G83,"")</f>
        <v/>
      </c>
      <c r="Q83" s="30" t="str">
        <f aca="false">IF($L83=1,H83,"")</f>
        <v/>
      </c>
      <c r="R83" s="30" t="str">
        <f aca="false">IF($L83=1,I83,"")</f>
        <v/>
      </c>
      <c r="S83" s="30" t="str">
        <f aca="false">IF(L83=1,SUM(E83:I83),"")</f>
        <v/>
      </c>
    </row>
    <row r="84" customFormat="false" ht="15" hidden="false" customHeight="false" outlineLevel="0" collapsed="false">
      <c r="A84" s="11" t="str">
        <f aca="false">IF($K84=1,Data!A84,"")</f>
        <v/>
      </c>
      <c r="B84" s="11" t="str">
        <f aca="false">IF($K84=0,"",IF(AND(ISNUMBER(Data!B84),Data!B84&gt;=Codebook!$F$6,Data!B84&lt;=Codebook!$G$6),Data!B84,""))</f>
        <v/>
      </c>
      <c r="C84" s="11" t="str">
        <f aca="false">IF($K84=0,"",IF(AND(ISNUMBER(Data!C84),Data!C84&gt;=Codebook!$F$7,Data!C84&lt;=Codebook!$G$7),Data!C84,""))</f>
        <v/>
      </c>
      <c r="D84" s="11" t="str">
        <f aca="false">IF($K84=0,"",IF(AND(ISNUMBER(Data!D84),Data!D84&gt;=Codebook!$F$8,Data!D84&lt;=Codebook!$G$8),Data!D84,""))</f>
        <v/>
      </c>
      <c r="E84" s="11" t="str">
        <f aca="false">IF($K84=0,"",IF(AND(ISNUMBER(Data!E84),Data!E84&gt;=Codebook!$F$9,Data!E84&lt;=Codebook!$G$9),Data!E84,""))</f>
        <v/>
      </c>
      <c r="F84" s="11" t="str">
        <f aca="false">IF($K84=0,"",IF(AND(ISNUMBER(Data!F84),Data!F84&gt;=Codebook!$F$10,Data!F84&lt;=Codebook!$G$10),Data!F84,""))</f>
        <v/>
      </c>
      <c r="G84" s="11" t="str">
        <f aca="false">IF($K84=0,"",IF(AND(ISNUMBER(Data!G84),Data!G84&gt;=Codebook!$F$11,Data!G84&lt;=Codebook!$G$11),Data!G84,""))</f>
        <v/>
      </c>
      <c r="H84" s="11" t="str">
        <f aca="false">IF($K84=0,"",IF(AND(ISNUMBER(Data!H84),Data!H84&gt;=Codebook!$F$12,Data!H84&lt;=Codebook!$G$12),Data!H84,""))</f>
        <v/>
      </c>
      <c r="I84" s="11" t="str">
        <f aca="false">IF($K84=0,"",IF(AND(ISNUMBER(Data!I84),Data!I84&gt;=Codebook!$F$13,Data!I84&lt;=Codebook!$G$13),Data!I84,""))</f>
        <v/>
      </c>
      <c r="J84" s="11" t="str">
        <f aca="false">IF($K84=0,"",IF(AND(ISNUMBER(Data!J84),Data!J84&gt;=Codebook!$F$14,Data!J84&lt;=Codebook!$G$14),Data!J84,""))</f>
        <v/>
      </c>
      <c r="K84" s="11" t="n">
        <f aca="false">IF(Data!A84="",0,IF(COUNTIF(Data!$A$5:A84,Data!A84)&gt;1,0,1))</f>
        <v>0</v>
      </c>
      <c r="L84" s="11" t="n">
        <f aca="false">IF($K84=0,0,IF(COUNT(E84:I84)=5,1,0))</f>
        <v>0</v>
      </c>
      <c r="M84" s="29" t="str">
        <f aca="false">IF(L84=1,AVERAGE(E84:I84),"")</f>
        <v/>
      </c>
      <c r="N84" s="30" t="str">
        <f aca="false">IF($L84=1,E84,"")</f>
        <v/>
      </c>
      <c r="O84" s="30" t="str">
        <f aca="false">IF($L84=1,F84,"")</f>
        <v/>
      </c>
      <c r="P84" s="30" t="str">
        <f aca="false">IF($L84=1,G84,"")</f>
        <v/>
      </c>
      <c r="Q84" s="30" t="str">
        <f aca="false">IF($L84=1,H84,"")</f>
        <v/>
      </c>
      <c r="R84" s="30" t="str">
        <f aca="false">IF($L84=1,I84,"")</f>
        <v/>
      </c>
      <c r="S84" s="30" t="str">
        <f aca="false">IF(L84=1,SUM(E84:I84),"")</f>
        <v/>
      </c>
    </row>
    <row r="85" customFormat="false" ht="15" hidden="false" customHeight="false" outlineLevel="0" collapsed="false">
      <c r="A85" s="11" t="str">
        <f aca="false">IF($K85=1,Data!A85,"")</f>
        <v/>
      </c>
      <c r="B85" s="11" t="str">
        <f aca="false">IF($K85=0,"",IF(AND(ISNUMBER(Data!B85),Data!B85&gt;=Codebook!$F$6,Data!B85&lt;=Codebook!$G$6),Data!B85,""))</f>
        <v/>
      </c>
      <c r="C85" s="11" t="str">
        <f aca="false">IF($K85=0,"",IF(AND(ISNUMBER(Data!C85),Data!C85&gt;=Codebook!$F$7,Data!C85&lt;=Codebook!$G$7),Data!C85,""))</f>
        <v/>
      </c>
      <c r="D85" s="11" t="str">
        <f aca="false">IF($K85=0,"",IF(AND(ISNUMBER(Data!D85),Data!D85&gt;=Codebook!$F$8,Data!D85&lt;=Codebook!$G$8),Data!D85,""))</f>
        <v/>
      </c>
      <c r="E85" s="11" t="str">
        <f aca="false">IF($K85=0,"",IF(AND(ISNUMBER(Data!E85),Data!E85&gt;=Codebook!$F$9,Data!E85&lt;=Codebook!$G$9),Data!E85,""))</f>
        <v/>
      </c>
      <c r="F85" s="11" t="str">
        <f aca="false">IF($K85=0,"",IF(AND(ISNUMBER(Data!F85),Data!F85&gt;=Codebook!$F$10,Data!F85&lt;=Codebook!$G$10),Data!F85,""))</f>
        <v/>
      </c>
      <c r="G85" s="11" t="str">
        <f aca="false">IF($K85=0,"",IF(AND(ISNUMBER(Data!G85),Data!G85&gt;=Codebook!$F$11,Data!G85&lt;=Codebook!$G$11),Data!G85,""))</f>
        <v/>
      </c>
      <c r="H85" s="11" t="str">
        <f aca="false">IF($K85=0,"",IF(AND(ISNUMBER(Data!H85),Data!H85&gt;=Codebook!$F$12,Data!H85&lt;=Codebook!$G$12),Data!H85,""))</f>
        <v/>
      </c>
      <c r="I85" s="11" t="str">
        <f aca="false">IF($K85=0,"",IF(AND(ISNUMBER(Data!I85),Data!I85&gt;=Codebook!$F$13,Data!I85&lt;=Codebook!$G$13),Data!I85,""))</f>
        <v/>
      </c>
      <c r="J85" s="11" t="str">
        <f aca="false">IF($K85=0,"",IF(AND(ISNUMBER(Data!J85),Data!J85&gt;=Codebook!$F$14,Data!J85&lt;=Codebook!$G$14),Data!J85,""))</f>
        <v/>
      </c>
      <c r="K85" s="11" t="n">
        <f aca="false">IF(Data!A85="",0,IF(COUNTIF(Data!$A$5:A85,Data!A85)&gt;1,0,1))</f>
        <v>0</v>
      </c>
      <c r="L85" s="11" t="n">
        <f aca="false">IF($K85=0,0,IF(COUNT(E85:I85)=5,1,0))</f>
        <v>0</v>
      </c>
      <c r="M85" s="29" t="str">
        <f aca="false">IF(L85=1,AVERAGE(E85:I85),"")</f>
        <v/>
      </c>
      <c r="N85" s="30" t="str">
        <f aca="false">IF($L85=1,E85,"")</f>
        <v/>
      </c>
      <c r="O85" s="30" t="str">
        <f aca="false">IF($L85=1,F85,"")</f>
        <v/>
      </c>
      <c r="P85" s="30" t="str">
        <f aca="false">IF($L85=1,G85,"")</f>
        <v/>
      </c>
      <c r="Q85" s="30" t="str">
        <f aca="false">IF($L85=1,H85,"")</f>
        <v/>
      </c>
      <c r="R85" s="30" t="str">
        <f aca="false">IF($L85=1,I85,"")</f>
        <v/>
      </c>
      <c r="S85" s="30" t="str">
        <f aca="false">IF(L85=1,SUM(E85:I85),"")</f>
        <v/>
      </c>
    </row>
    <row r="86" customFormat="false" ht="15" hidden="false" customHeight="false" outlineLevel="0" collapsed="false">
      <c r="A86" s="11" t="str">
        <f aca="false">IF($K86=1,Data!A86,"")</f>
        <v/>
      </c>
      <c r="B86" s="11" t="str">
        <f aca="false">IF($K86=0,"",IF(AND(ISNUMBER(Data!B86),Data!B86&gt;=Codebook!$F$6,Data!B86&lt;=Codebook!$G$6),Data!B86,""))</f>
        <v/>
      </c>
      <c r="C86" s="11" t="str">
        <f aca="false">IF($K86=0,"",IF(AND(ISNUMBER(Data!C86),Data!C86&gt;=Codebook!$F$7,Data!C86&lt;=Codebook!$G$7),Data!C86,""))</f>
        <v/>
      </c>
      <c r="D86" s="11" t="str">
        <f aca="false">IF($K86=0,"",IF(AND(ISNUMBER(Data!D86),Data!D86&gt;=Codebook!$F$8,Data!D86&lt;=Codebook!$G$8),Data!D86,""))</f>
        <v/>
      </c>
      <c r="E86" s="11" t="str">
        <f aca="false">IF($K86=0,"",IF(AND(ISNUMBER(Data!E86),Data!E86&gt;=Codebook!$F$9,Data!E86&lt;=Codebook!$G$9),Data!E86,""))</f>
        <v/>
      </c>
      <c r="F86" s="11" t="str">
        <f aca="false">IF($K86=0,"",IF(AND(ISNUMBER(Data!F86),Data!F86&gt;=Codebook!$F$10,Data!F86&lt;=Codebook!$G$10),Data!F86,""))</f>
        <v/>
      </c>
      <c r="G86" s="11" t="str">
        <f aca="false">IF($K86=0,"",IF(AND(ISNUMBER(Data!G86),Data!G86&gt;=Codebook!$F$11,Data!G86&lt;=Codebook!$G$11),Data!G86,""))</f>
        <v/>
      </c>
      <c r="H86" s="11" t="str">
        <f aca="false">IF($K86=0,"",IF(AND(ISNUMBER(Data!H86),Data!H86&gt;=Codebook!$F$12,Data!H86&lt;=Codebook!$G$12),Data!H86,""))</f>
        <v/>
      </c>
      <c r="I86" s="11" t="str">
        <f aca="false">IF($K86=0,"",IF(AND(ISNUMBER(Data!I86),Data!I86&gt;=Codebook!$F$13,Data!I86&lt;=Codebook!$G$13),Data!I86,""))</f>
        <v/>
      </c>
      <c r="J86" s="11" t="str">
        <f aca="false">IF($K86=0,"",IF(AND(ISNUMBER(Data!J86),Data!J86&gt;=Codebook!$F$14,Data!J86&lt;=Codebook!$G$14),Data!J86,""))</f>
        <v/>
      </c>
      <c r="K86" s="11" t="n">
        <f aca="false">IF(Data!A86="",0,IF(COUNTIF(Data!$A$5:A86,Data!A86)&gt;1,0,1))</f>
        <v>0</v>
      </c>
      <c r="L86" s="11" t="n">
        <f aca="false">IF($K86=0,0,IF(COUNT(E86:I86)=5,1,0))</f>
        <v>0</v>
      </c>
      <c r="M86" s="29" t="str">
        <f aca="false">IF(L86=1,AVERAGE(E86:I86),"")</f>
        <v/>
      </c>
      <c r="N86" s="30" t="str">
        <f aca="false">IF($L86=1,E86,"")</f>
        <v/>
      </c>
      <c r="O86" s="30" t="str">
        <f aca="false">IF($L86=1,F86,"")</f>
        <v/>
      </c>
      <c r="P86" s="30" t="str">
        <f aca="false">IF($L86=1,G86,"")</f>
        <v/>
      </c>
      <c r="Q86" s="30" t="str">
        <f aca="false">IF($L86=1,H86,"")</f>
        <v/>
      </c>
      <c r="R86" s="30" t="str">
        <f aca="false">IF($L86=1,I86,"")</f>
        <v/>
      </c>
      <c r="S86" s="30" t="str">
        <f aca="false">IF(L86=1,SUM(E86:I86),"")</f>
        <v/>
      </c>
    </row>
    <row r="87" customFormat="false" ht="15" hidden="false" customHeight="false" outlineLevel="0" collapsed="false">
      <c r="A87" s="11" t="str">
        <f aca="false">IF($K87=1,Data!A87,"")</f>
        <v/>
      </c>
      <c r="B87" s="11" t="str">
        <f aca="false">IF($K87=0,"",IF(AND(ISNUMBER(Data!B87),Data!B87&gt;=Codebook!$F$6,Data!B87&lt;=Codebook!$G$6),Data!B87,""))</f>
        <v/>
      </c>
      <c r="C87" s="11" t="str">
        <f aca="false">IF($K87=0,"",IF(AND(ISNUMBER(Data!C87),Data!C87&gt;=Codebook!$F$7,Data!C87&lt;=Codebook!$G$7),Data!C87,""))</f>
        <v/>
      </c>
      <c r="D87" s="11" t="str">
        <f aca="false">IF($K87=0,"",IF(AND(ISNUMBER(Data!D87),Data!D87&gt;=Codebook!$F$8,Data!D87&lt;=Codebook!$G$8),Data!D87,""))</f>
        <v/>
      </c>
      <c r="E87" s="11" t="str">
        <f aca="false">IF($K87=0,"",IF(AND(ISNUMBER(Data!E87),Data!E87&gt;=Codebook!$F$9,Data!E87&lt;=Codebook!$G$9),Data!E87,""))</f>
        <v/>
      </c>
      <c r="F87" s="11" t="str">
        <f aca="false">IF($K87=0,"",IF(AND(ISNUMBER(Data!F87),Data!F87&gt;=Codebook!$F$10,Data!F87&lt;=Codebook!$G$10),Data!F87,""))</f>
        <v/>
      </c>
      <c r="G87" s="11" t="str">
        <f aca="false">IF($K87=0,"",IF(AND(ISNUMBER(Data!G87),Data!G87&gt;=Codebook!$F$11,Data!G87&lt;=Codebook!$G$11),Data!G87,""))</f>
        <v/>
      </c>
      <c r="H87" s="11" t="str">
        <f aca="false">IF($K87=0,"",IF(AND(ISNUMBER(Data!H87),Data!H87&gt;=Codebook!$F$12,Data!H87&lt;=Codebook!$G$12),Data!H87,""))</f>
        <v/>
      </c>
      <c r="I87" s="11" t="str">
        <f aca="false">IF($K87=0,"",IF(AND(ISNUMBER(Data!I87),Data!I87&gt;=Codebook!$F$13,Data!I87&lt;=Codebook!$G$13),Data!I87,""))</f>
        <v/>
      </c>
      <c r="J87" s="11" t="str">
        <f aca="false">IF($K87=0,"",IF(AND(ISNUMBER(Data!J87),Data!J87&gt;=Codebook!$F$14,Data!J87&lt;=Codebook!$G$14),Data!J87,""))</f>
        <v/>
      </c>
      <c r="K87" s="11" t="n">
        <f aca="false">IF(Data!A87="",0,IF(COUNTIF(Data!$A$5:A87,Data!A87)&gt;1,0,1))</f>
        <v>0</v>
      </c>
      <c r="L87" s="11" t="n">
        <f aca="false">IF($K87=0,0,IF(COUNT(E87:I87)=5,1,0))</f>
        <v>0</v>
      </c>
      <c r="M87" s="29" t="str">
        <f aca="false">IF(L87=1,AVERAGE(E87:I87),"")</f>
        <v/>
      </c>
      <c r="N87" s="30" t="str">
        <f aca="false">IF($L87=1,E87,"")</f>
        <v/>
      </c>
      <c r="O87" s="30" t="str">
        <f aca="false">IF($L87=1,F87,"")</f>
        <v/>
      </c>
      <c r="P87" s="30" t="str">
        <f aca="false">IF($L87=1,G87,"")</f>
        <v/>
      </c>
      <c r="Q87" s="30" t="str">
        <f aca="false">IF($L87=1,H87,"")</f>
        <v/>
      </c>
      <c r="R87" s="30" t="str">
        <f aca="false">IF($L87=1,I87,"")</f>
        <v/>
      </c>
      <c r="S87" s="30" t="str">
        <f aca="false">IF(L87=1,SUM(E87:I87),"")</f>
        <v/>
      </c>
    </row>
    <row r="88" customFormat="false" ht="15" hidden="false" customHeight="false" outlineLevel="0" collapsed="false">
      <c r="A88" s="11" t="str">
        <f aca="false">IF($K88=1,Data!A88,"")</f>
        <v/>
      </c>
      <c r="B88" s="11" t="str">
        <f aca="false">IF($K88=0,"",IF(AND(ISNUMBER(Data!B88),Data!B88&gt;=Codebook!$F$6,Data!B88&lt;=Codebook!$G$6),Data!B88,""))</f>
        <v/>
      </c>
      <c r="C88" s="11" t="str">
        <f aca="false">IF($K88=0,"",IF(AND(ISNUMBER(Data!C88),Data!C88&gt;=Codebook!$F$7,Data!C88&lt;=Codebook!$G$7),Data!C88,""))</f>
        <v/>
      </c>
      <c r="D88" s="11" t="str">
        <f aca="false">IF($K88=0,"",IF(AND(ISNUMBER(Data!D88),Data!D88&gt;=Codebook!$F$8,Data!D88&lt;=Codebook!$G$8),Data!D88,""))</f>
        <v/>
      </c>
      <c r="E88" s="11" t="str">
        <f aca="false">IF($K88=0,"",IF(AND(ISNUMBER(Data!E88),Data!E88&gt;=Codebook!$F$9,Data!E88&lt;=Codebook!$G$9),Data!E88,""))</f>
        <v/>
      </c>
      <c r="F88" s="11" t="str">
        <f aca="false">IF($K88=0,"",IF(AND(ISNUMBER(Data!F88),Data!F88&gt;=Codebook!$F$10,Data!F88&lt;=Codebook!$G$10),Data!F88,""))</f>
        <v/>
      </c>
      <c r="G88" s="11" t="str">
        <f aca="false">IF($K88=0,"",IF(AND(ISNUMBER(Data!G88),Data!G88&gt;=Codebook!$F$11,Data!G88&lt;=Codebook!$G$11),Data!G88,""))</f>
        <v/>
      </c>
      <c r="H88" s="11" t="str">
        <f aca="false">IF($K88=0,"",IF(AND(ISNUMBER(Data!H88),Data!H88&gt;=Codebook!$F$12,Data!H88&lt;=Codebook!$G$12),Data!H88,""))</f>
        <v/>
      </c>
      <c r="I88" s="11" t="str">
        <f aca="false">IF($K88=0,"",IF(AND(ISNUMBER(Data!I88),Data!I88&gt;=Codebook!$F$13,Data!I88&lt;=Codebook!$G$13),Data!I88,""))</f>
        <v/>
      </c>
      <c r="J88" s="11" t="str">
        <f aca="false">IF($K88=0,"",IF(AND(ISNUMBER(Data!J88),Data!J88&gt;=Codebook!$F$14,Data!J88&lt;=Codebook!$G$14),Data!J88,""))</f>
        <v/>
      </c>
      <c r="K88" s="11" t="n">
        <f aca="false">IF(Data!A88="",0,IF(COUNTIF(Data!$A$5:A88,Data!A88)&gt;1,0,1))</f>
        <v>0</v>
      </c>
      <c r="L88" s="11" t="n">
        <f aca="false">IF($K88=0,0,IF(COUNT(E88:I88)=5,1,0))</f>
        <v>0</v>
      </c>
      <c r="M88" s="29" t="str">
        <f aca="false">IF(L88=1,AVERAGE(E88:I88),"")</f>
        <v/>
      </c>
      <c r="N88" s="30" t="str">
        <f aca="false">IF($L88=1,E88,"")</f>
        <v/>
      </c>
      <c r="O88" s="30" t="str">
        <f aca="false">IF($L88=1,F88,"")</f>
        <v/>
      </c>
      <c r="P88" s="30" t="str">
        <f aca="false">IF($L88=1,G88,"")</f>
        <v/>
      </c>
      <c r="Q88" s="30" t="str">
        <f aca="false">IF($L88=1,H88,"")</f>
        <v/>
      </c>
      <c r="R88" s="30" t="str">
        <f aca="false">IF($L88=1,I88,"")</f>
        <v/>
      </c>
      <c r="S88" s="30" t="str">
        <f aca="false">IF(L88=1,SUM(E88:I88),"")</f>
        <v/>
      </c>
    </row>
    <row r="89" customFormat="false" ht="15" hidden="false" customHeight="false" outlineLevel="0" collapsed="false">
      <c r="A89" s="11" t="str">
        <f aca="false">IF($K89=1,Data!A89,"")</f>
        <v/>
      </c>
      <c r="B89" s="11" t="str">
        <f aca="false">IF($K89=0,"",IF(AND(ISNUMBER(Data!B89),Data!B89&gt;=Codebook!$F$6,Data!B89&lt;=Codebook!$G$6),Data!B89,""))</f>
        <v/>
      </c>
      <c r="C89" s="11" t="str">
        <f aca="false">IF($K89=0,"",IF(AND(ISNUMBER(Data!C89),Data!C89&gt;=Codebook!$F$7,Data!C89&lt;=Codebook!$G$7),Data!C89,""))</f>
        <v/>
      </c>
      <c r="D89" s="11" t="str">
        <f aca="false">IF($K89=0,"",IF(AND(ISNUMBER(Data!D89),Data!D89&gt;=Codebook!$F$8,Data!D89&lt;=Codebook!$G$8),Data!D89,""))</f>
        <v/>
      </c>
      <c r="E89" s="11" t="str">
        <f aca="false">IF($K89=0,"",IF(AND(ISNUMBER(Data!E89),Data!E89&gt;=Codebook!$F$9,Data!E89&lt;=Codebook!$G$9),Data!E89,""))</f>
        <v/>
      </c>
      <c r="F89" s="11" t="str">
        <f aca="false">IF($K89=0,"",IF(AND(ISNUMBER(Data!F89),Data!F89&gt;=Codebook!$F$10,Data!F89&lt;=Codebook!$G$10),Data!F89,""))</f>
        <v/>
      </c>
      <c r="G89" s="11" t="str">
        <f aca="false">IF($K89=0,"",IF(AND(ISNUMBER(Data!G89),Data!G89&gt;=Codebook!$F$11,Data!G89&lt;=Codebook!$G$11),Data!G89,""))</f>
        <v/>
      </c>
      <c r="H89" s="11" t="str">
        <f aca="false">IF($K89=0,"",IF(AND(ISNUMBER(Data!H89),Data!H89&gt;=Codebook!$F$12,Data!H89&lt;=Codebook!$G$12),Data!H89,""))</f>
        <v/>
      </c>
      <c r="I89" s="11" t="str">
        <f aca="false">IF($K89=0,"",IF(AND(ISNUMBER(Data!I89),Data!I89&gt;=Codebook!$F$13,Data!I89&lt;=Codebook!$G$13),Data!I89,""))</f>
        <v/>
      </c>
      <c r="J89" s="11" t="str">
        <f aca="false">IF($K89=0,"",IF(AND(ISNUMBER(Data!J89),Data!J89&gt;=Codebook!$F$14,Data!J89&lt;=Codebook!$G$14),Data!J89,""))</f>
        <v/>
      </c>
      <c r="K89" s="11" t="n">
        <f aca="false">IF(Data!A89="",0,IF(COUNTIF(Data!$A$5:A89,Data!A89)&gt;1,0,1))</f>
        <v>0</v>
      </c>
      <c r="L89" s="11" t="n">
        <f aca="false">IF($K89=0,0,IF(COUNT(E89:I89)=5,1,0))</f>
        <v>0</v>
      </c>
      <c r="M89" s="29" t="str">
        <f aca="false">IF(L89=1,AVERAGE(E89:I89),"")</f>
        <v/>
      </c>
      <c r="N89" s="30" t="str">
        <f aca="false">IF($L89=1,E89,"")</f>
        <v/>
      </c>
      <c r="O89" s="30" t="str">
        <f aca="false">IF($L89=1,F89,"")</f>
        <v/>
      </c>
      <c r="P89" s="30" t="str">
        <f aca="false">IF($L89=1,G89,"")</f>
        <v/>
      </c>
      <c r="Q89" s="30" t="str">
        <f aca="false">IF($L89=1,H89,"")</f>
        <v/>
      </c>
      <c r="R89" s="30" t="str">
        <f aca="false">IF($L89=1,I89,"")</f>
        <v/>
      </c>
      <c r="S89" s="30" t="str">
        <f aca="false">IF(L89=1,SUM(E89:I89),"")</f>
        <v/>
      </c>
    </row>
    <row r="90" customFormat="false" ht="15" hidden="false" customHeight="false" outlineLevel="0" collapsed="false">
      <c r="A90" s="11" t="str">
        <f aca="false">IF($K90=1,Data!A90,"")</f>
        <v/>
      </c>
      <c r="B90" s="11" t="str">
        <f aca="false">IF($K90=0,"",IF(AND(ISNUMBER(Data!B90),Data!B90&gt;=Codebook!$F$6,Data!B90&lt;=Codebook!$G$6),Data!B90,""))</f>
        <v/>
      </c>
      <c r="C90" s="11" t="str">
        <f aca="false">IF($K90=0,"",IF(AND(ISNUMBER(Data!C90),Data!C90&gt;=Codebook!$F$7,Data!C90&lt;=Codebook!$G$7),Data!C90,""))</f>
        <v/>
      </c>
      <c r="D90" s="11" t="str">
        <f aca="false">IF($K90=0,"",IF(AND(ISNUMBER(Data!D90),Data!D90&gt;=Codebook!$F$8,Data!D90&lt;=Codebook!$G$8),Data!D90,""))</f>
        <v/>
      </c>
      <c r="E90" s="11" t="str">
        <f aca="false">IF($K90=0,"",IF(AND(ISNUMBER(Data!E90),Data!E90&gt;=Codebook!$F$9,Data!E90&lt;=Codebook!$G$9),Data!E90,""))</f>
        <v/>
      </c>
      <c r="F90" s="11" t="str">
        <f aca="false">IF($K90=0,"",IF(AND(ISNUMBER(Data!F90),Data!F90&gt;=Codebook!$F$10,Data!F90&lt;=Codebook!$G$10),Data!F90,""))</f>
        <v/>
      </c>
      <c r="G90" s="11" t="str">
        <f aca="false">IF($K90=0,"",IF(AND(ISNUMBER(Data!G90),Data!G90&gt;=Codebook!$F$11,Data!G90&lt;=Codebook!$G$11),Data!G90,""))</f>
        <v/>
      </c>
      <c r="H90" s="11" t="str">
        <f aca="false">IF($K90=0,"",IF(AND(ISNUMBER(Data!H90),Data!H90&gt;=Codebook!$F$12,Data!H90&lt;=Codebook!$G$12),Data!H90,""))</f>
        <v/>
      </c>
      <c r="I90" s="11" t="str">
        <f aca="false">IF($K90=0,"",IF(AND(ISNUMBER(Data!I90),Data!I90&gt;=Codebook!$F$13,Data!I90&lt;=Codebook!$G$13),Data!I90,""))</f>
        <v/>
      </c>
      <c r="J90" s="11" t="str">
        <f aca="false">IF($K90=0,"",IF(AND(ISNUMBER(Data!J90),Data!J90&gt;=Codebook!$F$14,Data!J90&lt;=Codebook!$G$14),Data!J90,""))</f>
        <v/>
      </c>
      <c r="K90" s="11" t="n">
        <f aca="false">IF(Data!A90="",0,IF(COUNTIF(Data!$A$5:A90,Data!A90)&gt;1,0,1))</f>
        <v>0</v>
      </c>
      <c r="L90" s="11" t="n">
        <f aca="false">IF($K90=0,0,IF(COUNT(E90:I90)=5,1,0))</f>
        <v>0</v>
      </c>
      <c r="M90" s="29" t="str">
        <f aca="false">IF(L90=1,AVERAGE(E90:I90),"")</f>
        <v/>
      </c>
      <c r="N90" s="30" t="str">
        <f aca="false">IF($L90=1,E90,"")</f>
        <v/>
      </c>
      <c r="O90" s="30" t="str">
        <f aca="false">IF($L90=1,F90,"")</f>
        <v/>
      </c>
      <c r="P90" s="30" t="str">
        <f aca="false">IF($L90=1,G90,"")</f>
        <v/>
      </c>
      <c r="Q90" s="30" t="str">
        <f aca="false">IF($L90=1,H90,"")</f>
        <v/>
      </c>
      <c r="R90" s="30" t="str">
        <f aca="false">IF($L90=1,I90,"")</f>
        <v/>
      </c>
      <c r="S90" s="30" t="str">
        <f aca="false">IF(L90=1,SUM(E90:I90),"")</f>
        <v/>
      </c>
    </row>
    <row r="91" customFormat="false" ht="15" hidden="false" customHeight="false" outlineLevel="0" collapsed="false">
      <c r="A91" s="11" t="str">
        <f aca="false">IF($K91=1,Data!A91,"")</f>
        <v/>
      </c>
      <c r="B91" s="11" t="str">
        <f aca="false">IF($K91=0,"",IF(AND(ISNUMBER(Data!B91),Data!B91&gt;=Codebook!$F$6,Data!B91&lt;=Codebook!$G$6),Data!B91,""))</f>
        <v/>
      </c>
      <c r="C91" s="11" t="str">
        <f aca="false">IF($K91=0,"",IF(AND(ISNUMBER(Data!C91),Data!C91&gt;=Codebook!$F$7,Data!C91&lt;=Codebook!$G$7),Data!C91,""))</f>
        <v/>
      </c>
      <c r="D91" s="11" t="str">
        <f aca="false">IF($K91=0,"",IF(AND(ISNUMBER(Data!D91),Data!D91&gt;=Codebook!$F$8,Data!D91&lt;=Codebook!$G$8),Data!D91,""))</f>
        <v/>
      </c>
      <c r="E91" s="11" t="str">
        <f aca="false">IF($K91=0,"",IF(AND(ISNUMBER(Data!E91),Data!E91&gt;=Codebook!$F$9,Data!E91&lt;=Codebook!$G$9),Data!E91,""))</f>
        <v/>
      </c>
      <c r="F91" s="11" t="str">
        <f aca="false">IF($K91=0,"",IF(AND(ISNUMBER(Data!F91),Data!F91&gt;=Codebook!$F$10,Data!F91&lt;=Codebook!$G$10),Data!F91,""))</f>
        <v/>
      </c>
      <c r="G91" s="11" t="str">
        <f aca="false">IF($K91=0,"",IF(AND(ISNUMBER(Data!G91),Data!G91&gt;=Codebook!$F$11,Data!G91&lt;=Codebook!$G$11),Data!G91,""))</f>
        <v/>
      </c>
      <c r="H91" s="11" t="str">
        <f aca="false">IF($K91=0,"",IF(AND(ISNUMBER(Data!H91),Data!H91&gt;=Codebook!$F$12,Data!H91&lt;=Codebook!$G$12),Data!H91,""))</f>
        <v/>
      </c>
      <c r="I91" s="11" t="str">
        <f aca="false">IF($K91=0,"",IF(AND(ISNUMBER(Data!I91),Data!I91&gt;=Codebook!$F$13,Data!I91&lt;=Codebook!$G$13),Data!I91,""))</f>
        <v/>
      </c>
      <c r="J91" s="11" t="str">
        <f aca="false">IF($K91=0,"",IF(AND(ISNUMBER(Data!J91),Data!J91&gt;=Codebook!$F$14,Data!J91&lt;=Codebook!$G$14),Data!J91,""))</f>
        <v/>
      </c>
      <c r="K91" s="11" t="n">
        <f aca="false">IF(Data!A91="",0,IF(COUNTIF(Data!$A$5:A91,Data!A91)&gt;1,0,1))</f>
        <v>0</v>
      </c>
      <c r="L91" s="11" t="n">
        <f aca="false">IF($K91=0,0,IF(COUNT(E91:I91)=5,1,0))</f>
        <v>0</v>
      </c>
      <c r="M91" s="29" t="str">
        <f aca="false">IF(L91=1,AVERAGE(E91:I91),"")</f>
        <v/>
      </c>
      <c r="N91" s="30" t="str">
        <f aca="false">IF($L91=1,E91,"")</f>
        <v/>
      </c>
      <c r="O91" s="30" t="str">
        <f aca="false">IF($L91=1,F91,"")</f>
        <v/>
      </c>
      <c r="P91" s="30" t="str">
        <f aca="false">IF($L91=1,G91,"")</f>
        <v/>
      </c>
      <c r="Q91" s="30" t="str">
        <f aca="false">IF($L91=1,H91,"")</f>
        <v/>
      </c>
      <c r="R91" s="30" t="str">
        <f aca="false">IF($L91=1,I91,"")</f>
        <v/>
      </c>
      <c r="S91" s="30" t="str">
        <f aca="false">IF(L91=1,SUM(E91:I91),"")</f>
        <v/>
      </c>
    </row>
    <row r="92" customFormat="false" ht="15" hidden="false" customHeight="false" outlineLevel="0" collapsed="false">
      <c r="A92" s="11" t="str">
        <f aca="false">IF($K92=1,Data!A92,"")</f>
        <v/>
      </c>
      <c r="B92" s="11" t="str">
        <f aca="false">IF($K92=0,"",IF(AND(ISNUMBER(Data!B92),Data!B92&gt;=Codebook!$F$6,Data!B92&lt;=Codebook!$G$6),Data!B92,""))</f>
        <v/>
      </c>
      <c r="C92" s="11" t="str">
        <f aca="false">IF($K92=0,"",IF(AND(ISNUMBER(Data!C92),Data!C92&gt;=Codebook!$F$7,Data!C92&lt;=Codebook!$G$7),Data!C92,""))</f>
        <v/>
      </c>
      <c r="D92" s="11" t="str">
        <f aca="false">IF($K92=0,"",IF(AND(ISNUMBER(Data!D92),Data!D92&gt;=Codebook!$F$8,Data!D92&lt;=Codebook!$G$8),Data!D92,""))</f>
        <v/>
      </c>
      <c r="E92" s="11" t="str">
        <f aca="false">IF($K92=0,"",IF(AND(ISNUMBER(Data!E92),Data!E92&gt;=Codebook!$F$9,Data!E92&lt;=Codebook!$G$9),Data!E92,""))</f>
        <v/>
      </c>
      <c r="F92" s="11" t="str">
        <f aca="false">IF($K92=0,"",IF(AND(ISNUMBER(Data!F92),Data!F92&gt;=Codebook!$F$10,Data!F92&lt;=Codebook!$G$10),Data!F92,""))</f>
        <v/>
      </c>
      <c r="G92" s="11" t="str">
        <f aca="false">IF($K92=0,"",IF(AND(ISNUMBER(Data!G92),Data!G92&gt;=Codebook!$F$11,Data!G92&lt;=Codebook!$G$11),Data!G92,""))</f>
        <v/>
      </c>
      <c r="H92" s="11" t="str">
        <f aca="false">IF($K92=0,"",IF(AND(ISNUMBER(Data!H92),Data!H92&gt;=Codebook!$F$12,Data!H92&lt;=Codebook!$G$12),Data!H92,""))</f>
        <v/>
      </c>
      <c r="I92" s="11" t="str">
        <f aca="false">IF($K92=0,"",IF(AND(ISNUMBER(Data!I92),Data!I92&gt;=Codebook!$F$13,Data!I92&lt;=Codebook!$G$13),Data!I92,""))</f>
        <v/>
      </c>
      <c r="J92" s="11" t="str">
        <f aca="false">IF($K92=0,"",IF(AND(ISNUMBER(Data!J92),Data!J92&gt;=Codebook!$F$14,Data!J92&lt;=Codebook!$G$14),Data!J92,""))</f>
        <v/>
      </c>
      <c r="K92" s="11" t="n">
        <f aca="false">IF(Data!A92="",0,IF(COUNTIF(Data!$A$5:A92,Data!A92)&gt;1,0,1))</f>
        <v>0</v>
      </c>
      <c r="L92" s="11" t="n">
        <f aca="false">IF($K92=0,0,IF(COUNT(E92:I92)=5,1,0))</f>
        <v>0</v>
      </c>
      <c r="M92" s="29" t="str">
        <f aca="false">IF(L92=1,AVERAGE(E92:I92),"")</f>
        <v/>
      </c>
      <c r="N92" s="30" t="str">
        <f aca="false">IF($L92=1,E92,"")</f>
        <v/>
      </c>
      <c r="O92" s="30" t="str">
        <f aca="false">IF($L92=1,F92,"")</f>
        <v/>
      </c>
      <c r="P92" s="30" t="str">
        <f aca="false">IF($L92=1,G92,"")</f>
        <v/>
      </c>
      <c r="Q92" s="30" t="str">
        <f aca="false">IF($L92=1,H92,"")</f>
        <v/>
      </c>
      <c r="R92" s="30" t="str">
        <f aca="false">IF($L92=1,I92,"")</f>
        <v/>
      </c>
      <c r="S92" s="30" t="str">
        <f aca="false">IF(L92=1,SUM(E92:I92),"")</f>
        <v/>
      </c>
    </row>
    <row r="93" customFormat="false" ht="15" hidden="false" customHeight="false" outlineLevel="0" collapsed="false">
      <c r="A93" s="11" t="str">
        <f aca="false">IF($K93=1,Data!A93,"")</f>
        <v/>
      </c>
      <c r="B93" s="11" t="str">
        <f aca="false">IF($K93=0,"",IF(AND(ISNUMBER(Data!B93),Data!B93&gt;=Codebook!$F$6,Data!B93&lt;=Codebook!$G$6),Data!B93,""))</f>
        <v/>
      </c>
      <c r="C93" s="11" t="str">
        <f aca="false">IF($K93=0,"",IF(AND(ISNUMBER(Data!C93),Data!C93&gt;=Codebook!$F$7,Data!C93&lt;=Codebook!$G$7),Data!C93,""))</f>
        <v/>
      </c>
      <c r="D93" s="11" t="str">
        <f aca="false">IF($K93=0,"",IF(AND(ISNUMBER(Data!D93),Data!D93&gt;=Codebook!$F$8,Data!D93&lt;=Codebook!$G$8),Data!D93,""))</f>
        <v/>
      </c>
      <c r="E93" s="11" t="str">
        <f aca="false">IF($K93=0,"",IF(AND(ISNUMBER(Data!E93),Data!E93&gt;=Codebook!$F$9,Data!E93&lt;=Codebook!$G$9),Data!E93,""))</f>
        <v/>
      </c>
      <c r="F93" s="11" t="str">
        <f aca="false">IF($K93=0,"",IF(AND(ISNUMBER(Data!F93),Data!F93&gt;=Codebook!$F$10,Data!F93&lt;=Codebook!$G$10),Data!F93,""))</f>
        <v/>
      </c>
      <c r="G93" s="11" t="str">
        <f aca="false">IF($K93=0,"",IF(AND(ISNUMBER(Data!G93),Data!G93&gt;=Codebook!$F$11,Data!G93&lt;=Codebook!$G$11),Data!G93,""))</f>
        <v/>
      </c>
      <c r="H93" s="11" t="str">
        <f aca="false">IF($K93=0,"",IF(AND(ISNUMBER(Data!H93),Data!H93&gt;=Codebook!$F$12,Data!H93&lt;=Codebook!$G$12),Data!H93,""))</f>
        <v/>
      </c>
      <c r="I93" s="11" t="str">
        <f aca="false">IF($K93=0,"",IF(AND(ISNUMBER(Data!I93),Data!I93&gt;=Codebook!$F$13,Data!I93&lt;=Codebook!$G$13),Data!I93,""))</f>
        <v/>
      </c>
      <c r="J93" s="11" t="str">
        <f aca="false">IF($K93=0,"",IF(AND(ISNUMBER(Data!J93),Data!J93&gt;=Codebook!$F$14,Data!J93&lt;=Codebook!$G$14),Data!J93,""))</f>
        <v/>
      </c>
      <c r="K93" s="11" t="n">
        <f aca="false">IF(Data!A93="",0,IF(COUNTIF(Data!$A$5:A93,Data!A93)&gt;1,0,1))</f>
        <v>0</v>
      </c>
      <c r="L93" s="11" t="n">
        <f aca="false">IF($K93=0,0,IF(COUNT(E93:I93)=5,1,0))</f>
        <v>0</v>
      </c>
      <c r="M93" s="29" t="str">
        <f aca="false">IF(L93=1,AVERAGE(E93:I93),"")</f>
        <v/>
      </c>
      <c r="N93" s="30" t="str">
        <f aca="false">IF($L93=1,E93,"")</f>
        <v/>
      </c>
      <c r="O93" s="30" t="str">
        <f aca="false">IF($L93=1,F93,"")</f>
        <v/>
      </c>
      <c r="P93" s="30" t="str">
        <f aca="false">IF($L93=1,G93,"")</f>
        <v/>
      </c>
      <c r="Q93" s="30" t="str">
        <f aca="false">IF($L93=1,H93,"")</f>
        <v/>
      </c>
      <c r="R93" s="30" t="str">
        <f aca="false">IF($L93=1,I93,"")</f>
        <v/>
      </c>
      <c r="S93" s="30" t="str">
        <f aca="false">IF(L93=1,SUM(E93:I93),"")</f>
        <v/>
      </c>
    </row>
    <row r="94" customFormat="false" ht="15" hidden="false" customHeight="false" outlineLevel="0" collapsed="false">
      <c r="A94" s="11" t="str">
        <f aca="false">IF($K94=1,Data!A94,"")</f>
        <v/>
      </c>
      <c r="B94" s="11" t="str">
        <f aca="false">IF($K94=0,"",IF(AND(ISNUMBER(Data!B94),Data!B94&gt;=Codebook!$F$6,Data!B94&lt;=Codebook!$G$6),Data!B94,""))</f>
        <v/>
      </c>
      <c r="C94" s="11" t="str">
        <f aca="false">IF($K94=0,"",IF(AND(ISNUMBER(Data!C94),Data!C94&gt;=Codebook!$F$7,Data!C94&lt;=Codebook!$G$7),Data!C94,""))</f>
        <v/>
      </c>
      <c r="D94" s="11" t="str">
        <f aca="false">IF($K94=0,"",IF(AND(ISNUMBER(Data!D94),Data!D94&gt;=Codebook!$F$8,Data!D94&lt;=Codebook!$G$8),Data!D94,""))</f>
        <v/>
      </c>
      <c r="E94" s="11" t="str">
        <f aca="false">IF($K94=0,"",IF(AND(ISNUMBER(Data!E94),Data!E94&gt;=Codebook!$F$9,Data!E94&lt;=Codebook!$G$9),Data!E94,""))</f>
        <v/>
      </c>
      <c r="F94" s="11" t="str">
        <f aca="false">IF($K94=0,"",IF(AND(ISNUMBER(Data!F94),Data!F94&gt;=Codebook!$F$10,Data!F94&lt;=Codebook!$G$10),Data!F94,""))</f>
        <v/>
      </c>
      <c r="G94" s="11" t="str">
        <f aca="false">IF($K94=0,"",IF(AND(ISNUMBER(Data!G94),Data!G94&gt;=Codebook!$F$11,Data!G94&lt;=Codebook!$G$11),Data!G94,""))</f>
        <v/>
      </c>
      <c r="H94" s="11" t="str">
        <f aca="false">IF($K94=0,"",IF(AND(ISNUMBER(Data!H94),Data!H94&gt;=Codebook!$F$12,Data!H94&lt;=Codebook!$G$12),Data!H94,""))</f>
        <v/>
      </c>
      <c r="I94" s="11" t="str">
        <f aca="false">IF($K94=0,"",IF(AND(ISNUMBER(Data!I94),Data!I94&gt;=Codebook!$F$13,Data!I94&lt;=Codebook!$G$13),Data!I94,""))</f>
        <v/>
      </c>
      <c r="J94" s="11" t="str">
        <f aca="false">IF($K94=0,"",IF(AND(ISNUMBER(Data!J94),Data!J94&gt;=Codebook!$F$14,Data!J94&lt;=Codebook!$G$14),Data!J94,""))</f>
        <v/>
      </c>
      <c r="K94" s="11" t="n">
        <f aca="false">IF(Data!A94="",0,IF(COUNTIF(Data!$A$5:A94,Data!A94)&gt;1,0,1))</f>
        <v>0</v>
      </c>
      <c r="L94" s="11" t="n">
        <f aca="false">IF($K94=0,0,IF(COUNT(E94:I94)=5,1,0))</f>
        <v>0</v>
      </c>
      <c r="M94" s="29" t="str">
        <f aca="false">IF(L94=1,AVERAGE(E94:I94),"")</f>
        <v/>
      </c>
      <c r="N94" s="30" t="str">
        <f aca="false">IF($L94=1,E94,"")</f>
        <v/>
      </c>
      <c r="O94" s="30" t="str">
        <f aca="false">IF($L94=1,F94,"")</f>
        <v/>
      </c>
      <c r="P94" s="30" t="str">
        <f aca="false">IF($L94=1,G94,"")</f>
        <v/>
      </c>
      <c r="Q94" s="30" t="str">
        <f aca="false">IF($L94=1,H94,"")</f>
        <v/>
      </c>
      <c r="R94" s="30" t="str">
        <f aca="false">IF($L94=1,I94,"")</f>
        <v/>
      </c>
      <c r="S94" s="30" t="str">
        <f aca="false">IF(L94=1,SUM(E94:I94),"")</f>
        <v/>
      </c>
    </row>
    <row r="95" customFormat="false" ht="15" hidden="false" customHeight="false" outlineLevel="0" collapsed="false">
      <c r="A95" s="11" t="str">
        <f aca="false">IF($K95=1,Data!A95,"")</f>
        <v/>
      </c>
      <c r="B95" s="11" t="str">
        <f aca="false">IF($K95=0,"",IF(AND(ISNUMBER(Data!B95),Data!B95&gt;=Codebook!$F$6,Data!B95&lt;=Codebook!$G$6),Data!B95,""))</f>
        <v/>
      </c>
      <c r="C95" s="11" t="str">
        <f aca="false">IF($K95=0,"",IF(AND(ISNUMBER(Data!C95),Data!C95&gt;=Codebook!$F$7,Data!C95&lt;=Codebook!$G$7),Data!C95,""))</f>
        <v/>
      </c>
      <c r="D95" s="11" t="str">
        <f aca="false">IF($K95=0,"",IF(AND(ISNUMBER(Data!D95),Data!D95&gt;=Codebook!$F$8,Data!D95&lt;=Codebook!$G$8),Data!D95,""))</f>
        <v/>
      </c>
      <c r="E95" s="11" t="str">
        <f aca="false">IF($K95=0,"",IF(AND(ISNUMBER(Data!E95),Data!E95&gt;=Codebook!$F$9,Data!E95&lt;=Codebook!$G$9),Data!E95,""))</f>
        <v/>
      </c>
      <c r="F95" s="11" t="str">
        <f aca="false">IF($K95=0,"",IF(AND(ISNUMBER(Data!F95),Data!F95&gt;=Codebook!$F$10,Data!F95&lt;=Codebook!$G$10),Data!F95,""))</f>
        <v/>
      </c>
      <c r="G95" s="11" t="str">
        <f aca="false">IF($K95=0,"",IF(AND(ISNUMBER(Data!G95),Data!G95&gt;=Codebook!$F$11,Data!G95&lt;=Codebook!$G$11),Data!G95,""))</f>
        <v/>
      </c>
      <c r="H95" s="11" t="str">
        <f aca="false">IF($K95=0,"",IF(AND(ISNUMBER(Data!H95),Data!H95&gt;=Codebook!$F$12,Data!H95&lt;=Codebook!$G$12),Data!H95,""))</f>
        <v/>
      </c>
      <c r="I95" s="11" t="str">
        <f aca="false">IF($K95=0,"",IF(AND(ISNUMBER(Data!I95),Data!I95&gt;=Codebook!$F$13,Data!I95&lt;=Codebook!$G$13),Data!I95,""))</f>
        <v/>
      </c>
      <c r="J95" s="11" t="str">
        <f aca="false">IF($K95=0,"",IF(AND(ISNUMBER(Data!J95),Data!J95&gt;=Codebook!$F$14,Data!J95&lt;=Codebook!$G$14),Data!J95,""))</f>
        <v/>
      </c>
      <c r="K95" s="11" t="n">
        <f aca="false">IF(Data!A95="",0,IF(COUNTIF(Data!$A$5:A95,Data!A95)&gt;1,0,1))</f>
        <v>0</v>
      </c>
      <c r="L95" s="11" t="n">
        <f aca="false">IF($K95=0,0,IF(COUNT(E95:I95)=5,1,0))</f>
        <v>0</v>
      </c>
      <c r="M95" s="29" t="str">
        <f aca="false">IF(L95=1,AVERAGE(E95:I95),"")</f>
        <v/>
      </c>
      <c r="N95" s="30" t="str">
        <f aca="false">IF($L95=1,E95,"")</f>
        <v/>
      </c>
      <c r="O95" s="30" t="str">
        <f aca="false">IF($L95=1,F95,"")</f>
        <v/>
      </c>
      <c r="P95" s="30" t="str">
        <f aca="false">IF($L95=1,G95,"")</f>
        <v/>
      </c>
      <c r="Q95" s="30" t="str">
        <f aca="false">IF($L95=1,H95,"")</f>
        <v/>
      </c>
      <c r="R95" s="30" t="str">
        <f aca="false">IF($L95=1,I95,"")</f>
        <v/>
      </c>
      <c r="S95" s="30" t="str">
        <f aca="false">IF(L95=1,SUM(E95:I95),"")</f>
        <v/>
      </c>
    </row>
    <row r="96" customFormat="false" ht="15" hidden="false" customHeight="false" outlineLevel="0" collapsed="false">
      <c r="A96" s="11" t="str">
        <f aca="false">IF($K96=1,Data!A96,"")</f>
        <v/>
      </c>
      <c r="B96" s="11" t="str">
        <f aca="false">IF($K96=0,"",IF(AND(ISNUMBER(Data!B96),Data!B96&gt;=Codebook!$F$6,Data!B96&lt;=Codebook!$G$6),Data!B96,""))</f>
        <v/>
      </c>
      <c r="C96" s="11" t="str">
        <f aca="false">IF($K96=0,"",IF(AND(ISNUMBER(Data!C96),Data!C96&gt;=Codebook!$F$7,Data!C96&lt;=Codebook!$G$7),Data!C96,""))</f>
        <v/>
      </c>
      <c r="D96" s="11" t="str">
        <f aca="false">IF($K96=0,"",IF(AND(ISNUMBER(Data!D96),Data!D96&gt;=Codebook!$F$8,Data!D96&lt;=Codebook!$G$8),Data!D96,""))</f>
        <v/>
      </c>
      <c r="E96" s="11" t="str">
        <f aca="false">IF($K96=0,"",IF(AND(ISNUMBER(Data!E96),Data!E96&gt;=Codebook!$F$9,Data!E96&lt;=Codebook!$G$9),Data!E96,""))</f>
        <v/>
      </c>
      <c r="F96" s="11" t="str">
        <f aca="false">IF($K96=0,"",IF(AND(ISNUMBER(Data!F96),Data!F96&gt;=Codebook!$F$10,Data!F96&lt;=Codebook!$G$10),Data!F96,""))</f>
        <v/>
      </c>
      <c r="G96" s="11" t="str">
        <f aca="false">IF($K96=0,"",IF(AND(ISNUMBER(Data!G96),Data!G96&gt;=Codebook!$F$11,Data!G96&lt;=Codebook!$G$11),Data!G96,""))</f>
        <v/>
      </c>
      <c r="H96" s="11" t="str">
        <f aca="false">IF($K96=0,"",IF(AND(ISNUMBER(Data!H96),Data!H96&gt;=Codebook!$F$12,Data!H96&lt;=Codebook!$G$12),Data!H96,""))</f>
        <v/>
      </c>
      <c r="I96" s="11" t="str">
        <f aca="false">IF($K96=0,"",IF(AND(ISNUMBER(Data!I96),Data!I96&gt;=Codebook!$F$13,Data!I96&lt;=Codebook!$G$13),Data!I96,""))</f>
        <v/>
      </c>
      <c r="J96" s="11" t="str">
        <f aca="false">IF($K96=0,"",IF(AND(ISNUMBER(Data!J96),Data!J96&gt;=Codebook!$F$14,Data!J96&lt;=Codebook!$G$14),Data!J96,""))</f>
        <v/>
      </c>
      <c r="K96" s="11" t="n">
        <f aca="false">IF(Data!A96="",0,IF(COUNTIF(Data!$A$5:A96,Data!A96)&gt;1,0,1))</f>
        <v>0</v>
      </c>
      <c r="L96" s="11" t="n">
        <f aca="false">IF($K96=0,0,IF(COUNT(E96:I96)=5,1,0))</f>
        <v>0</v>
      </c>
      <c r="M96" s="29" t="str">
        <f aca="false">IF(L96=1,AVERAGE(E96:I96),"")</f>
        <v/>
      </c>
      <c r="N96" s="30" t="str">
        <f aca="false">IF($L96=1,E96,"")</f>
        <v/>
      </c>
      <c r="O96" s="30" t="str">
        <f aca="false">IF($L96=1,F96,"")</f>
        <v/>
      </c>
      <c r="P96" s="30" t="str">
        <f aca="false">IF($L96=1,G96,"")</f>
        <v/>
      </c>
      <c r="Q96" s="30" t="str">
        <f aca="false">IF($L96=1,H96,"")</f>
        <v/>
      </c>
      <c r="R96" s="30" t="str">
        <f aca="false">IF($L96=1,I96,"")</f>
        <v/>
      </c>
      <c r="S96" s="30" t="str">
        <f aca="false">IF(L96=1,SUM(E96:I96),"")</f>
        <v/>
      </c>
    </row>
    <row r="97" customFormat="false" ht="15" hidden="false" customHeight="false" outlineLevel="0" collapsed="false">
      <c r="A97" s="11" t="str">
        <f aca="false">IF($K97=1,Data!A97,"")</f>
        <v/>
      </c>
      <c r="B97" s="11" t="str">
        <f aca="false">IF($K97=0,"",IF(AND(ISNUMBER(Data!B97),Data!B97&gt;=Codebook!$F$6,Data!B97&lt;=Codebook!$G$6),Data!B97,""))</f>
        <v/>
      </c>
      <c r="C97" s="11" t="str">
        <f aca="false">IF($K97=0,"",IF(AND(ISNUMBER(Data!C97),Data!C97&gt;=Codebook!$F$7,Data!C97&lt;=Codebook!$G$7),Data!C97,""))</f>
        <v/>
      </c>
      <c r="D97" s="11" t="str">
        <f aca="false">IF($K97=0,"",IF(AND(ISNUMBER(Data!D97),Data!D97&gt;=Codebook!$F$8,Data!D97&lt;=Codebook!$G$8),Data!D97,""))</f>
        <v/>
      </c>
      <c r="E97" s="11" t="str">
        <f aca="false">IF($K97=0,"",IF(AND(ISNUMBER(Data!E97),Data!E97&gt;=Codebook!$F$9,Data!E97&lt;=Codebook!$G$9),Data!E97,""))</f>
        <v/>
      </c>
      <c r="F97" s="11" t="str">
        <f aca="false">IF($K97=0,"",IF(AND(ISNUMBER(Data!F97),Data!F97&gt;=Codebook!$F$10,Data!F97&lt;=Codebook!$G$10),Data!F97,""))</f>
        <v/>
      </c>
      <c r="G97" s="11" t="str">
        <f aca="false">IF($K97=0,"",IF(AND(ISNUMBER(Data!G97),Data!G97&gt;=Codebook!$F$11,Data!G97&lt;=Codebook!$G$11),Data!G97,""))</f>
        <v/>
      </c>
      <c r="H97" s="11" t="str">
        <f aca="false">IF($K97=0,"",IF(AND(ISNUMBER(Data!H97),Data!H97&gt;=Codebook!$F$12,Data!H97&lt;=Codebook!$G$12),Data!H97,""))</f>
        <v/>
      </c>
      <c r="I97" s="11" t="str">
        <f aca="false">IF($K97=0,"",IF(AND(ISNUMBER(Data!I97),Data!I97&gt;=Codebook!$F$13,Data!I97&lt;=Codebook!$G$13),Data!I97,""))</f>
        <v/>
      </c>
      <c r="J97" s="11" t="str">
        <f aca="false">IF($K97=0,"",IF(AND(ISNUMBER(Data!J97),Data!J97&gt;=Codebook!$F$14,Data!J97&lt;=Codebook!$G$14),Data!J97,""))</f>
        <v/>
      </c>
      <c r="K97" s="11" t="n">
        <f aca="false">IF(Data!A97="",0,IF(COUNTIF(Data!$A$5:A97,Data!A97)&gt;1,0,1))</f>
        <v>0</v>
      </c>
      <c r="L97" s="11" t="n">
        <f aca="false">IF($K97=0,0,IF(COUNT(E97:I97)=5,1,0))</f>
        <v>0</v>
      </c>
      <c r="M97" s="29" t="str">
        <f aca="false">IF(L97=1,AVERAGE(E97:I97),"")</f>
        <v/>
      </c>
      <c r="N97" s="30" t="str">
        <f aca="false">IF($L97=1,E97,"")</f>
        <v/>
      </c>
      <c r="O97" s="30" t="str">
        <f aca="false">IF($L97=1,F97,"")</f>
        <v/>
      </c>
      <c r="P97" s="30" t="str">
        <f aca="false">IF($L97=1,G97,"")</f>
        <v/>
      </c>
      <c r="Q97" s="30" t="str">
        <f aca="false">IF($L97=1,H97,"")</f>
        <v/>
      </c>
      <c r="R97" s="30" t="str">
        <f aca="false">IF($L97=1,I97,"")</f>
        <v/>
      </c>
      <c r="S97" s="30" t="str">
        <f aca="false">IF(L97=1,SUM(E97:I97),"")</f>
        <v/>
      </c>
    </row>
    <row r="98" customFormat="false" ht="15" hidden="false" customHeight="false" outlineLevel="0" collapsed="false">
      <c r="A98" s="11" t="str">
        <f aca="false">IF($K98=1,Data!A98,"")</f>
        <v/>
      </c>
      <c r="B98" s="11" t="str">
        <f aca="false">IF($K98=0,"",IF(AND(ISNUMBER(Data!B98),Data!B98&gt;=Codebook!$F$6,Data!B98&lt;=Codebook!$G$6),Data!B98,""))</f>
        <v/>
      </c>
      <c r="C98" s="11" t="str">
        <f aca="false">IF($K98=0,"",IF(AND(ISNUMBER(Data!C98),Data!C98&gt;=Codebook!$F$7,Data!C98&lt;=Codebook!$G$7),Data!C98,""))</f>
        <v/>
      </c>
      <c r="D98" s="11" t="str">
        <f aca="false">IF($K98=0,"",IF(AND(ISNUMBER(Data!D98),Data!D98&gt;=Codebook!$F$8,Data!D98&lt;=Codebook!$G$8),Data!D98,""))</f>
        <v/>
      </c>
      <c r="E98" s="11" t="str">
        <f aca="false">IF($K98=0,"",IF(AND(ISNUMBER(Data!E98),Data!E98&gt;=Codebook!$F$9,Data!E98&lt;=Codebook!$G$9),Data!E98,""))</f>
        <v/>
      </c>
      <c r="F98" s="11" t="str">
        <f aca="false">IF($K98=0,"",IF(AND(ISNUMBER(Data!F98),Data!F98&gt;=Codebook!$F$10,Data!F98&lt;=Codebook!$G$10),Data!F98,""))</f>
        <v/>
      </c>
      <c r="G98" s="11" t="str">
        <f aca="false">IF($K98=0,"",IF(AND(ISNUMBER(Data!G98),Data!G98&gt;=Codebook!$F$11,Data!G98&lt;=Codebook!$G$11),Data!G98,""))</f>
        <v/>
      </c>
      <c r="H98" s="11" t="str">
        <f aca="false">IF($K98=0,"",IF(AND(ISNUMBER(Data!H98),Data!H98&gt;=Codebook!$F$12,Data!H98&lt;=Codebook!$G$12),Data!H98,""))</f>
        <v/>
      </c>
      <c r="I98" s="11" t="str">
        <f aca="false">IF($K98=0,"",IF(AND(ISNUMBER(Data!I98),Data!I98&gt;=Codebook!$F$13,Data!I98&lt;=Codebook!$G$13),Data!I98,""))</f>
        <v/>
      </c>
      <c r="J98" s="11" t="str">
        <f aca="false">IF($K98=0,"",IF(AND(ISNUMBER(Data!J98),Data!J98&gt;=Codebook!$F$14,Data!J98&lt;=Codebook!$G$14),Data!J98,""))</f>
        <v/>
      </c>
      <c r="K98" s="11" t="n">
        <f aca="false">IF(Data!A98="",0,IF(COUNTIF(Data!$A$5:A98,Data!A98)&gt;1,0,1))</f>
        <v>0</v>
      </c>
      <c r="L98" s="11" t="n">
        <f aca="false">IF($K98=0,0,IF(COUNT(E98:I98)=5,1,0))</f>
        <v>0</v>
      </c>
      <c r="M98" s="29" t="str">
        <f aca="false">IF(L98=1,AVERAGE(E98:I98),"")</f>
        <v/>
      </c>
      <c r="N98" s="30" t="str">
        <f aca="false">IF($L98=1,E98,"")</f>
        <v/>
      </c>
      <c r="O98" s="30" t="str">
        <f aca="false">IF($L98=1,F98,"")</f>
        <v/>
      </c>
      <c r="P98" s="30" t="str">
        <f aca="false">IF($L98=1,G98,"")</f>
        <v/>
      </c>
      <c r="Q98" s="30" t="str">
        <f aca="false">IF($L98=1,H98,"")</f>
        <v/>
      </c>
      <c r="R98" s="30" t="str">
        <f aca="false">IF($L98=1,I98,"")</f>
        <v/>
      </c>
      <c r="S98" s="30" t="str">
        <f aca="false">IF(L98=1,SUM(E98:I98),"")</f>
        <v/>
      </c>
    </row>
    <row r="99" customFormat="false" ht="15" hidden="false" customHeight="false" outlineLevel="0" collapsed="false">
      <c r="A99" s="11" t="str">
        <f aca="false">IF($K99=1,Data!A99,"")</f>
        <v/>
      </c>
      <c r="B99" s="11" t="str">
        <f aca="false">IF($K99=0,"",IF(AND(ISNUMBER(Data!B99),Data!B99&gt;=Codebook!$F$6,Data!B99&lt;=Codebook!$G$6),Data!B99,""))</f>
        <v/>
      </c>
      <c r="C99" s="11" t="str">
        <f aca="false">IF($K99=0,"",IF(AND(ISNUMBER(Data!C99),Data!C99&gt;=Codebook!$F$7,Data!C99&lt;=Codebook!$G$7),Data!C99,""))</f>
        <v/>
      </c>
      <c r="D99" s="11" t="str">
        <f aca="false">IF($K99=0,"",IF(AND(ISNUMBER(Data!D99),Data!D99&gt;=Codebook!$F$8,Data!D99&lt;=Codebook!$G$8),Data!D99,""))</f>
        <v/>
      </c>
      <c r="E99" s="11" t="str">
        <f aca="false">IF($K99=0,"",IF(AND(ISNUMBER(Data!E99),Data!E99&gt;=Codebook!$F$9,Data!E99&lt;=Codebook!$G$9),Data!E99,""))</f>
        <v/>
      </c>
      <c r="F99" s="11" t="str">
        <f aca="false">IF($K99=0,"",IF(AND(ISNUMBER(Data!F99),Data!F99&gt;=Codebook!$F$10,Data!F99&lt;=Codebook!$G$10),Data!F99,""))</f>
        <v/>
      </c>
      <c r="G99" s="11" t="str">
        <f aca="false">IF($K99=0,"",IF(AND(ISNUMBER(Data!G99),Data!G99&gt;=Codebook!$F$11,Data!G99&lt;=Codebook!$G$11),Data!G99,""))</f>
        <v/>
      </c>
      <c r="H99" s="11" t="str">
        <f aca="false">IF($K99=0,"",IF(AND(ISNUMBER(Data!H99),Data!H99&gt;=Codebook!$F$12,Data!H99&lt;=Codebook!$G$12),Data!H99,""))</f>
        <v/>
      </c>
      <c r="I99" s="11" t="str">
        <f aca="false">IF($K99=0,"",IF(AND(ISNUMBER(Data!I99),Data!I99&gt;=Codebook!$F$13,Data!I99&lt;=Codebook!$G$13),Data!I99,""))</f>
        <v/>
      </c>
      <c r="J99" s="11" t="str">
        <f aca="false">IF($K99=0,"",IF(AND(ISNUMBER(Data!J99),Data!J99&gt;=Codebook!$F$14,Data!J99&lt;=Codebook!$G$14),Data!J99,""))</f>
        <v/>
      </c>
      <c r="K99" s="11" t="n">
        <f aca="false">IF(Data!A99="",0,IF(COUNTIF(Data!$A$5:A99,Data!A99)&gt;1,0,1))</f>
        <v>0</v>
      </c>
      <c r="L99" s="11" t="n">
        <f aca="false">IF($K99=0,0,IF(COUNT(E99:I99)=5,1,0))</f>
        <v>0</v>
      </c>
      <c r="M99" s="29" t="str">
        <f aca="false">IF(L99=1,AVERAGE(E99:I99),"")</f>
        <v/>
      </c>
      <c r="N99" s="30" t="str">
        <f aca="false">IF($L99=1,E99,"")</f>
        <v/>
      </c>
      <c r="O99" s="30" t="str">
        <f aca="false">IF($L99=1,F99,"")</f>
        <v/>
      </c>
      <c r="P99" s="30" t="str">
        <f aca="false">IF($L99=1,G99,"")</f>
        <v/>
      </c>
      <c r="Q99" s="30" t="str">
        <f aca="false">IF($L99=1,H99,"")</f>
        <v/>
      </c>
      <c r="R99" s="30" t="str">
        <f aca="false">IF($L99=1,I99,"")</f>
        <v/>
      </c>
      <c r="S99" s="30" t="str">
        <f aca="false">IF(L99=1,SUM(E99:I99),"")</f>
        <v/>
      </c>
    </row>
    <row r="100" customFormat="false" ht="15" hidden="false" customHeight="false" outlineLevel="0" collapsed="false">
      <c r="A100" s="11" t="str">
        <f aca="false">IF($K100=1,Data!A100,"")</f>
        <v/>
      </c>
      <c r="B100" s="11" t="str">
        <f aca="false">IF($K100=0,"",IF(AND(ISNUMBER(Data!B100),Data!B100&gt;=Codebook!$F$6,Data!B100&lt;=Codebook!$G$6),Data!B100,""))</f>
        <v/>
      </c>
      <c r="C100" s="11" t="str">
        <f aca="false">IF($K100=0,"",IF(AND(ISNUMBER(Data!C100),Data!C100&gt;=Codebook!$F$7,Data!C100&lt;=Codebook!$G$7),Data!C100,""))</f>
        <v/>
      </c>
      <c r="D100" s="11" t="str">
        <f aca="false">IF($K100=0,"",IF(AND(ISNUMBER(Data!D100),Data!D100&gt;=Codebook!$F$8,Data!D100&lt;=Codebook!$G$8),Data!D100,""))</f>
        <v/>
      </c>
      <c r="E100" s="11" t="str">
        <f aca="false">IF($K100=0,"",IF(AND(ISNUMBER(Data!E100),Data!E100&gt;=Codebook!$F$9,Data!E100&lt;=Codebook!$G$9),Data!E100,""))</f>
        <v/>
      </c>
      <c r="F100" s="11" t="str">
        <f aca="false">IF($K100=0,"",IF(AND(ISNUMBER(Data!F100),Data!F100&gt;=Codebook!$F$10,Data!F100&lt;=Codebook!$G$10),Data!F100,""))</f>
        <v/>
      </c>
      <c r="G100" s="11" t="str">
        <f aca="false">IF($K100=0,"",IF(AND(ISNUMBER(Data!G100),Data!G100&gt;=Codebook!$F$11,Data!G100&lt;=Codebook!$G$11),Data!G100,""))</f>
        <v/>
      </c>
      <c r="H100" s="11" t="str">
        <f aca="false">IF($K100=0,"",IF(AND(ISNUMBER(Data!H100),Data!H100&gt;=Codebook!$F$12,Data!H100&lt;=Codebook!$G$12),Data!H100,""))</f>
        <v/>
      </c>
      <c r="I100" s="11" t="str">
        <f aca="false">IF($K100=0,"",IF(AND(ISNUMBER(Data!I100),Data!I100&gt;=Codebook!$F$13,Data!I100&lt;=Codebook!$G$13),Data!I100,""))</f>
        <v/>
      </c>
      <c r="J100" s="11" t="str">
        <f aca="false">IF($K100=0,"",IF(AND(ISNUMBER(Data!J100),Data!J100&gt;=Codebook!$F$14,Data!J100&lt;=Codebook!$G$14),Data!J100,""))</f>
        <v/>
      </c>
      <c r="K100" s="11" t="n">
        <f aca="false">IF(Data!A100="",0,IF(COUNTIF(Data!$A$5:A100,Data!A100)&gt;1,0,1))</f>
        <v>0</v>
      </c>
      <c r="L100" s="11" t="n">
        <f aca="false">IF($K100=0,0,IF(COUNT(E100:I100)=5,1,0))</f>
        <v>0</v>
      </c>
      <c r="M100" s="29" t="str">
        <f aca="false">IF(L100=1,AVERAGE(E100:I100),"")</f>
        <v/>
      </c>
      <c r="N100" s="30" t="str">
        <f aca="false">IF($L100=1,E100,"")</f>
        <v/>
      </c>
      <c r="O100" s="30" t="str">
        <f aca="false">IF($L100=1,F100,"")</f>
        <v/>
      </c>
      <c r="P100" s="30" t="str">
        <f aca="false">IF($L100=1,G100,"")</f>
        <v/>
      </c>
      <c r="Q100" s="30" t="str">
        <f aca="false">IF($L100=1,H100,"")</f>
        <v/>
      </c>
      <c r="R100" s="30" t="str">
        <f aca="false">IF($L100=1,I100,"")</f>
        <v/>
      </c>
      <c r="S100" s="30" t="str">
        <f aca="false">IF(L100=1,SUM(E100:I100),"")</f>
        <v/>
      </c>
    </row>
    <row r="101" customFormat="false" ht="15" hidden="false" customHeight="false" outlineLevel="0" collapsed="false">
      <c r="A101" s="11" t="str">
        <f aca="false">IF($K101=1,Data!A101,"")</f>
        <v/>
      </c>
      <c r="B101" s="11" t="str">
        <f aca="false">IF($K101=0,"",IF(AND(ISNUMBER(Data!B101),Data!B101&gt;=Codebook!$F$6,Data!B101&lt;=Codebook!$G$6),Data!B101,""))</f>
        <v/>
      </c>
      <c r="C101" s="11" t="str">
        <f aca="false">IF($K101=0,"",IF(AND(ISNUMBER(Data!C101),Data!C101&gt;=Codebook!$F$7,Data!C101&lt;=Codebook!$G$7),Data!C101,""))</f>
        <v/>
      </c>
      <c r="D101" s="11" t="str">
        <f aca="false">IF($K101=0,"",IF(AND(ISNUMBER(Data!D101),Data!D101&gt;=Codebook!$F$8,Data!D101&lt;=Codebook!$G$8),Data!D101,""))</f>
        <v/>
      </c>
      <c r="E101" s="11" t="str">
        <f aca="false">IF($K101=0,"",IF(AND(ISNUMBER(Data!E101),Data!E101&gt;=Codebook!$F$9,Data!E101&lt;=Codebook!$G$9),Data!E101,""))</f>
        <v/>
      </c>
      <c r="F101" s="11" t="str">
        <f aca="false">IF($K101=0,"",IF(AND(ISNUMBER(Data!F101),Data!F101&gt;=Codebook!$F$10,Data!F101&lt;=Codebook!$G$10),Data!F101,""))</f>
        <v/>
      </c>
      <c r="G101" s="11" t="str">
        <f aca="false">IF($K101=0,"",IF(AND(ISNUMBER(Data!G101),Data!G101&gt;=Codebook!$F$11,Data!G101&lt;=Codebook!$G$11),Data!G101,""))</f>
        <v/>
      </c>
      <c r="H101" s="11" t="str">
        <f aca="false">IF($K101=0,"",IF(AND(ISNUMBER(Data!H101),Data!H101&gt;=Codebook!$F$12,Data!H101&lt;=Codebook!$G$12),Data!H101,""))</f>
        <v/>
      </c>
      <c r="I101" s="11" t="str">
        <f aca="false">IF($K101=0,"",IF(AND(ISNUMBER(Data!I101),Data!I101&gt;=Codebook!$F$13,Data!I101&lt;=Codebook!$G$13),Data!I101,""))</f>
        <v/>
      </c>
      <c r="J101" s="11" t="str">
        <f aca="false">IF($K101=0,"",IF(AND(ISNUMBER(Data!J101),Data!J101&gt;=Codebook!$F$14,Data!J101&lt;=Codebook!$G$14),Data!J101,""))</f>
        <v/>
      </c>
      <c r="K101" s="11" t="n">
        <f aca="false">IF(Data!A101="",0,IF(COUNTIF(Data!$A$5:A101,Data!A101)&gt;1,0,1))</f>
        <v>0</v>
      </c>
      <c r="L101" s="11" t="n">
        <f aca="false">IF($K101=0,0,IF(COUNT(E101:I101)=5,1,0))</f>
        <v>0</v>
      </c>
      <c r="M101" s="29" t="str">
        <f aca="false">IF(L101=1,AVERAGE(E101:I101),"")</f>
        <v/>
      </c>
      <c r="N101" s="30" t="str">
        <f aca="false">IF($L101=1,E101,"")</f>
        <v/>
      </c>
      <c r="O101" s="30" t="str">
        <f aca="false">IF($L101=1,F101,"")</f>
        <v/>
      </c>
      <c r="P101" s="30" t="str">
        <f aca="false">IF($L101=1,G101,"")</f>
        <v/>
      </c>
      <c r="Q101" s="30" t="str">
        <f aca="false">IF($L101=1,H101,"")</f>
        <v/>
      </c>
      <c r="R101" s="30" t="str">
        <f aca="false">IF($L101=1,I101,"")</f>
        <v/>
      </c>
      <c r="S101" s="30" t="str">
        <f aca="false">IF(L101=1,SUM(E101:I101),"")</f>
        <v/>
      </c>
    </row>
    <row r="102" customFormat="false" ht="15" hidden="false" customHeight="false" outlineLevel="0" collapsed="false">
      <c r="A102" s="11" t="str">
        <f aca="false">IF($K102=1,Data!A102,"")</f>
        <v/>
      </c>
      <c r="B102" s="11" t="str">
        <f aca="false">IF($K102=0,"",IF(AND(ISNUMBER(Data!B102),Data!B102&gt;=Codebook!$F$6,Data!B102&lt;=Codebook!$G$6),Data!B102,""))</f>
        <v/>
      </c>
      <c r="C102" s="11" t="str">
        <f aca="false">IF($K102=0,"",IF(AND(ISNUMBER(Data!C102),Data!C102&gt;=Codebook!$F$7,Data!C102&lt;=Codebook!$G$7),Data!C102,""))</f>
        <v/>
      </c>
      <c r="D102" s="11" t="str">
        <f aca="false">IF($K102=0,"",IF(AND(ISNUMBER(Data!D102),Data!D102&gt;=Codebook!$F$8,Data!D102&lt;=Codebook!$G$8),Data!D102,""))</f>
        <v/>
      </c>
      <c r="E102" s="11" t="str">
        <f aca="false">IF($K102=0,"",IF(AND(ISNUMBER(Data!E102),Data!E102&gt;=Codebook!$F$9,Data!E102&lt;=Codebook!$G$9),Data!E102,""))</f>
        <v/>
      </c>
      <c r="F102" s="11" t="str">
        <f aca="false">IF($K102=0,"",IF(AND(ISNUMBER(Data!F102),Data!F102&gt;=Codebook!$F$10,Data!F102&lt;=Codebook!$G$10),Data!F102,""))</f>
        <v/>
      </c>
      <c r="G102" s="11" t="str">
        <f aca="false">IF($K102=0,"",IF(AND(ISNUMBER(Data!G102),Data!G102&gt;=Codebook!$F$11,Data!G102&lt;=Codebook!$G$11),Data!G102,""))</f>
        <v/>
      </c>
      <c r="H102" s="11" t="str">
        <f aca="false">IF($K102=0,"",IF(AND(ISNUMBER(Data!H102),Data!H102&gt;=Codebook!$F$12,Data!H102&lt;=Codebook!$G$12),Data!H102,""))</f>
        <v/>
      </c>
      <c r="I102" s="11" t="str">
        <f aca="false">IF($K102=0,"",IF(AND(ISNUMBER(Data!I102),Data!I102&gt;=Codebook!$F$13,Data!I102&lt;=Codebook!$G$13),Data!I102,""))</f>
        <v/>
      </c>
      <c r="J102" s="11" t="str">
        <f aca="false">IF($K102=0,"",IF(AND(ISNUMBER(Data!J102),Data!J102&gt;=Codebook!$F$14,Data!J102&lt;=Codebook!$G$14),Data!J102,""))</f>
        <v/>
      </c>
      <c r="K102" s="11" t="n">
        <f aca="false">IF(Data!A102="",0,IF(COUNTIF(Data!$A$5:A102,Data!A102)&gt;1,0,1))</f>
        <v>0</v>
      </c>
      <c r="L102" s="11" t="n">
        <f aca="false">IF($K102=0,0,IF(COUNT(E102:I102)=5,1,0))</f>
        <v>0</v>
      </c>
      <c r="M102" s="29" t="str">
        <f aca="false">IF(L102=1,AVERAGE(E102:I102),"")</f>
        <v/>
      </c>
      <c r="N102" s="30" t="str">
        <f aca="false">IF($L102=1,E102,"")</f>
        <v/>
      </c>
      <c r="O102" s="30" t="str">
        <f aca="false">IF($L102=1,F102,"")</f>
        <v/>
      </c>
      <c r="P102" s="30" t="str">
        <f aca="false">IF($L102=1,G102,"")</f>
        <v/>
      </c>
      <c r="Q102" s="30" t="str">
        <f aca="false">IF($L102=1,H102,"")</f>
        <v/>
      </c>
      <c r="R102" s="30" t="str">
        <f aca="false">IF($L102=1,I102,"")</f>
        <v/>
      </c>
      <c r="S102" s="30" t="str">
        <f aca="false">IF(L102=1,SUM(E102:I102),"")</f>
        <v/>
      </c>
    </row>
    <row r="103" customFormat="false" ht="15" hidden="false" customHeight="false" outlineLevel="0" collapsed="false">
      <c r="A103" s="11" t="str">
        <f aca="false">IF($K103=1,Data!A103,"")</f>
        <v/>
      </c>
      <c r="B103" s="11" t="str">
        <f aca="false">IF($K103=0,"",IF(AND(ISNUMBER(Data!B103),Data!B103&gt;=Codebook!$F$6,Data!B103&lt;=Codebook!$G$6),Data!B103,""))</f>
        <v/>
      </c>
      <c r="C103" s="11" t="str">
        <f aca="false">IF($K103=0,"",IF(AND(ISNUMBER(Data!C103),Data!C103&gt;=Codebook!$F$7,Data!C103&lt;=Codebook!$G$7),Data!C103,""))</f>
        <v/>
      </c>
      <c r="D103" s="11" t="str">
        <f aca="false">IF($K103=0,"",IF(AND(ISNUMBER(Data!D103),Data!D103&gt;=Codebook!$F$8,Data!D103&lt;=Codebook!$G$8),Data!D103,""))</f>
        <v/>
      </c>
      <c r="E103" s="11" t="str">
        <f aca="false">IF($K103=0,"",IF(AND(ISNUMBER(Data!E103),Data!E103&gt;=Codebook!$F$9,Data!E103&lt;=Codebook!$G$9),Data!E103,""))</f>
        <v/>
      </c>
      <c r="F103" s="11" t="str">
        <f aca="false">IF($K103=0,"",IF(AND(ISNUMBER(Data!F103),Data!F103&gt;=Codebook!$F$10,Data!F103&lt;=Codebook!$G$10),Data!F103,""))</f>
        <v/>
      </c>
      <c r="G103" s="11" t="str">
        <f aca="false">IF($K103=0,"",IF(AND(ISNUMBER(Data!G103),Data!G103&gt;=Codebook!$F$11,Data!G103&lt;=Codebook!$G$11),Data!G103,""))</f>
        <v/>
      </c>
      <c r="H103" s="11" t="str">
        <f aca="false">IF($K103=0,"",IF(AND(ISNUMBER(Data!H103),Data!H103&gt;=Codebook!$F$12,Data!H103&lt;=Codebook!$G$12),Data!H103,""))</f>
        <v/>
      </c>
      <c r="I103" s="11" t="str">
        <f aca="false">IF($K103=0,"",IF(AND(ISNUMBER(Data!I103),Data!I103&gt;=Codebook!$F$13,Data!I103&lt;=Codebook!$G$13),Data!I103,""))</f>
        <v/>
      </c>
      <c r="J103" s="11" t="str">
        <f aca="false">IF($K103=0,"",IF(AND(ISNUMBER(Data!J103),Data!J103&gt;=Codebook!$F$14,Data!J103&lt;=Codebook!$G$14),Data!J103,""))</f>
        <v/>
      </c>
      <c r="K103" s="11" t="n">
        <f aca="false">IF(Data!A103="",0,IF(COUNTIF(Data!$A$5:A103,Data!A103)&gt;1,0,1))</f>
        <v>0</v>
      </c>
      <c r="L103" s="11" t="n">
        <f aca="false">IF($K103=0,0,IF(COUNT(E103:I103)=5,1,0))</f>
        <v>0</v>
      </c>
      <c r="M103" s="29" t="str">
        <f aca="false">IF(L103=1,AVERAGE(E103:I103),"")</f>
        <v/>
      </c>
      <c r="N103" s="30" t="str">
        <f aca="false">IF($L103=1,E103,"")</f>
        <v/>
      </c>
      <c r="O103" s="30" t="str">
        <f aca="false">IF($L103=1,F103,"")</f>
        <v/>
      </c>
      <c r="P103" s="30" t="str">
        <f aca="false">IF($L103=1,G103,"")</f>
        <v/>
      </c>
      <c r="Q103" s="30" t="str">
        <f aca="false">IF($L103=1,H103,"")</f>
        <v/>
      </c>
      <c r="R103" s="30" t="str">
        <f aca="false">IF($L103=1,I103,"")</f>
        <v/>
      </c>
      <c r="S103" s="30" t="str">
        <f aca="false">IF(L103=1,SUM(E103:I103),"")</f>
        <v/>
      </c>
    </row>
    <row r="104" customFormat="false" ht="15" hidden="false" customHeight="false" outlineLevel="0" collapsed="false">
      <c r="A104" s="11" t="str">
        <f aca="false">IF($K104=1,Data!A104,"")</f>
        <v/>
      </c>
      <c r="B104" s="11" t="str">
        <f aca="false">IF($K104=0,"",IF(AND(ISNUMBER(Data!B104),Data!B104&gt;=Codebook!$F$6,Data!B104&lt;=Codebook!$G$6),Data!B104,""))</f>
        <v/>
      </c>
      <c r="C104" s="11" t="str">
        <f aca="false">IF($K104=0,"",IF(AND(ISNUMBER(Data!C104),Data!C104&gt;=Codebook!$F$7,Data!C104&lt;=Codebook!$G$7),Data!C104,""))</f>
        <v/>
      </c>
      <c r="D104" s="11" t="str">
        <f aca="false">IF($K104=0,"",IF(AND(ISNUMBER(Data!D104),Data!D104&gt;=Codebook!$F$8,Data!D104&lt;=Codebook!$G$8),Data!D104,""))</f>
        <v/>
      </c>
      <c r="E104" s="11" t="str">
        <f aca="false">IF($K104=0,"",IF(AND(ISNUMBER(Data!E104),Data!E104&gt;=Codebook!$F$9,Data!E104&lt;=Codebook!$G$9),Data!E104,""))</f>
        <v/>
      </c>
      <c r="F104" s="11" t="str">
        <f aca="false">IF($K104=0,"",IF(AND(ISNUMBER(Data!F104),Data!F104&gt;=Codebook!$F$10,Data!F104&lt;=Codebook!$G$10),Data!F104,""))</f>
        <v/>
      </c>
      <c r="G104" s="11" t="str">
        <f aca="false">IF($K104=0,"",IF(AND(ISNUMBER(Data!G104),Data!G104&gt;=Codebook!$F$11,Data!G104&lt;=Codebook!$G$11),Data!G104,""))</f>
        <v/>
      </c>
      <c r="H104" s="11" t="str">
        <f aca="false">IF($K104=0,"",IF(AND(ISNUMBER(Data!H104),Data!H104&gt;=Codebook!$F$12,Data!H104&lt;=Codebook!$G$12),Data!H104,""))</f>
        <v/>
      </c>
      <c r="I104" s="11" t="str">
        <f aca="false">IF($K104=0,"",IF(AND(ISNUMBER(Data!I104),Data!I104&gt;=Codebook!$F$13,Data!I104&lt;=Codebook!$G$13),Data!I104,""))</f>
        <v/>
      </c>
      <c r="J104" s="11" t="str">
        <f aca="false">IF($K104=0,"",IF(AND(ISNUMBER(Data!J104),Data!J104&gt;=Codebook!$F$14,Data!J104&lt;=Codebook!$G$14),Data!J104,""))</f>
        <v/>
      </c>
      <c r="K104" s="11" t="n">
        <f aca="false">IF(Data!A104="",0,IF(COUNTIF(Data!$A$5:A104,Data!A104)&gt;1,0,1))</f>
        <v>0</v>
      </c>
      <c r="L104" s="11" t="n">
        <f aca="false">IF($K104=0,0,IF(COUNT(E104:I104)=5,1,0))</f>
        <v>0</v>
      </c>
      <c r="M104" s="29" t="str">
        <f aca="false">IF(L104=1,AVERAGE(E104:I104),"")</f>
        <v/>
      </c>
      <c r="N104" s="30" t="str">
        <f aca="false">IF($L104=1,E104,"")</f>
        <v/>
      </c>
      <c r="O104" s="30" t="str">
        <f aca="false">IF($L104=1,F104,"")</f>
        <v/>
      </c>
      <c r="P104" s="30" t="str">
        <f aca="false">IF($L104=1,G104,"")</f>
        <v/>
      </c>
      <c r="Q104" s="30" t="str">
        <f aca="false">IF($L104=1,H104,"")</f>
        <v/>
      </c>
      <c r="R104" s="30" t="str">
        <f aca="false">IF($L104=1,I104,"")</f>
        <v/>
      </c>
      <c r="S104" s="30" t="str">
        <f aca="false">IF(L104=1,SUM(E104:I104),"")</f>
        <v/>
      </c>
    </row>
    <row r="105" customFormat="false" ht="15" hidden="false" customHeight="false" outlineLevel="0" collapsed="false">
      <c r="A105" s="11" t="str">
        <f aca="false">IF($K105=1,Data!A105,"")</f>
        <v/>
      </c>
      <c r="B105" s="11" t="str">
        <f aca="false">IF($K105=0,"",IF(AND(ISNUMBER(Data!B105),Data!B105&gt;=Codebook!$F$6,Data!B105&lt;=Codebook!$G$6),Data!B105,""))</f>
        <v/>
      </c>
      <c r="C105" s="11" t="str">
        <f aca="false">IF($K105=0,"",IF(AND(ISNUMBER(Data!C105),Data!C105&gt;=Codebook!$F$7,Data!C105&lt;=Codebook!$G$7),Data!C105,""))</f>
        <v/>
      </c>
      <c r="D105" s="11" t="str">
        <f aca="false">IF($K105=0,"",IF(AND(ISNUMBER(Data!D105),Data!D105&gt;=Codebook!$F$8,Data!D105&lt;=Codebook!$G$8),Data!D105,""))</f>
        <v/>
      </c>
      <c r="E105" s="11" t="str">
        <f aca="false">IF($K105=0,"",IF(AND(ISNUMBER(Data!E105),Data!E105&gt;=Codebook!$F$9,Data!E105&lt;=Codebook!$G$9),Data!E105,""))</f>
        <v/>
      </c>
      <c r="F105" s="11" t="str">
        <f aca="false">IF($K105=0,"",IF(AND(ISNUMBER(Data!F105),Data!F105&gt;=Codebook!$F$10,Data!F105&lt;=Codebook!$G$10),Data!F105,""))</f>
        <v/>
      </c>
      <c r="G105" s="11" t="str">
        <f aca="false">IF($K105=0,"",IF(AND(ISNUMBER(Data!G105),Data!G105&gt;=Codebook!$F$11,Data!G105&lt;=Codebook!$G$11),Data!G105,""))</f>
        <v/>
      </c>
      <c r="H105" s="11" t="str">
        <f aca="false">IF($K105=0,"",IF(AND(ISNUMBER(Data!H105),Data!H105&gt;=Codebook!$F$12,Data!H105&lt;=Codebook!$G$12),Data!H105,""))</f>
        <v/>
      </c>
      <c r="I105" s="11" t="str">
        <f aca="false">IF($K105=0,"",IF(AND(ISNUMBER(Data!I105),Data!I105&gt;=Codebook!$F$13,Data!I105&lt;=Codebook!$G$13),Data!I105,""))</f>
        <v/>
      </c>
      <c r="J105" s="11" t="str">
        <f aca="false">IF($K105=0,"",IF(AND(ISNUMBER(Data!J105),Data!J105&gt;=Codebook!$F$14,Data!J105&lt;=Codebook!$G$14),Data!J105,""))</f>
        <v/>
      </c>
      <c r="K105" s="11" t="n">
        <f aca="false">IF(Data!A105="",0,IF(COUNTIF(Data!$A$5:A105,Data!A105)&gt;1,0,1))</f>
        <v>0</v>
      </c>
      <c r="L105" s="11" t="n">
        <f aca="false">IF($K105=0,0,IF(COUNT(E105:I105)=5,1,0))</f>
        <v>0</v>
      </c>
      <c r="M105" s="29" t="str">
        <f aca="false">IF(L105=1,AVERAGE(E105:I105),"")</f>
        <v/>
      </c>
      <c r="N105" s="30" t="str">
        <f aca="false">IF($L105=1,E105,"")</f>
        <v/>
      </c>
      <c r="O105" s="30" t="str">
        <f aca="false">IF($L105=1,F105,"")</f>
        <v/>
      </c>
      <c r="P105" s="30" t="str">
        <f aca="false">IF($L105=1,G105,"")</f>
        <v/>
      </c>
      <c r="Q105" s="30" t="str">
        <f aca="false">IF($L105=1,H105,"")</f>
        <v/>
      </c>
      <c r="R105" s="30" t="str">
        <f aca="false">IF($L105=1,I105,"")</f>
        <v/>
      </c>
      <c r="S105" s="30" t="str">
        <f aca="false">IF(L105=1,SUM(E105:I105),"")</f>
        <v/>
      </c>
    </row>
    <row r="106" customFormat="false" ht="15" hidden="false" customHeight="false" outlineLevel="0" collapsed="false">
      <c r="A106" s="11" t="str">
        <f aca="false">IF($K106=1,Data!A106,"")</f>
        <v/>
      </c>
      <c r="B106" s="11" t="str">
        <f aca="false">IF($K106=0,"",IF(AND(ISNUMBER(Data!B106),Data!B106&gt;=Codebook!$F$6,Data!B106&lt;=Codebook!$G$6),Data!B106,""))</f>
        <v/>
      </c>
      <c r="C106" s="11" t="str">
        <f aca="false">IF($K106=0,"",IF(AND(ISNUMBER(Data!C106),Data!C106&gt;=Codebook!$F$7,Data!C106&lt;=Codebook!$G$7),Data!C106,""))</f>
        <v/>
      </c>
      <c r="D106" s="11" t="str">
        <f aca="false">IF($K106=0,"",IF(AND(ISNUMBER(Data!D106),Data!D106&gt;=Codebook!$F$8,Data!D106&lt;=Codebook!$G$8),Data!D106,""))</f>
        <v/>
      </c>
      <c r="E106" s="11" t="str">
        <f aca="false">IF($K106=0,"",IF(AND(ISNUMBER(Data!E106),Data!E106&gt;=Codebook!$F$9,Data!E106&lt;=Codebook!$G$9),Data!E106,""))</f>
        <v/>
      </c>
      <c r="F106" s="11" t="str">
        <f aca="false">IF($K106=0,"",IF(AND(ISNUMBER(Data!F106),Data!F106&gt;=Codebook!$F$10,Data!F106&lt;=Codebook!$G$10),Data!F106,""))</f>
        <v/>
      </c>
      <c r="G106" s="11" t="str">
        <f aca="false">IF($K106=0,"",IF(AND(ISNUMBER(Data!G106),Data!G106&gt;=Codebook!$F$11,Data!G106&lt;=Codebook!$G$11),Data!G106,""))</f>
        <v/>
      </c>
      <c r="H106" s="11" t="str">
        <f aca="false">IF($K106=0,"",IF(AND(ISNUMBER(Data!H106),Data!H106&gt;=Codebook!$F$12,Data!H106&lt;=Codebook!$G$12),Data!H106,""))</f>
        <v/>
      </c>
      <c r="I106" s="11" t="str">
        <f aca="false">IF($K106=0,"",IF(AND(ISNUMBER(Data!I106),Data!I106&gt;=Codebook!$F$13,Data!I106&lt;=Codebook!$G$13),Data!I106,""))</f>
        <v/>
      </c>
      <c r="J106" s="11" t="str">
        <f aca="false">IF($K106=0,"",IF(AND(ISNUMBER(Data!J106),Data!J106&gt;=Codebook!$F$14,Data!J106&lt;=Codebook!$G$14),Data!J106,""))</f>
        <v/>
      </c>
      <c r="K106" s="11" t="n">
        <f aca="false">IF(Data!A106="",0,IF(COUNTIF(Data!$A$5:A106,Data!A106)&gt;1,0,1))</f>
        <v>0</v>
      </c>
      <c r="L106" s="11" t="n">
        <f aca="false">IF($K106=0,0,IF(COUNT(E106:I106)=5,1,0))</f>
        <v>0</v>
      </c>
      <c r="M106" s="29" t="str">
        <f aca="false">IF(L106=1,AVERAGE(E106:I106),"")</f>
        <v/>
      </c>
      <c r="N106" s="30" t="str">
        <f aca="false">IF($L106=1,E106,"")</f>
        <v/>
      </c>
      <c r="O106" s="30" t="str">
        <f aca="false">IF($L106=1,F106,"")</f>
        <v/>
      </c>
      <c r="P106" s="30" t="str">
        <f aca="false">IF($L106=1,G106,"")</f>
        <v/>
      </c>
      <c r="Q106" s="30" t="str">
        <f aca="false">IF($L106=1,H106,"")</f>
        <v/>
      </c>
      <c r="R106" s="30" t="str">
        <f aca="false">IF($L106=1,I106,"")</f>
        <v/>
      </c>
      <c r="S106" s="30" t="str">
        <f aca="false">IF(L106=1,SUM(E106:I106),"")</f>
        <v/>
      </c>
    </row>
    <row r="107" customFormat="false" ht="15" hidden="false" customHeight="false" outlineLevel="0" collapsed="false">
      <c r="A107" s="11" t="str">
        <f aca="false">IF($K107=1,Data!A107,"")</f>
        <v/>
      </c>
      <c r="B107" s="11" t="str">
        <f aca="false">IF($K107=0,"",IF(AND(ISNUMBER(Data!B107),Data!B107&gt;=Codebook!$F$6,Data!B107&lt;=Codebook!$G$6),Data!B107,""))</f>
        <v/>
      </c>
      <c r="C107" s="11" t="str">
        <f aca="false">IF($K107=0,"",IF(AND(ISNUMBER(Data!C107),Data!C107&gt;=Codebook!$F$7,Data!C107&lt;=Codebook!$G$7),Data!C107,""))</f>
        <v/>
      </c>
      <c r="D107" s="11" t="str">
        <f aca="false">IF($K107=0,"",IF(AND(ISNUMBER(Data!D107),Data!D107&gt;=Codebook!$F$8,Data!D107&lt;=Codebook!$G$8),Data!D107,""))</f>
        <v/>
      </c>
      <c r="E107" s="11" t="str">
        <f aca="false">IF($K107=0,"",IF(AND(ISNUMBER(Data!E107),Data!E107&gt;=Codebook!$F$9,Data!E107&lt;=Codebook!$G$9),Data!E107,""))</f>
        <v/>
      </c>
      <c r="F107" s="11" t="str">
        <f aca="false">IF($K107=0,"",IF(AND(ISNUMBER(Data!F107),Data!F107&gt;=Codebook!$F$10,Data!F107&lt;=Codebook!$G$10),Data!F107,""))</f>
        <v/>
      </c>
      <c r="G107" s="11" t="str">
        <f aca="false">IF($K107=0,"",IF(AND(ISNUMBER(Data!G107),Data!G107&gt;=Codebook!$F$11,Data!G107&lt;=Codebook!$G$11),Data!G107,""))</f>
        <v/>
      </c>
      <c r="H107" s="11" t="str">
        <f aca="false">IF($K107=0,"",IF(AND(ISNUMBER(Data!H107),Data!H107&gt;=Codebook!$F$12,Data!H107&lt;=Codebook!$G$12),Data!H107,""))</f>
        <v/>
      </c>
      <c r="I107" s="11" t="str">
        <f aca="false">IF($K107=0,"",IF(AND(ISNUMBER(Data!I107),Data!I107&gt;=Codebook!$F$13,Data!I107&lt;=Codebook!$G$13),Data!I107,""))</f>
        <v/>
      </c>
      <c r="J107" s="11" t="str">
        <f aca="false">IF($K107=0,"",IF(AND(ISNUMBER(Data!J107),Data!J107&gt;=Codebook!$F$14,Data!J107&lt;=Codebook!$G$14),Data!J107,""))</f>
        <v/>
      </c>
      <c r="K107" s="11" t="n">
        <f aca="false">IF(Data!A107="",0,IF(COUNTIF(Data!$A$5:A107,Data!A107)&gt;1,0,1))</f>
        <v>0</v>
      </c>
      <c r="L107" s="11" t="n">
        <f aca="false">IF($K107=0,0,IF(COUNT(E107:I107)=5,1,0))</f>
        <v>0</v>
      </c>
      <c r="M107" s="29" t="str">
        <f aca="false">IF(L107=1,AVERAGE(E107:I107),"")</f>
        <v/>
      </c>
      <c r="N107" s="30" t="str">
        <f aca="false">IF($L107=1,E107,"")</f>
        <v/>
      </c>
      <c r="O107" s="30" t="str">
        <f aca="false">IF($L107=1,F107,"")</f>
        <v/>
      </c>
      <c r="P107" s="30" t="str">
        <f aca="false">IF($L107=1,G107,"")</f>
        <v/>
      </c>
      <c r="Q107" s="30" t="str">
        <f aca="false">IF($L107=1,H107,"")</f>
        <v/>
      </c>
      <c r="R107" s="30" t="str">
        <f aca="false">IF($L107=1,I107,"")</f>
        <v/>
      </c>
      <c r="S107" s="30" t="str">
        <f aca="false">IF(L107=1,SUM(E107:I107),"")</f>
        <v/>
      </c>
    </row>
    <row r="108" customFormat="false" ht="15" hidden="false" customHeight="false" outlineLevel="0" collapsed="false">
      <c r="A108" s="11" t="str">
        <f aca="false">IF($K108=1,Data!A108,"")</f>
        <v/>
      </c>
      <c r="B108" s="11" t="str">
        <f aca="false">IF($K108=0,"",IF(AND(ISNUMBER(Data!B108),Data!B108&gt;=Codebook!$F$6,Data!B108&lt;=Codebook!$G$6),Data!B108,""))</f>
        <v/>
      </c>
      <c r="C108" s="11" t="str">
        <f aca="false">IF($K108=0,"",IF(AND(ISNUMBER(Data!C108),Data!C108&gt;=Codebook!$F$7,Data!C108&lt;=Codebook!$G$7),Data!C108,""))</f>
        <v/>
      </c>
      <c r="D108" s="11" t="str">
        <f aca="false">IF($K108=0,"",IF(AND(ISNUMBER(Data!D108),Data!D108&gt;=Codebook!$F$8,Data!D108&lt;=Codebook!$G$8),Data!D108,""))</f>
        <v/>
      </c>
      <c r="E108" s="11" t="str">
        <f aca="false">IF($K108=0,"",IF(AND(ISNUMBER(Data!E108),Data!E108&gt;=Codebook!$F$9,Data!E108&lt;=Codebook!$G$9),Data!E108,""))</f>
        <v/>
      </c>
      <c r="F108" s="11" t="str">
        <f aca="false">IF($K108=0,"",IF(AND(ISNUMBER(Data!F108),Data!F108&gt;=Codebook!$F$10,Data!F108&lt;=Codebook!$G$10),Data!F108,""))</f>
        <v/>
      </c>
      <c r="G108" s="11" t="str">
        <f aca="false">IF($K108=0,"",IF(AND(ISNUMBER(Data!G108),Data!G108&gt;=Codebook!$F$11,Data!G108&lt;=Codebook!$G$11),Data!G108,""))</f>
        <v/>
      </c>
      <c r="H108" s="11" t="str">
        <f aca="false">IF($K108=0,"",IF(AND(ISNUMBER(Data!H108),Data!H108&gt;=Codebook!$F$12,Data!H108&lt;=Codebook!$G$12),Data!H108,""))</f>
        <v/>
      </c>
      <c r="I108" s="11" t="str">
        <f aca="false">IF($K108=0,"",IF(AND(ISNUMBER(Data!I108),Data!I108&gt;=Codebook!$F$13,Data!I108&lt;=Codebook!$G$13),Data!I108,""))</f>
        <v/>
      </c>
      <c r="J108" s="11" t="str">
        <f aca="false">IF($K108=0,"",IF(AND(ISNUMBER(Data!J108),Data!J108&gt;=Codebook!$F$14,Data!J108&lt;=Codebook!$G$14),Data!J108,""))</f>
        <v/>
      </c>
      <c r="K108" s="11" t="n">
        <f aca="false">IF(Data!A108="",0,IF(COUNTIF(Data!$A$5:A108,Data!A108)&gt;1,0,1))</f>
        <v>0</v>
      </c>
      <c r="L108" s="11" t="n">
        <f aca="false">IF($K108=0,0,IF(COUNT(E108:I108)=5,1,0))</f>
        <v>0</v>
      </c>
      <c r="M108" s="29" t="str">
        <f aca="false">IF(L108=1,AVERAGE(E108:I108),"")</f>
        <v/>
      </c>
      <c r="N108" s="30" t="str">
        <f aca="false">IF($L108=1,E108,"")</f>
        <v/>
      </c>
      <c r="O108" s="30" t="str">
        <f aca="false">IF($L108=1,F108,"")</f>
        <v/>
      </c>
      <c r="P108" s="30" t="str">
        <f aca="false">IF($L108=1,G108,"")</f>
        <v/>
      </c>
      <c r="Q108" s="30" t="str">
        <f aca="false">IF($L108=1,H108,"")</f>
        <v/>
      </c>
      <c r="R108" s="30" t="str">
        <f aca="false">IF($L108=1,I108,"")</f>
        <v/>
      </c>
      <c r="S108" s="30" t="str">
        <f aca="false">IF(L108=1,SUM(E108:I108),"")</f>
        <v/>
      </c>
    </row>
    <row r="109" customFormat="false" ht="15" hidden="false" customHeight="false" outlineLevel="0" collapsed="false">
      <c r="A109" s="11" t="str">
        <f aca="false">IF($K109=1,Data!A109,"")</f>
        <v/>
      </c>
      <c r="B109" s="11" t="str">
        <f aca="false">IF($K109=0,"",IF(AND(ISNUMBER(Data!B109),Data!B109&gt;=Codebook!$F$6,Data!B109&lt;=Codebook!$G$6),Data!B109,""))</f>
        <v/>
      </c>
      <c r="C109" s="11" t="str">
        <f aca="false">IF($K109=0,"",IF(AND(ISNUMBER(Data!C109),Data!C109&gt;=Codebook!$F$7,Data!C109&lt;=Codebook!$G$7),Data!C109,""))</f>
        <v/>
      </c>
      <c r="D109" s="11" t="str">
        <f aca="false">IF($K109=0,"",IF(AND(ISNUMBER(Data!D109),Data!D109&gt;=Codebook!$F$8,Data!D109&lt;=Codebook!$G$8),Data!D109,""))</f>
        <v/>
      </c>
      <c r="E109" s="11" t="str">
        <f aca="false">IF($K109=0,"",IF(AND(ISNUMBER(Data!E109),Data!E109&gt;=Codebook!$F$9,Data!E109&lt;=Codebook!$G$9),Data!E109,""))</f>
        <v/>
      </c>
      <c r="F109" s="11" t="str">
        <f aca="false">IF($K109=0,"",IF(AND(ISNUMBER(Data!F109),Data!F109&gt;=Codebook!$F$10,Data!F109&lt;=Codebook!$G$10),Data!F109,""))</f>
        <v/>
      </c>
      <c r="G109" s="11" t="str">
        <f aca="false">IF($K109=0,"",IF(AND(ISNUMBER(Data!G109),Data!G109&gt;=Codebook!$F$11,Data!G109&lt;=Codebook!$G$11),Data!G109,""))</f>
        <v/>
      </c>
      <c r="H109" s="11" t="str">
        <f aca="false">IF($K109=0,"",IF(AND(ISNUMBER(Data!H109),Data!H109&gt;=Codebook!$F$12,Data!H109&lt;=Codebook!$G$12),Data!H109,""))</f>
        <v/>
      </c>
      <c r="I109" s="11" t="str">
        <f aca="false">IF($K109=0,"",IF(AND(ISNUMBER(Data!I109),Data!I109&gt;=Codebook!$F$13,Data!I109&lt;=Codebook!$G$13),Data!I109,""))</f>
        <v/>
      </c>
      <c r="J109" s="11" t="str">
        <f aca="false">IF($K109=0,"",IF(AND(ISNUMBER(Data!J109),Data!J109&gt;=Codebook!$F$14,Data!J109&lt;=Codebook!$G$14),Data!J109,""))</f>
        <v/>
      </c>
      <c r="K109" s="11" t="n">
        <f aca="false">IF(Data!A109="",0,IF(COUNTIF(Data!$A$5:A109,Data!A109)&gt;1,0,1))</f>
        <v>0</v>
      </c>
      <c r="L109" s="11" t="n">
        <f aca="false">IF($K109=0,0,IF(COUNT(E109:I109)=5,1,0))</f>
        <v>0</v>
      </c>
      <c r="M109" s="29" t="str">
        <f aca="false">IF(L109=1,AVERAGE(E109:I109),"")</f>
        <v/>
      </c>
      <c r="N109" s="30" t="str">
        <f aca="false">IF($L109=1,E109,"")</f>
        <v/>
      </c>
      <c r="O109" s="30" t="str">
        <f aca="false">IF($L109=1,F109,"")</f>
        <v/>
      </c>
      <c r="P109" s="30" t="str">
        <f aca="false">IF($L109=1,G109,"")</f>
        <v/>
      </c>
      <c r="Q109" s="30" t="str">
        <f aca="false">IF($L109=1,H109,"")</f>
        <v/>
      </c>
      <c r="R109" s="30" t="str">
        <f aca="false">IF($L109=1,I109,"")</f>
        <v/>
      </c>
      <c r="S109" s="30" t="str">
        <f aca="false">IF(L109=1,SUM(E109:I109),"")</f>
        <v/>
      </c>
    </row>
    <row r="110" customFormat="false" ht="15" hidden="false" customHeight="false" outlineLevel="0" collapsed="false">
      <c r="A110" s="11" t="str">
        <f aca="false">IF($K110=1,Data!A110,"")</f>
        <v/>
      </c>
      <c r="B110" s="11" t="str">
        <f aca="false">IF($K110=0,"",IF(AND(ISNUMBER(Data!B110),Data!B110&gt;=Codebook!$F$6,Data!B110&lt;=Codebook!$G$6),Data!B110,""))</f>
        <v/>
      </c>
      <c r="C110" s="11" t="str">
        <f aca="false">IF($K110=0,"",IF(AND(ISNUMBER(Data!C110),Data!C110&gt;=Codebook!$F$7,Data!C110&lt;=Codebook!$G$7),Data!C110,""))</f>
        <v/>
      </c>
      <c r="D110" s="11" t="str">
        <f aca="false">IF($K110=0,"",IF(AND(ISNUMBER(Data!D110),Data!D110&gt;=Codebook!$F$8,Data!D110&lt;=Codebook!$G$8),Data!D110,""))</f>
        <v/>
      </c>
      <c r="E110" s="11" t="str">
        <f aca="false">IF($K110=0,"",IF(AND(ISNUMBER(Data!E110),Data!E110&gt;=Codebook!$F$9,Data!E110&lt;=Codebook!$G$9),Data!E110,""))</f>
        <v/>
      </c>
      <c r="F110" s="11" t="str">
        <f aca="false">IF($K110=0,"",IF(AND(ISNUMBER(Data!F110),Data!F110&gt;=Codebook!$F$10,Data!F110&lt;=Codebook!$G$10),Data!F110,""))</f>
        <v/>
      </c>
      <c r="G110" s="11" t="str">
        <f aca="false">IF($K110=0,"",IF(AND(ISNUMBER(Data!G110),Data!G110&gt;=Codebook!$F$11,Data!G110&lt;=Codebook!$G$11),Data!G110,""))</f>
        <v/>
      </c>
      <c r="H110" s="11" t="str">
        <f aca="false">IF($K110=0,"",IF(AND(ISNUMBER(Data!H110),Data!H110&gt;=Codebook!$F$12,Data!H110&lt;=Codebook!$G$12),Data!H110,""))</f>
        <v/>
      </c>
      <c r="I110" s="11" t="str">
        <f aca="false">IF($K110=0,"",IF(AND(ISNUMBER(Data!I110),Data!I110&gt;=Codebook!$F$13,Data!I110&lt;=Codebook!$G$13),Data!I110,""))</f>
        <v/>
      </c>
      <c r="J110" s="11" t="str">
        <f aca="false">IF($K110=0,"",IF(AND(ISNUMBER(Data!J110),Data!J110&gt;=Codebook!$F$14,Data!J110&lt;=Codebook!$G$14),Data!J110,""))</f>
        <v/>
      </c>
      <c r="K110" s="11" t="n">
        <f aca="false">IF(Data!A110="",0,IF(COUNTIF(Data!$A$5:A110,Data!A110)&gt;1,0,1))</f>
        <v>0</v>
      </c>
      <c r="L110" s="11" t="n">
        <f aca="false">IF($K110=0,0,IF(COUNT(E110:I110)=5,1,0))</f>
        <v>0</v>
      </c>
      <c r="M110" s="29" t="str">
        <f aca="false">IF(L110=1,AVERAGE(E110:I110),"")</f>
        <v/>
      </c>
      <c r="N110" s="30" t="str">
        <f aca="false">IF($L110=1,E110,"")</f>
        <v/>
      </c>
      <c r="O110" s="30" t="str">
        <f aca="false">IF($L110=1,F110,"")</f>
        <v/>
      </c>
      <c r="P110" s="30" t="str">
        <f aca="false">IF($L110=1,G110,"")</f>
        <v/>
      </c>
      <c r="Q110" s="30" t="str">
        <f aca="false">IF($L110=1,H110,"")</f>
        <v/>
      </c>
      <c r="R110" s="30" t="str">
        <f aca="false">IF($L110=1,I110,"")</f>
        <v/>
      </c>
      <c r="S110" s="30" t="str">
        <f aca="false">IF(L110=1,SUM(E110:I110),"")</f>
        <v/>
      </c>
    </row>
    <row r="111" customFormat="false" ht="15" hidden="false" customHeight="false" outlineLevel="0" collapsed="false">
      <c r="A111" s="11" t="str">
        <f aca="false">IF($K111=1,Data!A111,"")</f>
        <v/>
      </c>
      <c r="B111" s="11" t="str">
        <f aca="false">IF($K111=0,"",IF(AND(ISNUMBER(Data!B111),Data!B111&gt;=Codebook!$F$6,Data!B111&lt;=Codebook!$G$6),Data!B111,""))</f>
        <v/>
      </c>
      <c r="C111" s="11" t="str">
        <f aca="false">IF($K111=0,"",IF(AND(ISNUMBER(Data!C111),Data!C111&gt;=Codebook!$F$7,Data!C111&lt;=Codebook!$G$7),Data!C111,""))</f>
        <v/>
      </c>
      <c r="D111" s="11" t="str">
        <f aca="false">IF($K111=0,"",IF(AND(ISNUMBER(Data!D111),Data!D111&gt;=Codebook!$F$8,Data!D111&lt;=Codebook!$G$8),Data!D111,""))</f>
        <v/>
      </c>
      <c r="E111" s="11" t="str">
        <f aca="false">IF($K111=0,"",IF(AND(ISNUMBER(Data!E111),Data!E111&gt;=Codebook!$F$9,Data!E111&lt;=Codebook!$G$9),Data!E111,""))</f>
        <v/>
      </c>
      <c r="F111" s="11" t="str">
        <f aca="false">IF($K111=0,"",IF(AND(ISNUMBER(Data!F111),Data!F111&gt;=Codebook!$F$10,Data!F111&lt;=Codebook!$G$10),Data!F111,""))</f>
        <v/>
      </c>
      <c r="G111" s="11" t="str">
        <f aca="false">IF($K111=0,"",IF(AND(ISNUMBER(Data!G111),Data!G111&gt;=Codebook!$F$11,Data!G111&lt;=Codebook!$G$11),Data!G111,""))</f>
        <v/>
      </c>
      <c r="H111" s="11" t="str">
        <f aca="false">IF($K111=0,"",IF(AND(ISNUMBER(Data!H111),Data!H111&gt;=Codebook!$F$12,Data!H111&lt;=Codebook!$G$12),Data!H111,""))</f>
        <v/>
      </c>
      <c r="I111" s="11" t="str">
        <f aca="false">IF($K111=0,"",IF(AND(ISNUMBER(Data!I111),Data!I111&gt;=Codebook!$F$13,Data!I111&lt;=Codebook!$G$13),Data!I111,""))</f>
        <v/>
      </c>
      <c r="J111" s="11" t="str">
        <f aca="false">IF($K111=0,"",IF(AND(ISNUMBER(Data!J111),Data!J111&gt;=Codebook!$F$14,Data!J111&lt;=Codebook!$G$14),Data!J111,""))</f>
        <v/>
      </c>
      <c r="K111" s="11" t="n">
        <f aca="false">IF(Data!A111="",0,IF(COUNTIF(Data!$A$5:A111,Data!A111)&gt;1,0,1))</f>
        <v>0</v>
      </c>
      <c r="L111" s="11" t="n">
        <f aca="false">IF($K111=0,0,IF(COUNT(E111:I111)=5,1,0))</f>
        <v>0</v>
      </c>
      <c r="M111" s="29" t="str">
        <f aca="false">IF(L111=1,AVERAGE(E111:I111),"")</f>
        <v/>
      </c>
      <c r="N111" s="30" t="str">
        <f aca="false">IF($L111=1,E111,"")</f>
        <v/>
      </c>
      <c r="O111" s="30" t="str">
        <f aca="false">IF($L111=1,F111,"")</f>
        <v/>
      </c>
      <c r="P111" s="30" t="str">
        <f aca="false">IF($L111=1,G111,"")</f>
        <v/>
      </c>
      <c r="Q111" s="30" t="str">
        <f aca="false">IF($L111=1,H111,"")</f>
        <v/>
      </c>
      <c r="R111" s="30" t="str">
        <f aca="false">IF($L111=1,I111,"")</f>
        <v/>
      </c>
      <c r="S111" s="30" t="str">
        <f aca="false">IF(L111=1,SUM(E111:I111),"")</f>
        <v/>
      </c>
    </row>
    <row r="112" customFormat="false" ht="15" hidden="false" customHeight="false" outlineLevel="0" collapsed="false">
      <c r="A112" s="11" t="str">
        <f aca="false">IF($K112=1,Data!A112,"")</f>
        <v/>
      </c>
      <c r="B112" s="11" t="str">
        <f aca="false">IF($K112=0,"",IF(AND(ISNUMBER(Data!B112),Data!B112&gt;=Codebook!$F$6,Data!B112&lt;=Codebook!$G$6),Data!B112,""))</f>
        <v/>
      </c>
      <c r="C112" s="11" t="str">
        <f aca="false">IF($K112=0,"",IF(AND(ISNUMBER(Data!C112),Data!C112&gt;=Codebook!$F$7,Data!C112&lt;=Codebook!$G$7),Data!C112,""))</f>
        <v/>
      </c>
      <c r="D112" s="11" t="str">
        <f aca="false">IF($K112=0,"",IF(AND(ISNUMBER(Data!D112),Data!D112&gt;=Codebook!$F$8,Data!D112&lt;=Codebook!$G$8),Data!D112,""))</f>
        <v/>
      </c>
      <c r="E112" s="11" t="str">
        <f aca="false">IF($K112=0,"",IF(AND(ISNUMBER(Data!E112),Data!E112&gt;=Codebook!$F$9,Data!E112&lt;=Codebook!$G$9),Data!E112,""))</f>
        <v/>
      </c>
      <c r="F112" s="11" t="str">
        <f aca="false">IF($K112=0,"",IF(AND(ISNUMBER(Data!F112),Data!F112&gt;=Codebook!$F$10,Data!F112&lt;=Codebook!$G$10),Data!F112,""))</f>
        <v/>
      </c>
      <c r="G112" s="11" t="str">
        <f aca="false">IF($K112=0,"",IF(AND(ISNUMBER(Data!G112),Data!G112&gt;=Codebook!$F$11,Data!G112&lt;=Codebook!$G$11),Data!G112,""))</f>
        <v/>
      </c>
      <c r="H112" s="11" t="str">
        <f aca="false">IF($K112=0,"",IF(AND(ISNUMBER(Data!H112),Data!H112&gt;=Codebook!$F$12,Data!H112&lt;=Codebook!$G$12),Data!H112,""))</f>
        <v/>
      </c>
      <c r="I112" s="11" t="str">
        <f aca="false">IF($K112=0,"",IF(AND(ISNUMBER(Data!I112),Data!I112&gt;=Codebook!$F$13,Data!I112&lt;=Codebook!$G$13),Data!I112,""))</f>
        <v/>
      </c>
      <c r="J112" s="11" t="str">
        <f aca="false">IF($K112=0,"",IF(AND(ISNUMBER(Data!J112),Data!J112&gt;=Codebook!$F$14,Data!J112&lt;=Codebook!$G$14),Data!J112,""))</f>
        <v/>
      </c>
      <c r="K112" s="11" t="n">
        <f aca="false">IF(Data!A112="",0,IF(COUNTIF(Data!$A$5:A112,Data!A112)&gt;1,0,1))</f>
        <v>0</v>
      </c>
      <c r="L112" s="11" t="n">
        <f aca="false">IF($K112=0,0,IF(COUNT(E112:I112)=5,1,0))</f>
        <v>0</v>
      </c>
      <c r="M112" s="29" t="str">
        <f aca="false">IF(L112=1,AVERAGE(E112:I112),"")</f>
        <v/>
      </c>
      <c r="N112" s="30" t="str">
        <f aca="false">IF($L112=1,E112,"")</f>
        <v/>
      </c>
      <c r="O112" s="30" t="str">
        <f aca="false">IF($L112=1,F112,"")</f>
        <v/>
      </c>
      <c r="P112" s="30" t="str">
        <f aca="false">IF($L112=1,G112,"")</f>
        <v/>
      </c>
      <c r="Q112" s="30" t="str">
        <f aca="false">IF($L112=1,H112,"")</f>
        <v/>
      </c>
      <c r="R112" s="30" t="str">
        <f aca="false">IF($L112=1,I112,"")</f>
        <v/>
      </c>
      <c r="S112" s="30" t="str">
        <f aca="false">IF(L112=1,SUM(E112:I112),"")</f>
        <v/>
      </c>
    </row>
    <row r="113" customFormat="false" ht="15" hidden="false" customHeight="false" outlineLevel="0" collapsed="false">
      <c r="A113" s="11" t="str">
        <f aca="false">IF($K113=1,Data!A113,"")</f>
        <v/>
      </c>
      <c r="B113" s="11" t="str">
        <f aca="false">IF($K113=0,"",IF(AND(ISNUMBER(Data!B113),Data!B113&gt;=Codebook!$F$6,Data!B113&lt;=Codebook!$G$6),Data!B113,""))</f>
        <v/>
      </c>
      <c r="C113" s="11" t="str">
        <f aca="false">IF($K113=0,"",IF(AND(ISNUMBER(Data!C113),Data!C113&gt;=Codebook!$F$7,Data!C113&lt;=Codebook!$G$7),Data!C113,""))</f>
        <v/>
      </c>
      <c r="D113" s="11" t="str">
        <f aca="false">IF($K113=0,"",IF(AND(ISNUMBER(Data!D113),Data!D113&gt;=Codebook!$F$8,Data!D113&lt;=Codebook!$G$8),Data!D113,""))</f>
        <v/>
      </c>
      <c r="E113" s="11" t="str">
        <f aca="false">IF($K113=0,"",IF(AND(ISNUMBER(Data!E113),Data!E113&gt;=Codebook!$F$9,Data!E113&lt;=Codebook!$G$9),Data!E113,""))</f>
        <v/>
      </c>
      <c r="F113" s="11" t="str">
        <f aca="false">IF($K113=0,"",IF(AND(ISNUMBER(Data!F113),Data!F113&gt;=Codebook!$F$10,Data!F113&lt;=Codebook!$G$10),Data!F113,""))</f>
        <v/>
      </c>
      <c r="G113" s="11" t="str">
        <f aca="false">IF($K113=0,"",IF(AND(ISNUMBER(Data!G113),Data!G113&gt;=Codebook!$F$11,Data!G113&lt;=Codebook!$G$11),Data!G113,""))</f>
        <v/>
      </c>
      <c r="H113" s="11" t="str">
        <f aca="false">IF($K113=0,"",IF(AND(ISNUMBER(Data!H113),Data!H113&gt;=Codebook!$F$12,Data!H113&lt;=Codebook!$G$12),Data!H113,""))</f>
        <v/>
      </c>
      <c r="I113" s="11" t="str">
        <f aca="false">IF($K113=0,"",IF(AND(ISNUMBER(Data!I113),Data!I113&gt;=Codebook!$F$13,Data!I113&lt;=Codebook!$G$13),Data!I113,""))</f>
        <v/>
      </c>
      <c r="J113" s="11" t="str">
        <f aca="false">IF($K113=0,"",IF(AND(ISNUMBER(Data!J113),Data!J113&gt;=Codebook!$F$14,Data!J113&lt;=Codebook!$G$14),Data!J113,""))</f>
        <v/>
      </c>
      <c r="K113" s="11" t="n">
        <f aca="false">IF(Data!A113="",0,IF(COUNTIF(Data!$A$5:A113,Data!A113)&gt;1,0,1))</f>
        <v>0</v>
      </c>
      <c r="L113" s="11" t="n">
        <f aca="false">IF($K113=0,0,IF(COUNT(E113:I113)=5,1,0))</f>
        <v>0</v>
      </c>
      <c r="M113" s="29" t="str">
        <f aca="false">IF(L113=1,AVERAGE(E113:I113),"")</f>
        <v/>
      </c>
      <c r="N113" s="30" t="str">
        <f aca="false">IF($L113=1,E113,"")</f>
        <v/>
      </c>
      <c r="O113" s="30" t="str">
        <f aca="false">IF($L113=1,F113,"")</f>
        <v/>
      </c>
      <c r="P113" s="30" t="str">
        <f aca="false">IF($L113=1,G113,"")</f>
        <v/>
      </c>
      <c r="Q113" s="30" t="str">
        <f aca="false">IF($L113=1,H113,"")</f>
        <v/>
      </c>
      <c r="R113" s="30" t="str">
        <f aca="false">IF($L113=1,I113,"")</f>
        <v/>
      </c>
      <c r="S113" s="30" t="str">
        <f aca="false">IF(L113=1,SUM(E113:I113),"")</f>
        <v/>
      </c>
    </row>
    <row r="114" customFormat="false" ht="15" hidden="false" customHeight="false" outlineLevel="0" collapsed="false">
      <c r="A114" s="11" t="str">
        <f aca="false">IF($K114=1,Data!A114,"")</f>
        <v/>
      </c>
      <c r="B114" s="11" t="str">
        <f aca="false">IF($K114=0,"",IF(AND(ISNUMBER(Data!B114),Data!B114&gt;=Codebook!$F$6,Data!B114&lt;=Codebook!$G$6),Data!B114,""))</f>
        <v/>
      </c>
      <c r="C114" s="11" t="str">
        <f aca="false">IF($K114=0,"",IF(AND(ISNUMBER(Data!C114),Data!C114&gt;=Codebook!$F$7,Data!C114&lt;=Codebook!$G$7),Data!C114,""))</f>
        <v/>
      </c>
      <c r="D114" s="11" t="str">
        <f aca="false">IF($K114=0,"",IF(AND(ISNUMBER(Data!D114),Data!D114&gt;=Codebook!$F$8,Data!D114&lt;=Codebook!$G$8),Data!D114,""))</f>
        <v/>
      </c>
      <c r="E114" s="11" t="str">
        <f aca="false">IF($K114=0,"",IF(AND(ISNUMBER(Data!E114),Data!E114&gt;=Codebook!$F$9,Data!E114&lt;=Codebook!$G$9),Data!E114,""))</f>
        <v/>
      </c>
      <c r="F114" s="11" t="str">
        <f aca="false">IF($K114=0,"",IF(AND(ISNUMBER(Data!F114),Data!F114&gt;=Codebook!$F$10,Data!F114&lt;=Codebook!$G$10),Data!F114,""))</f>
        <v/>
      </c>
      <c r="G114" s="11" t="str">
        <f aca="false">IF($K114=0,"",IF(AND(ISNUMBER(Data!G114),Data!G114&gt;=Codebook!$F$11,Data!G114&lt;=Codebook!$G$11),Data!G114,""))</f>
        <v/>
      </c>
      <c r="H114" s="11" t="str">
        <f aca="false">IF($K114=0,"",IF(AND(ISNUMBER(Data!H114),Data!H114&gt;=Codebook!$F$12,Data!H114&lt;=Codebook!$G$12),Data!H114,""))</f>
        <v/>
      </c>
      <c r="I114" s="11" t="str">
        <f aca="false">IF($K114=0,"",IF(AND(ISNUMBER(Data!I114),Data!I114&gt;=Codebook!$F$13,Data!I114&lt;=Codebook!$G$13),Data!I114,""))</f>
        <v/>
      </c>
      <c r="J114" s="11" t="str">
        <f aca="false">IF($K114=0,"",IF(AND(ISNUMBER(Data!J114),Data!J114&gt;=Codebook!$F$14,Data!J114&lt;=Codebook!$G$14),Data!J114,""))</f>
        <v/>
      </c>
      <c r="K114" s="11" t="n">
        <f aca="false">IF(Data!A114="",0,IF(COUNTIF(Data!$A$5:A114,Data!A114)&gt;1,0,1))</f>
        <v>0</v>
      </c>
      <c r="L114" s="11" t="n">
        <f aca="false">IF($K114=0,0,IF(COUNT(E114:I114)=5,1,0))</f>
        <v>0</v>
      </c>
      <c r="M114" s="29" t="str">
        <f aca="false">IF(L114=1,AVERAGE(E114:I114),"")</f>
        <v/>
      </c>
      <c r="N114" s="30" t="str">
        <f aca="false">IF($L114=1,E114,"")</f>
        <v/>
      </c>
      <c r="O114" s="30" t="str">
        <f aca="false">IF($L114=1,F114,"")</f>
        <v/>
      </c>
      <c r="P114" s="30" t="str">
        <f aca="false">IF($L114=1,G114,"")</f>
        <v/>
      </c>
      <c r="Q114" s="30" t="str">
        <f aca="false">IF($L114=1,H114,"")</f>
        <v/>
      </c>
      <c r="R114" s="30" t="str">
        <f aca="false">IF($L114=1,I114,"")</f>
        <v/>
      </c>
      <c r="S114" s="30" t="str">
        <f aca="false">IF(L114=1,SUM(E114:I114),"")</f>
        <v/>
      </c>
    </row>
    <row r="115" customFormat="false" ht="15" hidden="false" customHeight="false" outlineLevel="0" collapsed="false">
      <c r="A115" s="11" t="str">
        <f aca="false">IF($K115=1,Data!A115,"")</f>
        <v/>
      </c>
      <c r="B115" s="11" t="str">
        <f aca="false">IF($K115=0,"",IF(AND(ISNUMBER(Data!B115),Data!B115&gt;=Codebook!$F$6,Data!B115&lt;=Codebook!$G$6),Data!B115,""))</f>
        <v/>
      </c>
      <c r="C115" s="11" t="str">
        <f aca="false">IF($K115=0,"",IF(AND(ISNUMBER(Data!C115),Data!C115&gt;=Codebook!$F$7,Data!C115&lt;=Codebook!$G$7),Data!C115,""))</f>
        <v/>
      </c>
      <c r="D115" s="11" t="str">
        <f aca="false">IF($K115=0,"",IF(AND(ISNUMBER(Data!D115),Data!D115&gt;=Codebook!$F$8,Data!D115&lt;=Codebook!$G$8),Data!D115,""))</f>
        <v/>
      </c>
      <c r="E115" s="11" t="str">
        <f aca="false">IF($K115=0,"",IF(AND(ISNUMBER(Data!E115),Data!E115&gt;=Codebook!$F$9,Data!E115&lt;=Codebook!$G$9),Data!E115,""))</f>
        <v/>
      </c>
      <c r="F115" s="11" t="str">
        <f aca="false">IF($K115=0,"",IF(AND(ISNUMBER(Data!F115),Data!F115&gt;=Codebook!$F$10,Data!F115&lt;=Codebook!$G$10),Data!F115,""))</f>
        <v/>
      </c>
      <c r="G115" s="11" t="str">
        <f aca="false">IF($K115=0,"",IF(AND(ISNUMBER(Data!G115),Data!G115&gt;=Codebook!$F$11,Data!G115&lt;=Codebook!$G$11),Data!G115,""))</f>
        <v/>
      </c>
      <c r="H115" s="11" t="str">
        <f aca="false">IF($K115=0,"",IF(AND(ISNUMBER(Data!H115),Data!H115&gt;=Codebook!$F$12,Data!H115&lt;=Codebook!$G$12),Data!H115,""))</f>
        <v/>
      </c>
      <c r="I115" s="11" t="str">
        <f aca="false">IF($K115=0,"",IF(AND(ISNUMBER(Data!I115),Data!I115&gt;=Codebook!$F$13,Data!I115&lt;=Codebook!$G$13),Data!I115,""))</f>
        <v/>
      </c>
      <c r="J115" s="11" t="str">
        <f aca="false">IF($K115=0,"",IF(AND(ISNUMBER(Data!J115),Data!J115&gt;=Codebook!$F$14,Data!J115&lt;=Codebook!$G$14),Data!J115,""))</f>
        <v/>
      </c>
      <c r="K115" s="11" t="n">
        <f aca="false">IF(Data!A115="",0,IF(COUNTIF(Data!$A$5:A115,Data!A115)&gt;1,0,1))</f>
        <v>0</v>
      </c>
      <c r="L115" s="11" t="n">
        <f aca="false">IF($K115=0,0,IF(COUNT(E115:I115)=5,1,0))</f>
        <v>0</v>
      </c>
      <c r="M115" s="29" t="str">
        <f aca="false">IF(L115=1,AVERAGE(E115:I115),"")</f>
        <v/>
      </c>
      <c r="N115" s="30" t="str">
        <f aca="false">IF($L115=1,E115,"")</f>
        <v/>
      </c>
      <c r="O115" s="30" t="str">
        <f aca="false">IF($L115=1,F115,"")</f>
        <v/>
      </c>
      <c r="P115" s="30" t="str">
        <f aca="false">IF($L115=1,G115,"")</f>
        <v/>
      </c>
      <c r="Q115" s="30" t="str">
        <f aca="false">IF($L115=1,H115,"")</f>
        <v/>
      </c>
      <c r="R115" s="30" t="str">
        <f aca="false">IF($L115=1,I115,"")</f>
        <v/>
      </c>
      <c r="S115" s="30" t="str">
        <f aca="false">IF(L115=1,SUM(E115:I115),"")</f>
        <v/>
      </c>
    </row>
    <row r="116" customFormat="false" ht="15" hidden="false" customHeight="false" outlineLevel="0" collapsed="false">
      <c r="A116" s="11" t="str">
        <f aca="false">IF($K116=1,Data!A116,"")</f>
        <v/>
      </c>
      <c r="B116" s="11" t="str">
        <f aca="false">IF($K116=0,"",IF(AND(ISNUMBER(Data!B116),Data!B116&gt;=Codebook!$F$6,Data!B116&lt;=Codebook!$G$6),Data!B116,""))</f>
        <v/>
      </c>
      <c r="C116" s="11" t="str">
        <f aca="false">IF($K116=0,"",IF(AND(ISNUMBER(Data!C116),Data!C116&gt;=Codebook!$F$7,Data!C116&lt;=Codebook!$G$7),Data!C116,""))</f>
        <v/>
      </c>
      <c r="D116" s="11" t="str">
        <f aca="false">IF($K116=0,"",IF(AND(ISNUMBER(Data!D116),Data!D116&gt;=Codebook!$F$8,Data!D116&lt;=Codebook!$G$8),Data!D116,""))</f>
        <v/>
      </c>
      <c r="E116" s="11" t="str">
        <f aca="false">IF($K116=0,"",IF(AND(ISNUMBER(Data!E116),Data!E116&gt;=Codebook!$F$9,Data!E116&lt;=Codebook!$G$9),Data!E116,""))</f>
        <v/>
      </c>
      <c r="F116" s="11" t="str">
        <f aca="false">IF($K116=0,"",IF(AND(ISNUMBER(Data!F116),Data!F116&gt;=Codebook!$F$10,Data!F116&lt;=Codebook!$G$10),Data!F116,""))</f>
        <v/>
      </c>
      <c r="G116" s="11" t="str">
        <f aca="false">IF($K116=0,"",IF(AND(ISNUMBER(Data!G116),Data!G116&gt;=Codebook!$F$11,Data!G116&lt;=Codebook!$G$11),Data!G116,""))</f>
        <v/>
      </c>
      <c r="H116" s="11" t="str">
        <f aca="false">IF($K116=0,"",IF(AND(ISNUMBER(Data!H116),Data!H116&gt;=Codebook!$F$12,Data!H116&lt;=Codebook!$G$12),Data!H116,""))</f>
        <v/>
      </c>
      <c r="I116" s="11" t="str">
        <f aca="false">IF($K116=0,"",IF(AND(ISNUMBER(Data!I116),Data!I116&gt;=Codebook!$F$13,Data!I116&lt;=Codebook!$G$13),Data!I116,""))</f>
        <v/>
      </c>
      <c r="J116" s="11" t="str">
        <f aca="false">IF($K116=0,"",IF(AND(ISNUMBER(Data!J116),Data!J116&gt;=Codebook!$F$14,Data!J116&lt;=Codebook!$G$14),Data!J116,""))</f>
        <v/>
      </c>
      <c r="K116" s="11" t="n">
        <f aca="false">IF(Data!A116="",0,IF(COUNTIF(Data!$A$5:A116,Data!A116)&gt;1,0,1))</f>
        <v>0</v>
      </c>
      <c r="L116" s="11" t="n">
        <f aca="false">IF($K116=0,0,IF(COUNT(E116:I116)=5,1,0))</f>
        <v>0</v>
      </c>
      <c r="M116" s="29" t="str">
        <f aca="false">IF(L116=1,AVERAGE(E116:I116),"")</f>
        <v/>
      </c>
      <c r="N116" s="30" t="str">
        <f aca="false">IF($L116=1,E116,"")</f>
        <v/>
      </c>
      <c r="O116" s="30" t="str">
        <f aca="false">IF($L116=1,F116,"")</f>
        <v/>
      </c>
      <c r="P116" s="30" t="str">
        <f aca="false">IF($L116=1,G116,"")</f>
        <v/>
      </c>
      <c r="Q116" s="30" t="str">
        <f aca="false">IF($L116=1,H116,"")</f>
        <v/>
      </c>
      <c r="R116" s="30" t="str">
        <f aca="false">IF($L116=1,I116,"")</f>
        <v/>
      </c>
      <c r="S116" s="30" t="str">
        <f aca="false">IF(L116=1,SUM(E116:I116),"")</f>
        <v/>
      </c>
    </row>
    <row r="117" customFormat="false" ht="15" hidden="false" customHeight="false" outlineLevel="0" collapsed="false">
      <c r="A117" s="11" t="str">
        <f aca="false">IF($K117=1,Data!A117,"")</f>
        <v/>
      </c>
      <c r="B117" s="11" t="str">
        <f aca="false">IF($K117=0,"",IF(AND(ISNUMBER(Data!B117),Data!B117&gt;=Codebook!$F$6,Data!B117&lt;=Codebook!$G$6),Data!B117,""))</f>
        <v/>
      </c>
      <c r="C117" s="11" t="str">
        <f aca="false">IF($K117=0,"",IF(AND(ISNUMBER(Data!C117),Data!C117&gt;=Codebook!$F$7,Data!C117&lt;=Codebook!$G$7),Data!C117,""))</f>
        <v/>
      </c>
      <c r="D117" s="11" t="str">
        <f aca="false">IF($K117=0,"",IF(AND(ISNUMBER(Data!D117),Data!D117&gt;=Codebook!$F$8,Data!D117&lt;=Codebook!$G$8),Data!D117,""))</f>
        <v/>
      </c>
      <c r="E117" s="11" t="str">
        <f aca="false">IF($K117=0,"",IF(AND(ISNUMBER(Data!E117),Data!E117&gt;=Codebook!$F$9,Data!E117&lt;=Codebook!$G$9),Data!E117,""))</f>
        <v/>
      </c>
      <c r="F117" s="11" t="str">
        <f aca="false">IF($K117=0,"",IF(AND(ISNUMBER(Data!F117),Data!F117&gt;=Codebook!$F$10,Data!F117&lt;=Codebook!$G$10),Data!F117,""))</f>
        <v/>
      </c>
      <c r="G117" s="11" t="str">
        <f aca="false">IF($K117=0,"",IF(AND(ISNUMBER(Data!G117),Data!G117&gt;=Codebook!$F$11,Data!G117&lt;=Codebook!$G$11),Data!G117,""))</f>
        <v/>
      </c>
      <c r="H117" s="11" t="str">
        <f aca="false">IF($K117=0,"",IF(AND(ISNUMBER(Data!H117),Data!H117&gt;=Codebook!$F$12,Data!H117&lt;=Codebook!$G$12),Data!H117,""))</f>
        <v/>
      </c>
      <c r="I117" s="11" t="str">
        <f aca="false">IF($K117=0,"",IF(AND(ISNUMBER(Data!I117),Data!I117&gt;=Codebook!$F$13,Data!I117&lt;=Codebook!$G$13),Data!I117,""))</f>
        <v/>
      </c>
      <c r="J117" s="11" t="str">
        <f aca="false">IF($K117=0,"",IF(AND(ISNUMBER(Data!J117),Data!J117&gt;=Codebook!$F$14,Data!J117&lt;=Codebook!$G$14),Data!J117,""))</f>
        <v/>
      </c>
      <c r="K117" s="11" t="n">
        <f aca="false">IF(Data!A117="",0,IF(COUNTIF(Data!$A$5:A117,Data!A117)&gt;1,0,1))</f>
        <v>0</v>
      </c>
      <c r="L117" s="11" t="n">
        <f aca="false">IF($K117=0,0,IF(COUNT(E117:I117)=5,1,0))</f>
        <v>0</v>
      </c>
      <c r="M117" s="29" t="str">
        <f aca="false">IF(L117=1,AVERAGE(E117:I117),"")</f>
        <v/>
      </c>
      <c r="N117" s="30" t="str">
        <f aca="false">IF($L117=1,E117,"")</f>
        <v/>
      </c>
      <c r="O117" s="30" t="str">
        <f aca="false">IF($L117=1,F117,"")</f>
        <v/>
      </c>
      <c r="P117" s="30" t="str">
        <f aca="false">IF($L117=1,G117,"")</f>
        <v/>
      </c>
      <c r="Q117" s="30" t="str">
        <f aca="false">IF($L117=1,H117,"")</f>
        <v/>
      </c>
      <c r="R117" s="30" t="str">
        <f aca="false">IF($L117=1,I117,"")</f>
        <v/>
      </c>
      <c r="S117" s="30" t="str">
        <f aca="false">IF(L117=1,SUM(E117:I117),"")</f>
        <v/>
      </c>
    </row>
    <row r="118" customFormat="false" ht="15" hidden="false" customHeight="false" outlineLevel="0" collapsed="false">
      <c r="A118" s="11" t="str">
        <f aca="false">IF($K118=1,Data!A118,"")</f>
        <v/>
      </c>
      <c r="B118" s="11" t="str">
        <f aca="false">IF($K118=0,"",IF(AND(ISNUMBER(Data!B118),Data!B118&gt;=Codebook!$F$6,Data!B118&lt;=Codebook!$G$6),Data!B118,""))</f>
        <v/>
      </c>
      <c r="C118" s="11" t="str">
        <f aca="false">IF($K118=0,"",IF(AND(ISNUMBER(Data!C118),Data!C118&gt;=Codebook!$F$7,Data!C118&lt;=Codebook!$G$7),Data!C118,""))</f>
        <v/>
      </c>
      <c r="D118" s="11" t="str">
        <f aca="false">IF($K118=0,"",IF(AND(ISNUMBER(Data!D118),Data!D118&gt;=Codebook!$F$8,Data!D118&lt;=Codebook!$G$8),Data!D118,""))</f>
        <v/>
      </c>
      <c r="E118" s="11" t="str">
        <f aca="false">IF($K118=0,"",IF(AND(ISNUMBER(Data!E118),Data!E118&gt;=Codebook!$F$9,Data!E118&lt;=Codebook!$G$9),Data!E118,""))</f>
        <v/>
      </c>
      <c r="F118" s="11" t="str">
        <f aca="false">IF($K118=0,"",IF(AND(ISNUMBER(Data!F118),Data!F118&gt;=Codebook!$F$10,Data!F118&lt;=Codebook!$G$10),Data!F118,""))</f>
        <v/>
      </c>
      <c r="G118" s="11" t="str">
        <f aca="false">IF($K118=0,"",IF(AND(ISNUMBER(Data!G118),Data!G118&gt;=Codebook!$F$11,Data!G118&lt;=Codebook!$G$11),Data!G118,""))</f>
        <v/>
      </c>
      <c r="H118" s="11" t="str">
        <f aca="false">IF($K118=0,"",IF(AND(ISNUMBER(Data!H118),Data!H118&gt;=Codebook!$F$12,Data!H118&lt;=Codebook!$G$12),Data!H118,""))</f>
        <v/>
      </c>
      <c r="I118" s="11" t="str">
        <f aca="false">IF($K118=0,"",IF(AND(ISNUMBER(Data!I118),Data!I118&gt;=Codebook!$F$13,Data!I118&lt;=Codebook!$G$13),Data!I118,""))</f>
        <v/>
      </c>
      <c r="J118" s="11" t="str">
        <f aca="false">IF($K118=0,"",IF(AND(ISNUMBER(Data!J118),Data!J118&gt;=Codebook!$F$14,Data!J118&lt;=Codebook!$G$14),Data!J118,""))</f>
        <v/>
      </c>
      <c r="K118" s="11" t="n">
        <f aca="false">IF(Data!A118="",0,IF(COUNTIF(Data!$A$5:A118,Data!A118)&gt;1,0,1))</f>
        <v>0</v>
      </c>
      <c r="L118" s="11" t="n">
        <f aca="false">IF($K118=0,0,IF(COUNT(E118:I118)=5,1,0))</f>
        <v>0</v>
      </c>
      <c r="M118" s="29" t="str">
        <f aca="false">IF(L118=1,AVERAGE(E118:I118),"")</f>
        <v/>
      </c>
      <c r="N118" s="30" t="str">
        <f aca="false">IF($L118=1,E118,"")</f>
        <v/>
      </c>
      <c r="O118" s="30" t="str">
        <f aca="false">IF($L118=1,F118,"")</f>
        <v/>
      </c>
      <c r="P118" s="30" t="str">
        <f aca="false">IF($L118=1,G118,"")</f>
        <v/>
      </c>
      <c r="Q118" s="30" t="str">
        <f aca="false">IF($L118=1,H118,"")</f>
        <v/>
      </c>
      <c r="R118" s="30" t="str">
        <f aca="false">IF($L118=1,I118,"")</f>
        <v/>
      </c>
      <c r="S118" s="30" t="str">
        <f aca="false">IF(L118=1,SUM(E118:I118),"")</f>
        <v/>
      </c>
    </row>
    <row r="119" customFormat="false" ht="15" hidden="false" customHeight="false" outlineLevel="0" collapsed="false">
      <c r="A119" s="11" t="str">
        <f aca="false">IF($K119=1,Data!A119,"")</f>
        <v/>
      </c>
      <c r="B119" s="11" t="str">
        <f aca="false">IF($K119=0,"",IF(AND(ISNUMBER(Data!B119),Data!B119&gt;=Codebook!$F$6,Data!B119&lt;=Codebook!$G$6),Data!B119,""))</f>
        <v/>
      </c>
      <c r="C119" s="11" t="str">
        <f aca="false">IF($K119=0,"",IF(AND(ISNUMBER(Data!C119),Data!C119&gt;=Codebook!$F$7,Data!C119&lt;=Codebook!$G$7),Data!C119,""))</f>
        <v/>
      </c>
      <c r="D119" s="11" t="str">
        <f aca="false">IF($K119=0,"",IF(AND(ISNUMBER(Data!D119),Data!D119&gt;=Codebook!$F$8,Data!D119&lt;=Codebook!$G$8),Data!D119,""))</f>
        <v/>
      </c>
      <c r="E119" s="11" t="str">
        <f aca="false">IF($K119=0,"",IF(AND(ISNUMBER(Data!E119),Data!E119&gt;=Codebook!$F$9,Data!E119&lt;=Codebook!$G$9),Data!E119,""))</f>
        <v/>
      </c>
      <c r="F119" s="11" t="str">
        <f aca="false">IF($K119=0,"",IF(AND(ISNUMBER(Data!F119),Data!F119&gt;=Codebook!$F$10,Data!F119&lt;=Codebook!$G$10),Data!F119,""))</f>
        <v/>
      </c>
      <c r="G119" s="11" t="str">
        <f aca="false">IF($K119=0,"",IF(AND(ISNUMBER(Data!G119),Data!G119&gt;=Codebook!$F$11,Data!G119&lt;=Codebook!$G$11),Data!G119,""))</f>
        <v/>
      </c>
      <c r="H119" s="11" t="str">
        <f aca="false">IF($K119=0,"",IF(AND(ISNUMBER(Data!H119),Data!H119&gt;=Codebook!$F$12,Data!H119&lt;=Codebook!$G$12),Data!H119,""))</f>
        <v/>
      </c>
      <c r="I119" s="11" t="str">
        <f aca="false">IF($K119=0,"",IF(AND(ISNUMBER(Data!I119),Data!I119&gt;=Codebook!$F$13,Data!I119&lt;=Codebook!$G$13),Data!I119,""))</f>
        <v/>
      </c>
      <c r="J119" s="11" t="str">
        <f aca="false">IF($K119=0,"",IF(AND(ISNUMBER(Data!J119),Data!J119&gt;=Codebook!$F$14,Data!J119&lt;=Codebook!$G$14),Data!J119,""))</f>
        <v/>
      </c>
      <c r="K119" s="11" t="n">
        <f aca="false">IF(Data!A119="",0,IF(COUNTIF(Data!$A$5:A119,Data!A119)&gt;1,0,1))</f>
        <v>0</v>
      </c>
      <c r="L119" s="11" t="n">
        <f aca="false">IF($K119=0,0,IF(COUNT(E119:I119)=5,1,0))</f>
        <v>0</v>
      </c>
      <c r="M119" s="29" t="str">
        <f aca="false">IF(L119=1,AVERAGE(E119:I119),"")</f>
        <v/>
      </c>
      <c r="N119" s="30" t="str">
        <f aca="false">IF($L119=1,E119,"")</f>
        <v/>
      </c>
      <c r="O119" s="30" t="str">
        <f aca="false">IF($L119=1,F119,"")</f>
        <v/>
      </c>
      <c r="P119" s="30" t="str">
        <f aca="false">IF($L119=1,G119,"")</f>
        <v/>
      </c>
      <c r="Q119" s="30" t="str">
        <f aca="false">IF($L119=1,H119,"")</f>
        <v/>
      </c>
      <c r="R119" s="30" t="str">
        <f aca="false">IF($L119=1,I119,"")</f>
        <v/>
      </c>
      <c r="S119" s="30" t="str">
        <f aca="false">IF(L119=1,SUM(E119:I119),"")</f>
        <v/>
      </c>
    </row>
    <row r="120" customFormat="false" ht="15" hidden="false" customHeight="false" outlineLevel="0" collapsed="false">
      <c r="A120" s="11" t="str">
        <f aca="false">IF($K120=1,Data!A120,"")</f>
        <v/>
      </c>
      <c r="B120" s="11" t="str">
        <f aca="false">IF($K120=0,"",IF(AND(ISNUMBER(Data!B120),Data!B120&gt;=Codebook!$F$6,Data!B120&lt;=Codebook!$G$6),Data!B120,""))</f>
        <v/>
      </c>
      <c r="C120" s="11" t="str">
        <f aca="false">IF($K120=0,"",IF(AND(ISNUMBER(Data!C120),Data!C120&gt;=Codebook!$F$7,Data!C120&lt;=Codebook!$G$7),Data!C120,""))</f>
        <v/>
      </c>
      <c r="D120" s="11" t="str">
        <f aca="false">IF($K120=0,"",IF(AND(ISNUMBER(Data!D120),Data!D120&gt;=Codebook!$F$8,Data!D120&lt;=Codebook!$G$8),Data!D120,""))</f>
        <v/>
      </c>
      <c r="E120" s="11" t="str">
        <f aca="false">IF($K120=0,"",IF(AND(ISNUMBER(Data!E120),Data!E120&gt;=Codebook!$F$9,Data!E120&lt;=Codebook!$G$9),Data!E120,""))</f>
        <v/>
      </c>
      <c r="F120" s="11" t="str">
        <f aca="false">IF($K120=0,"",IF(AND(ISNUMBER(Data!F120),Data!F120&gt;=Codebook!$F$10,Data!F120&lt;=Codebook!$G$10),Data!F120,""))</f>
        <v/>
      </c>
      <c r="G120" s="11" t="str">
        <f aca="false">IF($K120=0,"",IF(AND(ISNUMBER(Data!G120),Data!G120&gt;=Codebook!$F$11,Data!G120&lt;=Codebook!$G$11),Data!G120,""))</f>
        <v/>
      </c>
      <c r="H120" s="11" t="str">
        <f aca="false">IF($K120=0,"",IF(AND(ISNUMBER(Data!H120),Data!H120&gt;=Codebook!$F$12,Data!H120&lt;=Codebook!$G$12),Data!H120,""))</f>
        <v/>
      </c>
      <c r="I120" s="11" t="str">
        <f aca="false">IF($K120=0,"",IF(AND(ISNUMBER(Data!I120),Data!I120&gt;=Codebook!$F$13,Data!I120&lt;=Codebook!$G$13),Data!I120,""))</f>
        <v/>
      </c>
      <c r="J120" s="11" t="str">
        <f aca="false">IF($K120=0,"",IF(AND(ISNUMBER(Data!J120),Data!J120&gt;=Codebook!$F$14,Data!J120&lt;=Codebook!$G$14),Data!J120,""))</f>
        <v/>
      </c>
      <c r="K120" s="11" t="n">
        <f aca="false">IF(Data!A120="",0,IF(COUNTIF(Data!$A$5:A120,Data!A120)&gt;1,0,1))</f>
        <v>0</v>
      </c>
      <c r="L120" s="11" t="n">
        <f aca="false">IF($K120=0,0,IF(COUNT(E120:I120)=5,1,0))</f>
        <v>0</v>
      </c>
      <c r="M120" s="29" t="str">
        <f aca="false">IF(L120=1,AVERAGE(E120:I120),"")</f>
        <v/>
      </c>
      <c r="N120" s="30" t="str">
        <f aca="false">IF($L120=1,E120,"")</f>
        <v/>
      </c>
      <c r="O120" s="30" t="str">
        <f aca="false">IF($L120=1,F120,"")</f>
        <v/>
      </c>
      <c r="P120" s="30" t="str">
        <f aca="false">IF($L120=1,G120,"")</f>
        <v/>
      </c>
      <c r="Q120" s="30" t="str">
        <f aca="false">IF($L120=1,H120,"")</f>
        <v/>
      </c>
      <c r="R120" s="30" t="str">
        <f aca="false">IF($L120=1,I120,"")</f>
        <v/>
      </c>
      <c r="S120" s="30" t="str">
        <f aca="false">IF(L120=1,SUM(E120:I120),"")</f>
        <v/>
      </c>
    </row>
    <row r="121" customFormat="false" ht="15" hidden="false" customHeight="false" outlineLevel="0" collapsed="false">
      <c r="A121" s="11" t="str">
        <f aca="false">IF($K121=1,Data!A121,"")</f>
        <v/>
      </c>
      <c r="B121" s="11" t="str">
        <f aca="false">IF($K121=0,"",IF(AND(ISNUMBER(Data!B121),Data!B121&gt;=Codebook!$F$6,Data!B121&lt;=Codebook!$G$6),Data!B121,""))</f>
        <v/>
      </c>
      <c r="C121" s="11" t="str">
        <f aca="false">IF($K121=0,"",IF(AND(ISNUMBER(Data!C121),Data!C121&gt;=Codebook!$F$7,Data!C121&lt;=Codebook!$G$7),Data!C121,""))</f>
        <v/>
      </c>
      <c r="D121" s="11" t="str">
        <f aca="false">IF($K121=0,"",IF(AND(ISNUMBER(Data!D121),Data!D121&gt;=Codebook!$F$8,Data!D121&lt;=Codebook!$G$8),Data!D121,""))</f>
        <v/>
      </c>
      <c r="E121" s="11" t="str">
        <f aca="false">IF($K121=0,"",IF(AND(ISNUMBER(Data!E121),Data!E121&gt;=Codebook!$F$9,Data!E121&lt;=Codebook!$G$9),Data!E121,""))</f>
        <v/>
      </c>
      <c r="F121" s="11" t="str">
        <f aca="false">IF($K121=0,"",IF(AND(ISNUMBER(Data!F121),Data!F121&gt;=Codebook!$F$10,Data!F121&lt;=Codebook!$G$10),Data!F121,""))</f>
        <v/>
      </c>
      <c r="G121" s="11" t="str">
        <f aca="false">IF($K121=0,"",IF(AND(ISNUMBER(Data!G121),Data!G121&gt;=Codebook!$F$11,Data!G121&lt;=Codebook!$G$11),Data!G121,""))</f>
        <v/>
      </c>
      <c r="H121" s="11" t="str">
        <f aca="false">IF($K121=0,"",IF(AND(ISNUMBER(Data!H121),Data!H121&gt;=Codebook!$F$12,Data!H121&lt;=Codebook!$G$12),Data!H121,""))</f>
        <v/>
      </c>
      <c r="I121" s="11" t="str">
        <f aca="false">IF($K121=0,"",IF(AND(ISNUMBER(Data!I121),Data!I121&gt;=Codebook!$F$13,Data!I121&lt;=Codebook!$G$13),Data!I121,""))</f>
        <v/>
      </c>
      <c r="J121" s="11" t="str">
        <f aca="false">IF($K121=0,"",IF(AND(ISNUMBER(Data!J121),Data!J121&gt;=Codebook!$F$14,Data!J121&lt;=Codebook!$G$14),Data!J121,""))</f>
        <v/>
      </c>
      <c r="K121" s="11" t="n">
        <f aca="false">IF(Data!A121="",0,IF(COUNTIF(Data!$A$5:A121,Data!A121)&gt;1,0,1))</f>
        <v>0</v>
      </c>
      <c r="L121" s="11" t="n">
        <f aca="false">IF($K121=0,0,IF(COUNT(E121:I121)=5,1,0))</f>
        <v>0</v>
      </c>
      <c r="M121" s="29" t="str">
        <f aca="false">IF(L121=1,AVERAGE(E121:I121),"")</f>
        <v/>
      </c>
      <c r="N121" s="30" t="str">
        <f aca="false">IF($L121=1,E121,"")</f>
        <v/>
      </c>
      <c r="O121" s="30" t="str">
        <f aca="false">IF($L121=1,F121,"")</f>
        <v/>
      </c>
      <c r="P121" s="30" t="str">
        <f aca="false">IF($L121=1,G121,"")</f>
        <v/>
      </c>
      <c r="Q121" s="30" t="str">
        <f aca="false">IF($L121=1,H121,"")</f>
        <v/>
      </c>
      <c r="R121" s="30" t="str">
        <f aca="false">IF($L121=1,I121,"")</f>
        <v/>
      </c>
      <c r="S121" s="30" t="str">
        <f aca="false">IF(L121=1,SUM(E121:I121),"")</f>
        <v/>
      </c>
    </row>
    <row r="122" customFormat="false" ht="15" hidden="false" customHeight="false" outlineLevel="0" collapsed="false">
      <c r="A122" s="11" t="str">
        <f aca="false">IF($K122=1,Data!A122,"")</f>
        <v/>
      </c>
      <c r="B122" s="11" t="str">
        <f aca="false">IF($K122=0,"",IF(AND(ISNUMBER(Data!B122),Data!B122&gt;=Codebook!$F$6,Data!B122&lt;=Codebook!$G$6),Data!B122,""))</f>
        <v/>
      </c>
      <c r="C122" s="11" t="str">
        <f aca="false">IF($K122=0,"",IF(AND(ISNUMBER(Data!C122),Data!C122&gt;=Codebook!$F$7,Data!C122&lt;=Codebook!$G$7),Data!C122,""))</f>
        <v/>
      </c>
      <c r="D122" s="11" t="str">
        <f aca="false">IF($K122=0,"",IF(AND(ISNUMBER(Data!D122),Data!D122&gt;=Codebook!$F$8,Data!D122&lt;=Codebook!$G$8),Data!D122,""))</f>
        <v/>
      </c>
      <c r="E122" s="11" t="str">
        <f aca="false">IF($K122=0,"",IF(AND(ISNUMBER(Data!E122),Data!E122&gt;=Codebook!$F$9,Data!E122&lt;=Codebook!$G$9),Data!E122,""))</f>
        <v/>
      </c>
      <c r="F122" s="11" t="str">
        <f aca="false">IF($K122=0,"",IF(AND(ISNUMBER(Data!F122),Data!F122&gt;=Codebook!$F$10,Data!F122&lt;=Codebook!$G$10),Data!F122,""))</f>
        <v/>
      </c>
      <c r="G122" s="11" t="str">
        <f aca="false">IF($K122=0,"",IF(AND(ISNUMBER(Data!G122),Data!G122&gt;=Codebook!$F$11,Data!G122&lt;=Codebook!$G$11),Data!G122,""))</f>
        <v/>
      </c>
      <c r="H122" s="11" t="str">
        <f aca="false">IF($K122=0,"",IF(AND(ISNUMBER(Data!H122),Data!H122&gt;=Codebook!$F$12,Data!H122&lt;=Codebook!$G$12),Data!H122,""))</f>
        <v/>
      </c>
      <c r="I122" s="11" t="str">
        <f aca="false">IF($K122=0,"",IF(AND(ISNUMBER(Data!I122),Data!I122&gt;=Codebook!$F$13,Data!I122&lt;=Codebook!$G$13),Data!I122,""))</f>
        <v/>
      </c>
      <c r="J122" s="11" t="str">
        <f aca="false">IF($K122=0,"",IF(AND(ISNUMBER(Data!J122),Data!J122&gt;=Codebook!$F$14,Data!J122&lt;=Codebook!$G$14),Data!J122,""))</f>
        <v/>
      </c>
      <c r="K122" s="11" t="n">
        <f aca="false">IF(Data!A122="",0,IF(COUNTIF(Data!$A$5:A122,Data!A122)&gt;1,0,1))</f>
        <v>0</v>
      </c>
      <c r="L122" s="11" t="n">
        <f aca="false">IF($K122=0,0,IF(COUNT(E122:I122)=5,1,0))</f>
        <v>0</v>
      </c>
      <c r="M122" s="29" t="str">
        <f aca="false">IF(L122=1,AVERAGE(E122:I122),"")</f>
        <v/>
      </c>
      <c r="N122" s="30" t="str">
        <f aca="false">IF($L122=1,E122,"")</f>
        <v/>
      </c>
      <c r="O122" s="30" t="str">
        <f aca="false">IF($L122=1,F122,"")</f>
        <v/>
      </c>
      <c r="P122" s="30" t="str">
        <f aca="false">IF($L122=1,G122,"")</f>
        <v/>
      </c>
      <c r="Q122" s="30" t="str">
        <f aca="false">IF($L122=1,H122,"")</f>
        <v/>
      </c>
      <c r="R122" s="30" t="str">
        <f aca="false">IF($L122=1,I122,"")</f>
        <v/>
      </c>
      <c r="S122" s="30" t="str">
        <f aca="false">IF(L122=1,SUM(E122:I122),"")</f>
        <v/>
      </c>
    </row>
    <row r="123" customFormat="false" ht="15" hidden="false" customHeight="false" outlineLevel="0" collapsed="false">
      <c r="A123" s="11" t="str">
        <f aca="false">IF($K123=1,Data!A123,"")</f>
        <v/>
      </c>
      <c r="B123" s="11" t="str">
        <f aca="false">IF($K123=0,"",IF(AND(ISNUMBER(Data!B123),Data!B123&gt;=Codebook!$F$6,Data!B123&lt;=Codebook!$G$6),Data!B123,""))</f>
        <v/>
      </c>
      <c r="C123" s="11" t="str">
        <f aca="false">IF($K123=0,"",IF(AND(ISNUMBER(Data!C123),Data!C123&gt;=Codebook!$F$7,Data!C123&lt;=Codebook!$G$7),Data!C123,""))</f>
        <v/>
      </c>
      <c r="D123" s="11" t="str">
        <f aca="false">IF($K123=0,"",IF(AND(ISNUMBER(Data!D123),Data!D123&gt;=Codebook!$F$8,Data!D123&lt;=Codebook!$G$8),Data!D123,""))</f>
        <v/>
      </c>
      <c r="E123" s="11" t="str">
        <f aca="false">IF($K123=0,"",IF(AND(ISNUMBER(Data!E123),Data!E123&gt;=Codebook!$F$9,Data!E123&lt;=Codebook!$G$9),Data!E123,""))</f>
        <v/>
      </c>
      <c r="F123" s="11" t="str">
        <f aca="false">IF($K123=0,"",IF(AND(ISNUMBER(Data!F123),Data!F123&gt;=Codebook!$F$10,Data!F123&lt;=Codebook!$G$10),Data!F123,""))</f>
        <v/>
      </c>
      <c r="G123" s="11" t="str">
        <f aca="false">IF($K123=0,"",IF(AND(ISNUMBER(Data!G123),Data!G123&gt;=Codebook!$F$11,Data!G123&lt;=Codebook!$G$11),Data!G123,""))</f>
        <v/>
      </c>
      <c r="H123" s="11" t="str">
        <f aca="false">IF($K123=0,"",IF(AND(ISNUMBER(Data!H123),Data!H123&gt;=Codebook!$F$12,Data!H123&lt;=Codebook!$G$12),Data!H123,""))</f>
        <v/>
      </c>
      <c r="I123" s="11" t="str">
        <f aca="false">IF($K123=0,"",IF(AND(ISNUMBER(Data!I123),Data!I123&gt;=Codebook!$F$13,Data!I123&lt;=Codebook!$G$13),Data!I123,""))</f>
        <v/>
      </c>
      <c r="J123" s="11" t="str">
        <f aca="false">IF($K123=0,"",IF(AND(ISNUMBER(Data!J123),Data!J123&gt;=Codebook!$F$14,Data!J123&lt;=Codebook!$G$14),Data!J123,""))</f>
        <v/>
      </c>
      <c r="K123" s="11" t="n">
        <f aca="false">IF(Data!A123="",0,IF(COUNTIF(Data!$A$5:A123,Data!A123)&gt;1,0,1))</f>
        <v>0</v>
      </c>
      <c r="L123" s="11" t="n">
        <f aca="false">IF($K123=0,0,IF(COUNT(E123:I123)=5,1,0))</f>
        <v>0</v>
      </c>
      <c r="M123" s="29" t="str">
        <f aca="false">IF(L123=1,AVERAGE(E123:I123),"")</f>
        <v/>
      </c>
      <c r="N123" s="30" t="str">
        <f aca="false">IF($L123=1,E123,"")</f>
        <v/>
      </c>
      <c r="O123" s="30" t="str">
        <f aca="false">IF($L123=1,F123,"")</f>
        <v/>
      </c>
      <c r="P123" s="30" t="str">
        <f aca="false">IF($L123=1,G123,"")</f>
        <v/>
      </c>
      <c r="Q123" s="30" t="str">
        <f aca="false">IF($L123=1,H123,"")</f>
        <v/>
      </c>
      <c r="R123" s="30" t="str">
        <f aca="false">IF($L123=1,I123,"")</f>
        <v/>
      </c>
      <c r="S123" s="30" t="str">
        <f aca="false">IF(L123=1,SUM(E123:I123),"")</f>
        <v/>
      </c>
    </row>
    <row r="124" customFormat="false" ht="15" hidden="false" customHeight="false" outlineLevel="0" collapsed="false">
      <c r="A124" s="11" t="str">
        <f aca="false">IF($K124=1,Data!A124,"")</f>
        <v/>
      </c>
      <c r="B124" s="11" t="str">
        <f aca="false">IF($K124=0,"",IF(AND(ISNUMBER(Data!B124),Data!B124&gt;=Codebook!$F$6,Data!B124&lt;=Codebook!$G$6),Data!B124,""))</f>
        <v/>
      </c>
      <c r="C124" s="11" t="str">
        <f aca="false">IF($K124=0,"",IF(AND(ISNUMBER(Data!C124),Data!C124&gt;=Codebook!$F$7,Data!C124&lt;=Codebook!$G$7),Data!C124,""))</f>
        <v/>
      </c>
      <c r="D124" s="11" t="str">
        <f aca="false">IF($K124=0,"",IF(AND(ISNUMBER(Data!D124),Data!D124&gt;=Codebook!$F$8,Data!D124&lt;=Codebook!$G$8),Data!D124,""))</f>
        <v/>
      </c>
      <c r="E124" s="11" t="str">
        <f aca="false">IF($K124=0,"",IF(AND(ISNUMBER(Data!E124),Data!E124&gt;=Codebook!$F$9,Data!E124&lt;=Codebook!$G$9),Data!E124,""))</f>
        <v/>
      </c>
      <c r="F124" s="11" t="str">
        <f aca="false">IF($K124=0,"",IF(AND(ISNUMBER(Data!F124),Data!F124&gt;=Codebook!$F$10,Data!F124&lt;=Codebook!$G$10),Data!F124,""))</f>
        <v/>
      </c>
      <c r="G124" s="11" t="str">
        <f aca="false">IF($K124=0,"",IF(AND(ISNUMBER(Data!G124),Data!G124&gt;=Codebook!$F$11,Data!G124&lt;=Codebook!$G$11),Data!G124,""))</f>
        <v/>
      </c>
      <c r="H124" s="11" t="str">
        <f aca="false">IF($K124=0,"",IF(AND(ISNUMBER(Data!H124),Data!H124&gt;=Codebook!$F$12,Data!H124&lt;=Codebook!$G$12),Data!H124,""))</f>
        <v/>
      </c>
      <c r="I124" s="11" t="str">
        <f aca="false">IF($K124=0,"",IF(AND(ISNUMBER(Data!I124),Data!I124&gt;=Codebook!$F$13,Data!I124&lt;=Codebook!$G$13),Data!I124,""))</f>
        <v/>
      </c>
      <c r="J124" s="11" t="str">
        <f aca="false">IF($K124=0,"",IF(AND(ISNUMBER(Data!J124),Data!J124&gt;=Codebook!$F$14,Data!J124&lt;=Codebook!$G$14),Data!J124,""))</f>
        <v/>
      </c>
      <c r="K124" s="11" t="n">
        <f aca="false">IF(Data!A124="",0,IF(COUNTIF(Data!$A$5:A124,Data!A124)&gt;1,0,1))</f>
        <v>0</v>
      </c>
      <c r="L124" s="11" t="n">
        <f aca="false">IF($K124=0,0,IF(COUNT(E124:I124)=5,1,0))</f>
        <v>0</v>
      </c>
      <c r="M124" s="29" t="str">
        <f aca="false">IF(L124=1,AVERAGE(E124:I124),"")</f>
        <v/>
      </c>
      <c r="N124" s="30" t="str">
        <f aca="false">IF($L124=1,E124,"")</f>
        <v/>
      </c>
      <c r="O124" s="30" t="str">
        <f aca="false">IF($L124=1,F124,"")</f>
        <v/>
      </c>
      <c r="P124" s="30" t="str">
        <f aca="false">IF($L124=1,G124,"")</f>
        <v/>
      </c>
      <c r="Q124" s="30" t="str">
        <f aca="false">IF($L124=1,H124,"")</f>
        <v/>
      </c>
      <c r="R124" s="30" t="str">
        <f aca="false">IF($L124=1,I124,"")</f>
        <v/>
      </c>
      <c r="S124" s="30" t="str">
        <f aca="false">IF(L124=1,SUM(E124:I124),"")</f>
        <v/>
      </c>
    </row>
    <row r="125" customFormat="false" ht="15" hidden="false" customHeight="false" outlineLevel="0" collapsed="false">
      <c r="A125" s="11" t="str">
        <f aca="false">IF($K125=1,Data!A125,"")</f>
        <v/>
      </c>
      <c r="B125" s="11" t="str">
        <f aca="false">IF($K125=0,"",IF(AND(ISNUMBER(Data!B125),Data!B125&gt;=Codebook!$F$6,Data!B125&lt;=Codebook!$G$6),Data!B125,""))</f>
        <v/>
      </c>
      <c r="C125" s="11" t="str">
        <f aca="false">IF($K125=0,"",IF(AND(ISNUMBER(Data!C125),Data!C125&gt;=Codebook!$F$7,Data!C125&lt;=Codebook!$G$7),Data!C125,""))</f>
        <v/>
      </c>
      <c r="D125" s="11" t="str">
        <f aca="false">IF($K125=0,"",IF(AND(ISNUMBER(Data!D125),Data!D125&gt;=Codebook!$F$8,Data!D125&lt;=Codebook!$G$8),Data!D125,""))</f>
        <v/>
      </c>
      <c r="E125" s="11" t="str">
        <f aca="false">IF($K125=0,"",IF(AND(ISNUMBER(Data!E125),Data!E125&gt;=Codebook!$F$9,Data!E125&lt;=Codebook!$G$9),Data!E125,""))</f>
        <v/>
      </c>
      <c r="F125" s="11" t="str">
        <f aca="false">IF($K125=0,"",IF(AND(ISNUMBER(Data!F125),Data!F125&gt;=Codebook!$F$10,Data!F125&lt;=Codebook!$G$10),Data!F125,""))</f>
        <v/>
      </c>
      <c r="G125" s="11" t="str">
        <f aca="false">IF($K125=0,"",IF(AND(ISNUMBER(Data!G125),Data!G125&gt;=Codebook!$F$11,Data!G125&lt;=Codebook!$G$11),Data!G125,""))</f>
        <v/>
      </c>
      <c r="H125" s="11" t="str">
        <f aca="false">IF($K125=0,"",IF(AND(ISNUMBER(Data!H125),Data!H125&gt;=Codebook!$F$12,Data!H125&lt;=Codebook!$G$12),Data!H125,""))</f>
        <v/>
      </c>
      <c r="I125" s="11" t="str">
        <f aca="false">IF($K125=0,"",IF(AND(ISNUMBER(Data!I125),Data!I125&gt;=Codebook!$F$13,Data!I125&lt;=Codebook!$G$13),Data!I125,""))</f>
        <v/>
      </c>
      <c r="J125" s="11" t="str">
        <f aca="false">IF($K125=0,"",IF(AND(ISNUMBER(Data!J125),Data!J125&gt;=Codebook!$F$14,Data!J125&lt;=Codebook!$G$14),Data!J125,""))</f>
        <v/>
      </c>
      <c r="K125" s="11" t="n">
        <f aca="false">IF(Data!A125="",0,IF(COUNTIF(Data!$A$5:A125,Data!A125)&gt;1,0,1))</f>
        <v>0</v>
      </c>
      <c r="L125" s="11" t="n">
        <f aca="false">IF($K125=0,0,IF(COUNT(E125:I125)=5,1,0))</f>
        <v>0</v>
      </c>
      <c r="M125" s="29" t="str">
        <f aca="false">IF(L125=1,AVERAGE(E125:I125),"")</f>
        <v/>
      </c>
      <c r="N125" s="30" t="str">
        <f aca="false">IF($L125=1,E125,"")</f>
        <v/>
      </c>
      <c r="O125" s="30" t="str">
        <f aca="false">IF($L125=1,F125,"")</f>
        <v/>
      </c>
      <c r="P125" s="30" t="str">
        <f aca="false">IF($L125=1,G125,"")</f>
        <v/>
      </c>
      <c r="Q125" s="30" t="str">
        <f aca="false">IF($L125=1,H125,"")</f>
        <v/>
      </c>
      <c r="R125" s="30" t="str">
        <f aca="false">IF($L125=1,I125,"")</f>
        <v/>
      </c>
      <c r="S125" s="30" t="str">
        <f aca="false">IF(L125=1,SUM(E125:I125),"")</f>
        <v/>
      </c>
    </row>
    <row r="126" customFormat="false" ht="15" hidden="false" customHeight="false" outlineLevel="0" collapsed="false">
      <c r="A126" s="11" t="str">
        <f aca="false">IF($K126=1,Data!A126,"")</f>
        <v/>
      </c>
      <c r="B126" s="11" t="str">
        <f aca="false">IF($K126=0,"",IF(AND(ISNUMBER(Data!B126),Data!B126&gt;=Codebook!$F$6,Data!B126&lt;=Codebook!$G$6),Data!B126,""))</f>
        <v/>
      </c>
      <c r="C126" s="11" t="str">
        <f aca="false">IF($K126=0,"",IF(AND(ISNUMBER(Data!C126),Data!C126&gt;=Codebook!$F$7,Data!C126&lt;=Codebook!$G$7),Data!C126,""))</f>
        <v/>
      </c>
      <c r="D126" s="11" t="str">
        <f aca="false">IF($K126=0,"",IF(AND(ISNUMBER(Data!D126),Data!D126&gt;=Codebook!$F$8,Data!D126&lt;=Codebook!$G$8),Data!D126,""))</f>
        <v/>
      </c>
      <c r="E126" s="11" t="str">
        <f aca="false">IF($K126=0,"",IF(AND(ISNUMBER(Data!E126),Data!E126&gt;=Codebook!$F$9,Data!E126&lt;=Codebook!$G$9),Data!E126,""))</f>
        <v/>
      </c>
      <c r="F126" s="11" t="str">
        <f aca="false">IF($K126=0,"",IF(AND(ISNUMBER(Data!F126),Data!F126&gt;=Codebook!$F$10,Data!F126&lt;=Codebook!$G$10),Data!F126,""))</f>
        <v/>
      </c>
      <c r="G126" s="11" t="str">
        <f aca="false">IF($K126=0,"",IF(AND(ISNUMBER(Data!G126),Data!G126&gt;=Codebook!$F$11,Data!G126&lt;=Codebook!$G$11),Data!G126,""))</f>
        <v/>
      </c>
      <c r="H126" s="11" t="str">
        <f aca="false">IF($K126=0,"",IF(AND(ISNUMBER(Data!H126),Data!H126&gt;=Codebook!$F$12,Data!H126&lt;=Codebook!$G$12),Data!H126,""))</f>
        <v/>
      </c>
      <c r="I126" s="11" t="str">
        <f aca="false">IF($K126=0,"",IF(AND(ISNUMBER(Data!I126),Data!I126&gt;=Codebook!$F$13,Data!I126&lt;=Codebook!$G$13),Data!I126,""))</f>
        <v/>
      </c>
      <c r="J126" s="11" t="str">
        <f aca="false">IF($K126=0,"",IF(AND(ISNUMBER(Data!J126),Data!J126&gt;=Codebook!$F$14,Data!J126&lt;=Codebook!$G$14),Data!J126,""))</f>
        <v/>
      </c>
      <c r="K126" s="11" t="n">
        <f aca="false">IF(Data!A126="",0,IF(COUNTIF(Data!$A$5:A126,Data!A126)&gt;1,0,1))</f>
        <v>0</v>
      </c>
      <c r="L126" s="11" t="n">
        <f aca="false">IF($K126=0,0,IF(COUNT(E126:I126)=5,1,0))</f>
        <v>0</v>
      </c>
      <c r="M126" s="29" t="str">
        <f aca="false">IF(L126=1,AVERAGE(E126:I126),"")</f>
        <v/>
      </c>
      <c r="N126" s="30" t="str">
        <f aca="false">IF($L126=1,E126,"")</f>
        <v/>
      </c>
      <c r="O126" s="30" t="str">
        <f aca="false">IF($L126=1,F126,"")</f>
        <v/>
      </c>
      <c r="P126" s="30" t="str">
        <f aca="false">IF($L126=1,G126,"")</f>
        <v/>
      </c>
      <c r="Q126" s="30" t="str">
        <f aca="false">IF($L126=1,H126,"")</f>
        <v/>
      </c>
      <c r="R126" s="30" t="str">
        <f aca="false">IF($L126=1,I126,"")</f>
        <v/>
      </c>
      <c r="S126" s="30" t="str">
        <f aca="false">IF(L126=1,SUM(E126:I126),"")</f>
        <v/>
      </c>
    </row>
    <row r="127" customFormat="false" ht="15" hidden="false" customHeight="false" outlineLevel="0" collapsed="false">
      <c r="A127" s="11" t="str">
        <f aca="false">IF($K127=1,Data!A127,"")</f>
        <v/>
      </c>
      <c r="B127" s="11" t="str">
        <f aca="false">IF($K127=0,"",IF(AND(ISNUMBER(Data!B127),Data!B127&gt;=Codebook!$F$6,Data!B127&lt;=Codebook!$G$6),Data!B127,""))</f>
        <v/>
      </c>
      <c r="C127" s="11" t="str">
        <f aca="false">IF($K127=0,"",IF(AND(ISNUMBER(Data!C127),Data!C127&gt;=Codebook!$F$7,Data!C127&lt;=Codebook!$G$7),Data!C127,""))</f>
        <v/>
      </c>
      <c r="D127" s="11" t="str">
        <f aca="false">IF($K127=0,"",IF(AND(ISNUMBER(Data!D127),Data!D127&gt;=Codebook!$F$8,Data!D127&lt;=Codebook!$G$8),Data!D127,""))</f>
        <v/>
      </c>
      <c r="E127" s="11" t="str">
        <f aca="false">IF($K127=0,"",IF(AND(ISNUMBER(Data!E127),Data!E127&gt;=Codebook!$F$9,Data!E127&lt;=Codebook!$G$9),Data!E127,""))</f>
        <v/>
      </c>
      <c r="F127" s="11" t="str">
        <f aca="false">IF($K127=0,"",IF(AND(ISNUMBER(Data!F127),Data!F127&gt;=Codebook!$F$10,Data!F127&lt;=Codebook!$G$10),Data!F127,""))</f>
        <v/>
      </c>
      <c r="G127" s="11" t="str">
        <f aca="false">IF($K127=0,"",IF(AND(ISNUMBER(Data!G127),Data!G127&gt;=Codebook!$F$11,Data!G127&lt;=Codebook!$G$11),Data!G127,""))</f>
        <v/>
      </c>
      <c r="H127" s="11" t="str">
        <f aca="false">IF($K127=0,"",IF(AND(ISNUMBER(Data!H127),Data!H127&gt;=Codebook!$F$12,Data!H127&lt;=Codebook!$G$12),Data!H127,""))</f>
        <v/>
      </c>
      <c r="I127" s="11" t="str">
        <f aca="false">IF($K127=0,"",IF(AND(ISNUMBER(Data!I127),Data!I127&gt;=Codebook!$F$13,Data!I127&lt;=Codebook!$G$13),Data!I127,""))</f>
        <v/>
      </c>
      <c r="J127" s="11" t="str">
        <f aca="false">IF($K127=0,"",IF(AND(ISNUMBER(Data!J127),Data!J127&gt;=Codebook!$F$14,Data!J127&lt;=Codebook!$G$14),Data!J127,""))</f>
        <v/>
      </c>
      <c r="K127" s="11" t="n">
        <f aca="false">IF(Data!A127="",0,IF(COUNTIF(Data!$A$5:A127,Data!A127)&gt;1,0,1))</f>
        <v>0</v>
      </c>
      <c r="L127" s="11" t="n">
        <f aca="false">IF($K127=0,0,IF(COUNT(E127:I127)=5,1,0))</f>
        <v>0</v>
      </c>
      <c r="M127" s="29" t="str">
        <f aca="false">IF(L127=1,AVERAGE(E127:I127),"")</f>
        <v/>
      </c>
      <c r="N127" s="30" t="str">
        <f aca="false">IF($L127=1,E127,"")</f>
        <v/>
      </c>
      <c r="O127" s="30" t="str">
        <f aca="false">IF($L127=1,F127,"")</f>
        <v/>
      </c>
      <c r="P127" s="30" t="str">
        <f aca="false">IF($L127=1,G127,"")</f>
        <v/>
      </c>
      <c r="Q127" s="30" t="str">
        <f aca="false">IF($L127=1,H127,"")</f>
        <v/>
      </c>
      <c r="R127" s="30" t="str">
        <f aca="false">IF($L127=1,I127,"")</f>
        <v/>
      </c>
      <c r="S127" s="30" t="str">
        <f aca="false">IF(L127=1,SUM(E127:I127),"")</f>
        <v/>
      </c>
    </row>
    <row r="128" customFormat="false" ht="15" hidden="false" customHeight="false" outlineLevel="0" collapsed="false">
      <c r="A128" s="11" t="str">
        <f aca="false">IF($K128=1,Data!A128,"")</f>
        <v/>
      </c>
      <c r="B128" s="11" t="str">
        <f aca="false">IF($K128=0,"",IF(AND(ISNUMBER(Data!B128),Data!B128&gt;=Codebook!$F$6,Data!B128&lt;=Codebook!$G$6),Data!B128,""))</f>
        <v/>
      </c>
      <c r="C128" s="11" t="str">
        <f aca="false">IF($K128=0,"",IF(AND(ISNUMBER(Data!C128),Data!C128&gt;=Codebook!$F$7,Data!C128&lt;=Codebook!$G$7),Data!C128,""))</f>
        <v/>
      </c>
      <c r="D128" s="11" t="str">
        <f aca="false">IF($K128=0,"",IF(AND(ISNUMBER(Data!D128),Data!D128&gt;=Codebook!$F$8,Data!D128&lt;=Codebook!$G$8),Data!D128,""))</f>
        <v/>
      </c>
      <c r="E128" s="11" t="str">
        <f aca="false">IF($K128=0,"",IF(AND(ISNUMBER(Data!E128),Data!E128&gt;=Codebook!$F$9,Data!E128&lt;=Codebook!$G$9),Data!E128,""))</f>
        <v/>
      </c>
      <c r="F128" s="11" t="str">
        <f aca="false">IF($K128=0,"",IF(AND(ISNUMBER(Data!F128),Data!F128&gt;=Codebook!$F$10,Data!F128&lt;=Codebook!$G$10),Data!F128,""))</f>
        <v/>
      </c>
      <c r="G128" s="11" t="str">
        <f aca="false">IF($K128=0,"",IF(AND(ISNUMBER(Data!G128),Data!G128&gt;=Codebook!$F$11,Data!G128&lt;=Codebook!$G$11),Data!G128,""))</f>
        <v/>
      </c>
      <c r="H128" s="11" t="str">
        <f aca="false">IF($K128=0,"",IF(AND(ISNUMBER(Data!H128),Data!H128&gt;=Codebook!$F$12,Data!H128&lt;=Codebook!$G$12),Data!H128,""))</f>
        <v/>
      </c>
      <c r="I128" s="11" t="str">
        <f aca="false">IF($K128=0,"",IF(AND(ISNUMBER(Data!I128),Data!I128&gt;=Codebook!$F$13,Data!I128&lt;=Codebook!$G$13),Data!I128,""))</f>
        <v/>
      </c>
      <c r="J128" s="11" t="str">
        <f aca="false">IF($K128=0,"",IF(AND(ISNUMBER(Data!J128),Data!J128&gt;=Codebook!$F$14,Data!J128&lt;=Codebook!$G$14),Data!J128,""))</f>
        <v/>
      </c>
      <c r="K128" s="11" t="n">
        <f aca="false">IF(Data!A128="",0,IF(COUNTIF(Data!$A$5:A128,Data!A128)&gt;1,0,1))</f>
        <v>0</v>
      </c>
      <c r="L128" s="11" t="n">
        <f aca="false">IF($K128=0,0,IF(COUNT(E128:I128)=5,1,0))</f>
        <v>0</v>
      </c>
      <c r="M128" s="29" t="str">
        <f aca="false">IF(L128=1,AVERAGE(E128:I128),"")</f>
        <v/>
      </c>
      <c r="N128" s="30" t="str">
        <f aca="false">IF($L128=1,E128,"")</f>
        <v/>
      </c>
      <c r="O128" s="30" t="str">
        <f aca="false">IF($L128=1,F128,"")</f>
        <v/>
      </c>
      <c r="P128" s="30" t="str">
        <f aca="false">IF($L128=1,G128,"")</f>
        <v/>
      </c>
      <c r="Q128" s="30" t="str">
        <f aca="false">IF($L128=1,H128,"")</f>
        <v/>
      </c>
      <c r="R128" s="30" t="str">
        <f aca="false">IF($L128=1,I128,"")</f>
        <v/>
      </c>
      <c r="S128" s="30" t="str">
        <f aca="false">IF(L128=1,SUM(E128:I128),"")</f>
        <v/>
      </c>
    </row>
    <row r="129" customFormat="false" ht="15" hidden="false" customHeight="false" outlineLevel="0" collapsed="false">
      <c r="A129" s="11" t="str">
        <f aca="false">IF($K129=1,Data!A129,"")</f>
        <v/>
      </c>
      <c r="B129" s="11" t="str">
        <f aca="false">IF($K129=0,"",IF(AND(ISNUMBER(Data!B129),Data!B129&gt;=Codebook!$F$6,Data!B129&lt;=Codebook!$G$6),Data!B129,""))</f>
        <v/>
      </c>
      <c r="C129" s="11" t="str">
        <f aca="false">IF($K129=0,"",IF(AND(ISNUMBER(Data!C129),Data!C129&gt;=Codebook!$F$7,Data!C129&lt;=Codebook!$G$7),Data!C129,""))</f>
        <v/>
      </c>
      <c r="D129" s="11" t="str">
        <f aca="false">IF($K129=0,"",IF(AND(ISNUMBER(Data!D129),Data!D129&gt;=Codebook!$F$8,Data!D129&lt;=Codebook!$G$8),Data!D129,""))</f>
        <v/>
      </c>
      <c r="E129" s="11" t="str">
        <f aca="false">IF($K129=0,"",IF(AND(ISNUMBER(Data!E129),Data!E129&gt;=Codebook!$F$9,Data!E129&lt;=Codebook!$G$9),Data!E129,""))</f>
        <v/>
      </c>
      <c r="F129" s="11" t="str">
        <f aca="false">IF($K129=0,"",IF(AND(ISNUMBER(Data!F129),Data!F129&gt;=Codebook!$F$10,Data!F129&lt;=Codebook!$G$10),Data!F129,""))</f>
        <v/>
      </c>
      <c r="G129" s="11" t="str">
        <f aca="false">IF($K129=0,"",IF(AND(ISNUMBER(Data!G129),Data!G129&gt;=Codebook!$F$11,Data!G129&lt;=Codebook!$G$11),Data!G129,""))</f>
        <v/>
      </c>
      <c r="H129" s="11" t="str">
        <f aca="false">IF($K129=0,"",IF(AND(ISNUMBER(Data!H129),Data!H129&gt;=Codebook!$F$12,Data!H129&lt;=Codebook!$G$12),Data!H129,""))</f>
        <v/>
      </c>
      <c r="I129" s="11" t="str">
        <f aca="false">IF($K129=0,"",IF(AND(ISNUMBER(Data!I129),Data!I129&gt;=Codebook!$F$13,Data!I129&lt;=Codebook!$G$13),Data!I129,""))</f>
        <v/>
      </c>
      <c r="J129" s="11" t="str">
        <f aca="false">IF($K129=0,"",IF(AND(ISNUMBER(Data!J129),Data!J129&gt;=Codebook!$F$14,Data!J129&lt;=Codebook!$G$14),Data!J129,""))</f>
        <v/>
      </c>
      <c r="K129" s="11" t="n">
        <f aca="false">IF(Data!A129="",0,IF(COUNTIF(Data!$A$5:A129,Data!A129)&gt;1,0,1))</f>
        <v>0</v>
      </c>
      <c r="L129" s="11" t="n">
        <f aca="false">IF($K129=0,0,IF(COUNT(E129:I129)=5,1,0))</f>
        <v>0</v>
      </c>
      <c r="M129" s="29" t="str">
        <f aca="false">IF(L129=1,AVERAGE(E129:I129),"")</f>
        <v/>
      </c>
      <c r="N129" s="30" t="str">
        <f aca="false">IF($L129=1,E129,"")</f>
        <v/>
      </c>
      <c r="O129" s="30" t="str">
        <f aca="false">IF($L129=1,F129,"")</f>
        <v/>
      </c>
      <c r="P129" s="30" t="str">
        <f aca="false">IF($L129=1,G129,"")</f>
        <v/>
      </c>
      <c r="Q129" s="30" t="str">
        <f aca="false">IF($L129=1,H129,"")</f>
        <v/>
      </c>
      <c r="R129" s="30" t="str">
        <f aca="false">IF($L129=1,I129,"")</f>
        <v/>
      </c>
      <c r="S129" s="30" t="str">
        <f aca="false">IF(L129=1,SUM(E129:I129),"")</f>
        <v/>
      </c>
    </row>
    <row r="130" customFormat="false" ht="15" hidden="false" customHeight="false" outlineLevel="0" collapsed="false">
      <c r="A130" s="11" t="str">
        <f aca="false">IF($K130=1,Data!A130,"")</f>
        <v/>
      </c>
      <c r="B130" s="11" t="str">
        <f aca="false">IF($K130=0,"",IF(AND(ISNUMBER(Data!B130),Data!B130&gt;=Codebook!$F$6,Data!B130&lt;=Codebook!$G$6),Data!B130,""))</f>
        <v/>
      </c>
      <c r="C130" s="11" t="str">
        <f aca="false">IF($K130=0,"",IF(AND(ISNUMBER(Data!C130),Data!C130&gt;=Codebook!$F$7,Data!C130&lt;=Codebook!$G$7),Data!C130,""))</f>
        <v/>
      </c>
      <c r="D130" s="11" t="str">
        <f aca="false">IF($K130=0,"",IF(AND(ISNUMBER(Data!D130),Data!D130&gt;=Codebook!$F$8,Data!D130&lt;=Codebook!$G$8),Data!D130,""))</f>
        <v/>
      </c>
      <c r="E130" s="11" t="str">
        <f aca="false">IF($K130=0,"",IF(AND(ISNUMBER(Data!E130),Data!E130&gt;=Codebook!$F$9,Data!E130&lt;=Codebook!$G$9),Data!E130,""))</f>
        <v/>
      </c>
      <c r="F130" s="11" t="str">
        <f aca="false">IF($K130=0,"",IF(AND(ISNUMBER(Data!F130),Data!F130&gt;=Codebook!$F$10,Data!F130&lt;=Codebook!$G$10),Data!F130,""))</f>
        <v/>
      </c>
      <c r="G130" s="11" t="str">
        <f aca="false">IF($K130=0,"",IF(AND(ISNUMBER(Data!G130),Data!G130&gt;=Codebook!$F$11,Data!G130&lt;=Codebook!$G$11),Data!G130,""))</f>
        <v/>
      </c>
      <c r="H130" s="11" t="str">
        <f aca="false">IF($K130=0,"",IF(AND(ISNUMBER(Data!H130),Data!H130&gt;=Codebook!$F$12,Data!H130&lt;=Codebook!$G$12),Data!H130,""))</f>
        <v/>
      </c>
      <c r="I130" s="11" t="str">
        <f aca="false">IF($K130=0,"",IF(AND(ISNUMBER(Data!I130),Data!I130&gt;=Codebook!$F$13,Data!I130&lt;=Codebook!$G$13),Data!I130,""))</f>
        <v/>
      </c>
      <c r="J130" s="11" t="str">
        <f aca="false">IF($K130=0,"",IF(AND(ISNUMBER(Data!J130),Data!J130&gt;=Codebook!$F$14,Data!J130&lt;=Codebook!$G$14),Data!J130,""))</f>
        <v/>
      </c>
      <c r="K130" s="11" t="n">
        <f aca="false">IF(Data!A130="",0,IF(COUNTIF(Data!$A$5:A130,Data!A130)&gt;1,0,1))</f>
        <v>0</v>
      </c>
      <c r="L130" s="11" t="n">
        <f aca="false">IF($K130=0,0,IF(COUNT(E130:I130)=5,1,0))</f>
        <v>0</v>
      </c>
      <c r="M130" s="29" t="str">
        <f aca="false">IF(L130=1,AVERAGE(E130:I130),"")</f>
        <v/>
      </c>
      <c r="N130" s="30" t="str">
        <f aca="false">IF($L130=1,E130,"")</f>
        <v/>
      </c>
      <c r="O130" s="30" t="str">
        <f aca="false">IF($L130=1,F130,"")</f>
        <v/>
      </c>
      <c r="P130" s="30" t="str">
        <f aca="false">IF($L130=1,G130,"")</f>
        <v/>
      </c>
      <c r="Q130" s="30" t="str">
        <f aca="false">IF($L130=1,H130,"")</f>
        <v/>
      </c>
      <c r="R130" s="30" t="str">
        <f aca="false">IF($L130=1,I130,"")</f>
        <v/>
      </c>
      <c r="S130" s="30" t="str">
        <f aca="false">IF(L130=1,SUM(E130:I130),"")</f>
        <v/>
      </c>
    </row>
    <row r="131" customFormat="false" ht="15" hidden="false" customHeight="false" outlineLevel="0" collapsed="false">
      <c r="A131" s="11" t="str">
        <f aca="false">IF($K131=1,Data!A131,"")</f>
        <v/>
      </c>
      <c r="B131" s="11" t="str">
        <f aca="false">IF($K131=0,"",IF(AND(ISNUMBER(Data!B131),Data!B131&gt;=Codebook!$F$6,Data!B131&lt;=Codebook!$G$6),Data!B131,""))</f>
        <v/>
      </c>
      <c r="C131" s="11" t="str">
        <f aca="false">IF($K131=0,"",IF(AND(ISNUMBER(Data!C131),Data!C131&gt;=Codebook!$F$7,Data!C131&lt;=Codebook!$G$7),Data!C131,""))</f>
        <v/>
      </c>
      <c r="D131" s="11" t="str">
        <f aca="false">IF($K131=0,"",IF(AND(ISNUMBER(Data!D131),Data!D131&gt;=Codebook!$F$8,Data!D131&lt;=Codebook!$G$8),Data!D131,""))</f>
        <v/>
      </c>
      <c r="E131" s="11" t="str">
        <f aca="false">IF($K131=0,"",IF(AND(ISNUMBER(Data!E131),Data!E131&gt;=Codebook!$F$9,Data!E131&lt;=Codebook!$G$9),Data!E131,""))</f>
        <v/>
      </c>
      <c r="F131" s="11" t="str">
        <f aca="false">IF($K131=0,"",IF(AND(ISNUMBER(Data!F131),Data!F131&gt;=Codebook!$F$10,Data!F131&lt;=Codebook!$G$10),Data!F131,""))</f>
        <v/>
      </c>
      <c r="G131" s="11" t="str">
        <f aca="false">IF($K131=0,"",IF(AND(ISNUMBER(Data!G131),Data!G131&gt;=Codebook!$F$11,Data!G131&lt;=Codebook!$G$11),Data!G131,""))</f>
        <v/>
      </c>
      <c r="H131" s="11" t="str">
        <f aca="false">IF($K131=0,"",IF(AND(ISNUMBER(Data!H131),Data!H131&gt;=Codebook!$F$12,Data!H131&lt;=Codebook!$G$12),Data!H131,""))</f>
        <v/>
      </c>
      <c r="I131" s="11" t="str">
        <f aca="false">IF($K131=0,"",IF(AND(ISNUMBER(Data!I131),Data!I131&gt;=Codebook!$F$13,Data!I131&lt;=Codebook!$G$13),Data!I131,""))</f>
        <v/>
      </c>
      <c r="J131" s="11" t="str">
        <f aca="false">IF($K131=0,"",IF(AND(ISNUMBER(Data!J131),Data!J131&gt;=Codebook!$F$14,Data!J131&lt;=Codebook!$G$14),Data!J131,""))</f>
        <v/>
      </c>
      <c r="K131" s="11" t="n">
        <f aca="false">IF(Data!A131="",0,IF(COUNTIF(Data!$A$5:A131,Data!A131)&gt;1,0,1))</f>
        <v>0</v>
      </c>
      <c r="L131" s="11" t="n">
        <f aca="false">IF($K131=0,0,IF(COUNT(E131:I131)=5,1,0))</f>
        <v>0</v>
      </c>
      <c r="M131" s="29" t="str">
        <f aca="false">IF(L131=1,AVERAGE(E131:I131),"")</f>
        <v/>
      </c>
      <c r="N131" s="30" t="str">
        <f aca="false">IF($L131=1,E131,"")</f>
        <v/>
      </c>
      <c r="O131" s="30" t="str">
        <f aca="false">IF($L131=1,F131,"")</f>
        <v/>
      </c>
      <c r="P131" s="30" t="str">
        <f aca="false">IF($L131=1,G131,"")</f>
        <v/>
      </c>
      <c r="Q131" s="30" t="str">
        <f aca="false">IF($L131=1,H131,"")</f>
        <v/>
      </c>
      <c r="R131" s="30" t="str">
        <f aca="false">IF($L131=1,I131,"")</f>
        <v/>
      </c>
      <c r="S131" s="30" t="str">
        <f aca="false">IF(L131=1,SUM(E131:I131),"")</f>
        <v/>
      </c>
    </row>
    <row r="132" customFormat="false" ht="15" hidden="false" customHeight="false" outlineLevel="0" collapsed="false">
      <c r="A132" s="11" t="str">
        <f aca="false">IF($K132=1,Data!A132,"")</f>
        <v/>
      </c>
      <c r="B132" s="11" t="str">
        <f aca="false">IF($K132=0,"",IF(AND(ISNUMBER(Data!B132),Data!B132&gt;=Codebook!$F$6,Data!B132&lt;=Codebook!$G$6),Data!B132,""))</f>
        <v/>
      </c>
      <c r="C132" s="11" t="str">
        <f aca="false">IF($K132=0,"",IF(AND(ISNUMBER(Data!C132),Data!C132&gt;=Codebook!$F$7,Data!C132&lt;=Codebook!$G$7),Data!C132,""))</f>
        <v/>
      </c>
      <c r="D132" s="11" t="str">
        <f aca="false">IF($K132=0,"",IF(AND(ISNUMBER(Data!D132),Data!D132&gt;=Codebook!$F$8,Data!D132&lt;=Codebook!$G$8),Data!D132,""))</f>
        <v/>
      </c>
      <c r="E132" s="11" t="str">
        <f aca="false">IF($K132=0,"",IF(AND(ISNUMBER(Data!E132),Data!E132&gt;=Codebook!$F$9,Data!E132&lt;=Codebook!$G$9),Data!E132,""))</f>
        <v/>
      </c>
      <c r="F132" s="11" t="str">
        <f aca="false">IF($K132=0,"",IF(AND(ISNUMBER(Data!F132),Data!F132&gt;=Codebook!$F$10,Data!F132&lt;=Codebook!$G$10),Data!F132,""))</f>
        <v/>
      </c>
      <c r="G132" s="11" t="str">
        <f aca="false">IF($K132=0,"",IF(AND(ISNUMBER(Data!G132),Data!G132&gt;=Codebook!$F$11,Data!G132&lt;=Codebook!$G$11),Data!G132,""))</f>
        <v/>
      </c>
      <c r="H132" s="11" t="str">
        <f aca="false">IF($K132=0,"",IF(AND(ISNUMBER(Data!H132),Data!H132&gt;=Codebook!$F$12,Data!H132&lt;=Codebook!$G$12),Data!H132,""))</f>
        <v/>
      </c>
      <c r="I132" s="11" t="str">
        <f aca="false">IF($K132=0,"",IF(AND(ISNUMBER(Data!I132),Data!I132&gt;=Codebook!$F$13,Data!I132&lt;=Codebook!$G$13),Data!I132,""))</f>
        <v/>
      </c>
      <c r="J132" s="11" t="str">
        <f aca="false">IF($K132=0,"",IF(AND(ISNUMBER(Data!J132),Data!J132&gt;=Codebook!$F$14,Data!J132&lt;=Codebook!$G$14),Data!J132,""))</f>
        <v/>
      </c>
      <c r="K132" s="11" t="n">
        <f aca="false">IF(Data!A132="",0,IF(COUNTIF(Data!$A$5:A132,Data!A132)&gt;1,0,1))</f>
        <v>0</v>
      </c>
      <c r="L132" s="11" t="n">
        <f aca="false">IF($K132=0,0,IF(COUNT(E132:I132)=5,1,0))</f>
        <v>0</v>
      </c>
      <c r="M132" s="29" t="str">
        <f aca="false">IF(L132=1,AVERAGE(E132:I132),"")</f>
        <v/>
      </c>
      <c r="N132" s="30" t="str">
        <f aca="false">IF($L132=1,E132,"")</f>
        <v/>
      </c>
      <c r="O132" s="30" t="str">
        <f aca="false">IF($L132=1,F132,"")</f>
        <v/>
      </c>
      <c r="P132" s="30" t="str">
        <f aca="false">IF($L132=1,G132,"")</f>
        <v/>
      </c>
      <c r="Q132" s="30" t="str">
        <f aca="false">IF($L132=1,H132,"")</f>
        <v/>
      </c>
      <c r="R132" s="30" t="str">
        <f aca="false">IF($L132=1,I132,"")</f>
        <v/>
      </c>
      <c r="S132" s="30" t="str">
        <f aca="false">IF(L132=1,SUM(E132:I132),"")</f>
        <v/>
      </c>
    </row>
    <row r="133" customFormat="false" ht="15" hidden="false" customHeight="false" outlineLevel="0" collapsed="false">
      <c r="A133" s="11" t="str">
        <f aca="false">IF($K133=1,Data!A133,"")</f>
        <v/>
      </c>
      <c r="B133" s="11" t="str">
        <f aca="false">IF($K133=0,"",IF(AND(ISNUMBER(Data!B133),Data!B133&gt;=Codebook!$F$6,Data!B133&lt;=Codebook!$G$6),Data!B133,""))</f>
        <v/>
      </c>
      <c r="C133" s="11" t="str">
        <f aca="false">IF($K133=0,"",IF(AND(ISNUMBER(Data!C133),Data!C133&gt;=Codebook!$F$7,Data!C133&lt;=Codebook!$G$7),Data!C133,""))</f>
        <v/>
      </c>
      <c r="D133" s="11" t="str">
        <f aca="false">IF($K133=0,"",IF(AND(ISNUMBER(Data!D133),Data!D133&gt;=Codebook!$F$8,Data!D133&lt;=Codebook!$G$8),Data!D133,""))</f>
        <v/>
      </c>
      <c r="E133" s="11" t="str">
        <f aca="false">IF($K133=0,"",IF(AND(ISNUMBER(Data!E133),Data!E133&gt;=Codebook!$F$9,Data!E133&lt;=Codebook!$G$9),Data!E133,""))</f>
        <v/>
      </c>
      <c r="F133" s="11" t="str">
        <f aca="false">IF($K133=0,"",IF(AND(ISNUMBER(Data!F133),Data!F133&gt;=Codebook!$F$10,Data!F133&lt;=Codebook!$G$10),Data!F133,""))</f>
        <v/>
      </c>
      <c r="G133" s="11" t="str">
        <f aca="false">IF($K133=0,"",IF(AND(ISNUMBER(Data!G133),Data!G133&gt;=Codebook!$F$11,Data!G133&lt;=Codebook!$G$11),Data!G133,""))</f>
        <v/>
      </c>
      <c r="H133" s="11" t="str">
        <f aca="false">IF($K133=0,"",IF(AND(ISNUMBER(Data!H133),Data!H133&gt;=Codebook!$F$12,Data!H133&lt;=Codebook!$G$12),Data!H133,""))</f>
        <v/>
      </c>
      <c r="I133" s="11" t="str">
        <f aca="false">IF($K133=0,"",IF(AND(ISNUMBER(Data!I133),Data!I133&gt;=Codebook!$F$13,Data!I133&lt;=Codebook!$G$13),Data!I133,""))</f>
        <v/>
      </c>
      <c r="J133" s="11" t="str">
        <f aca="false">IF($K133=0,"",IF(AND(ISNUMBER(Data!J133),Data!J133&gt;=Codebook!$F$14,Data!J133&lt;=Codebook!$G$14),Data!J133,""))</f>
        <v/>
      </c>
      <c r="K133" s="11" t="n">
        <f aca="false">IF(Data!A133="",0,IF(COUNTIF(Data!$A$5:A133,Data!A133)&gt;1,0,1))</f>
        <v>0</v>
      </c>
      <c r="L133" s="11" t="n">
        <f aca="false">IF($K133=0,0,IF(COUNT(E133:I133)=5,1,0))</f>
        <v>0</v>
      </c>
      <c r="M133" s="29" t="str">
        <f aca="false">IF(L133=1,AVERAGE(E133:I133),"")</f>
        <v/>
      </c>
      <c r="N133" s="30" t="str">
        <f aca="false">IF($L133=1,E133,"")</f>
        <v/>
      </c>
      <c r="O133" s="30" t="str">
        <f aca="false">IF($L133=1,F133,"")</f>
        <v/>
      </c>
      <c r="P133" s="30" t="str">
        <f aca="false">IF($L133=1,G133,"")</f>
        <v/>
      </c>
      <c r="Q133" s="30" t="str">
        <f aca="false">IF($L133=1,H133,"")</f>
        <v/>
      </c>
      <c r="R133" s="30" t="str">
        <f aca="false">IF($L133=1,I133,"")</f>
        <v/>
      </c>
      <c r="S133" s="30" t="str">
        <f aca="false">IF(L133=1,SUM(E133:I133),"")</f>
        <v/>
      </c>
    </row>
    <row r="134" customFormat="false" ht="15" hidden="false" customHeight="false" outlineLevel="0" collapsed="false">
      <c r="A134" s="11" t="str">
        <f aca="false">IF($K134=1,Data!A134,"")</f>
        <v/>
      </c>
      <c r="B134" s="11" t="str">
        <f aca="false">IF($K134=0,"",IF(AND(ISNUMBER(Data!B134),Data!B134&gt;=Codebook!$F$6,Data!B134&lt;=Codebook!$G$6),Data!B134,""))</f>
        <v/>
      </c>
      <c r="C134" s="11" t="str">
        <f aca="false">IF($K134=0,"",IF(AND(ISNUMBER(Data!C134),Data!C134&gt;=Codebook!$F$7,Data!C134&lt;=Codebook!$G$7),Data!C134,""))</f>
        <v/>
      </c>
      <c r="D134" s="11" t="str">
        <f aca="false">IF($K134=0,"",IF(AND(ISNUMBER(Data!D134),Data!D134&gt;=Codebook!$F$8,Data!D134&lt;=Codebook!$G$8),Data!D134,""))</f>
        <v/>
      </c>
      <c r="E134" s="11" t="str">
        <f aca="false">IF($K134=0,"",IF(AND(ISNUMBER(Data!E134),Data!E134&gt;=Codebook!$F$9,Data!E134&lt;=Codebook!$G$9),Data!E134,""))</f>
        <v/>
      </c>
      <c r="F134" s="11" t="str">
        <f aca="false">IF($K134=0,"",IF(AND(ISNUMBER(Data!F134),Data!F134&gt;=Codebook!$F$10,Data!F134&lt;=Codebook!$G$10),Data!F134,""))</f>
        <v/>
      </c>
      <c r="G134" s="11" t="str">
        <f aca="false">IF($K134=0,"",IF(AND(ISNUMBER(Data!G134),Data!G134&gt;=Codebook!$F$11,Data!G134&lt;=Codebook!$G$11),Data!G134,""))</f>
        <v/>
      </c>
      <c r="H134" s="11" t="str">
        <f aca="false">IF($K134=0,"",IF(AND(ISNUMBER(Data!H134),Data!H134&gt;=Codebook!$F$12,Data!H134&lt;=Codebook!$G$12),Data!H134,""))</f>
        <v/>
      </c>
      <c r="I134" s="11" t="str">
        <f aca="false">IF($K134=0,"",IF(AND(ISNUMBER(Data!I134),Data!I134&gt;=Codebook!$F$13,Data!I134&lt;=Codebook!$G$13),Data!I134,""))</f>
        <v/>
      </c>
      <c r="J134" s="11" t="str">
        <f aca="false">IF($K134=0,"",IF(AND(ISNUMBER(Data!J134),Data!J134&gt;=Codebook!$F$14,Data!J134&lt;=Codebook!$G$14),Data!J134,""))</f>
        <v/>
      </c>
      <c r="K134" s="11" t="n">
        <f aca="false">IF(Data!A134="",0,IF(COUNTIF(Data!$A$5:A134,Data!A134)&gt;1,0,1))</f>
        <v>0</v>
      </c>
      <c r="L134" s="11" t="n">
        <f aca="false">IF($K134=0,0,IF(COUNT(E134:I134)=5,1,0))</f>
        <v>0</v>
      </c>
      <c r="M134" s="29" t="str">
        <f aca="false">IF(L134=1,AVERAGE(E134:I134),"")</f>
        <v/>
      </c>
      <c r="N134" s="30" t="str">
        <f aca="false">IF($L134=1,E134,"")</f>
        <v/>
      </c>
      <c r="O134" s="30" t="str">
        <f aca="false">IF($L134=1,F134,"")</f>
        <v/>
      </c>
      <c r="P134" s="30" t="str">
        <f aca="false">IF($L134=1,G134,"")</f>
        <v/>
      </c>
      <c r="Q134" s="30" t="str">
        <f aca="false">IF($L134=1,H134,"")</f>
        <v/>
      </c>
      <c r="R134" s="30" t="str">
        <f aca="false">IF($L134=1,I134,"")</f>
        <v/>
      </c>
      <c r="S134" s="30" t="str">
        <f aca="false">IF(L134=1,SUM(E134:I134),"")</f>
        <v/>
      </c>
    </row>
    <row r="135" customFormat="false" ht="15" hidden="false" customHeight="false" outlineLevel="0" collapsed="false">
      <c r="A135" s="11" t="str">
        <f aca="false">IF($K135=1,Data!A135,"")</f>
        <v/>
      </c>
      <c r="B135" s="11" t="str">
        <f aca="false">IF($K135=0,"",IF(AND(ISNUMBER(Data!B135),Data!B135&gt;=Codebook!$F$6,Data!B135&lt;=Codebook!$G$6),Data!B135,""))</f>
        <v/>
      </c>
      <c r="C135" s="11" t="str">
        <f aca="false">IF($K135=0,"",IF(AND(ISNUMBER(Data!C135),Data!C135&gt;=Codebook!$F$7,Data!C135&lt;=Codebook!$G$7),Data!C135,""))</f>
        <v/>
      </c>
      <c r="D135" s="11" t="str">
        <f aca="false">IF($K135=0,"",IF(AND(ISNUMBER(Data!D135),Data!D135&gt;=Codebook!$F$8,Data!D135&lt;=Codebook!$G$8),Data!D135,""))</f>
        <v/>
      </c>
      <c r="E135" s="11" t="str">
        <f aca="false">IF($K135=0,"",IF(AND(ISNUMBER(Data!E135),Data!E135&gt;=Codebook!$F$9,Data!E135&lt;=Codebook!$G$9),Data!E135,""))</f>
        <v/>
      </c>
      <c r="F135" s="11" t="str">
        <f aca="false">IF($K135=0,"",IF(AND(ISNUMBER(Data!F135),Data!F135&gt;=Codebook!$F$10,Data!F135&lt;=Codebook!$G$10),Data!F135,""))</f>
        <v/>
      </c>
      <c r="G135" s="11" t="str">
        <f aca="false">IF($K135=0,"",IF(AND(ISNUMBER(Data!G135),Data!G135&gt;=Codebook!$F$11,Data!G135&lt;=Codebook!$G$11),Data!G135,""))</f>
        <v/>
      </c>
      <c r="H135" s="11" t="str">
        <f aca="false">IF($K135=0,"",IF(AND(ISNUMBER(Data!H135),Data!H135&gt;=Codebook!$F$12,Data!H135&lt;=Codebook!$G$12),Data!H135,""))</f>
        <v/>
      </c>
      <c r="I135" s="11" t="str">
        <f aca="false">IF($K135=0,"",IF(AND(ISNUMBER(Data!I135),Data!I135&gt;=Codebook!$F$13,Data!I135&lt;=Codebook!$G$13),Data!I135,""))</f>
        <v/>
      </c>
      <c r="J135" s="11" t="str">
        <f aca="false">IF($K135=0,"",IF(AND(ISNUMBER(Data!J135),Data!J135&gt;=Codebook!$F$14,Data!J135&lt;=Codebook!$G$14),Data!J135,""))</f>
        <v/>
      </c>
      <c r="K135" s="11" t="n">
        <f aca="false">IF(Data!A135="",0,IF(COUNTIF(Data!$A$5:A135,Data!A135)&gt;1,0,1))</f>
        <v>0</v>
      </c>
      <c r="L135" s="11" t="n">
        <f aca="false">IF($K135=0,0,IF(COUNT(E135:I135)=5,1,0))</f>
        <v>0</v>
      </c>
      <c r="M135" s="29" t="str">
        <f aca="false">IF(L135=1,AVERAGE(E135:I135),"")</f>
        <v/>
      </c>
      <c r="N135" s="30" t="str">
        <f aca="false">IF($L135=1,E135,"")</f>
        <v/>
      </c>
      <c r="O135" s="30" t="str">
        <f aca="false">IF($L135=1,F135,"")</f>
        <v/>
      </c>
      <c r="P135" s="30" t="str">
        <f aca="false">IF($L135=1,G135,"")</f>
        <v/>
      </c>
      <c r="Q135" s="30" t="str">
        <f aca="false">IF($L135=1,H135,"")</f>
        <v/>
      </c>
      <c r="R135" s="30" t="str">
        <f aca="false">IF($L135=1,I135,"")</f>
        <v/>
      </c>
      <c r="S135" s="30" t="str">
        <f aca="false">IF(L135=1,SUM(E135:I135),"")</f>
        <v/>
      </c>
    </row>
    <row r="136" customFormat="false" ht="15" hidden="false" customHeight="false" outlineLevel="0" collapsed="false">
      <c r="A136" s="11" t="str">
        <f aca="false">IF($K136=1,Data!A136,"")</f>
        <v/>
      </c>
      <c r="B136" s="11" t="str">
        <f aca="false">IF($K136=0,"",IF(AND(ISNUMBER(Data!B136),Data!B136&gt;=Codebook!$F$6,Data!B136&lt;=Codebook!$G$6),Data!B136,""))</f>
        <v/>
      </c>
      <c r="C136" s="11" t="str">
        <f aca="false">IF($K136=0,"",IF(AND(ISNUMBER(Data!C136),Data!C136&gt;=Codebook!$F$7,Data!C136&lt;=Codebook!$G$7),Data!C136,""))</f>
        <v/>
      </c>
      <c r="D136" s="11" t="str">
        <f aca="false">IF($K136=0,"",IF(AND(ISNUMBER(Data!D136),Data!D136&gt;=Codebook!$F$8,Data!D136&lt;=Codebook!$G$8),Data!D136,""))</f>
        <v/>
      </c>
      <c r="E136" s="11" t="str">
        <f aca="false">IF($K136=0,"",IF(AND(ISNUMBER(Data!E136),Data!E136&gt;=Codebook!$F$9,Data!E136&lt;=Codebook!$G$9),Data!E136,""))</f>
        <v/>
      </c>
      <c r="F136" s="11" t="str">
        <f aca="false">IF($K136=0,"",IF(AND(ISNUMBER(Data!F136),Data!F136&gt;=Codebook!$F$10,Data!F136&lt;=Codebook!$G$10),Data!F136,""))</f>
        <v/>
      </c>
      <c r="G136" s="11" t="str">
        <f aca="false">IF($K136=0,"",IF(AND(ISNUMBER(Data!G136),Data!G136&gt;=Codebook!$F$11,Data!G136&lt;=Codebook!$G$11),Data!G136,""))</f>
        <v/>
      </c>
      <c r="H136" s="11" t="str">
        <f aca="false">IF($K136=0,"",IF(AND(ISNUMBER(Data!H136),Data!H136&gt;=Codebook!$F$12,Data!H136&lt;=Codebook!$G$12),Data!H136,""))</f>
        <v/>
      </c>
      <c r="I136" s="11" t="str">
        <f aca="false">IF($K136=0,"",IF(AND(ISNUMBER(Data!I136),Data!I136&gt;=Codebook!$F$13,Data!I136&lt;=Codebook!$G$13),Data!I136,""))</f>
        <v/>
      </c>
      <c r="J136" s="11" t="str">
        <f aca="false">IF($K136=0,"",IF(AND(ISNUMBER(Data!J136),Data!J136&gt;=Codebook!$F$14,Data!J136&lt;=Codebook!$G$14),Data!J136,""))</f>
        <v/>
      </c>
      <c r="K136" s="11" t="n">
        <f aca="false">IF(Data!A136="",0,IF(COUNTIF(Data!$A$5:A136,Data!A136)&gt;1,0,1))</f>
        <v>0</v>
      </c>
      <c r="L136" s="11" t="n">
        <f aca="false">IF($K136=0,0,IF(COUNT(E136:I136)=5,1,0))</f>
        <v>0</v>
      </c>
      <c r="M136" s="29" t="str">
        <f aca="false">IF(L136=1,AVERAGE(E136:I136),"")</f>
        <v/>
      </c>
      <c r="N136" s="30" t="str">
        <f aca="false">IF($L136=1,E136,"")</f>
        <v/>
      </c>
      <c r="O136" s="30" t="str">
        <f aca="false">IF($L136=1,F136,"")</f>
        <v/>
      </c>
      <c r="P136" s="30" t="str">
        <f aca="false">IF($L136=1,G136,"")</f>
        <v/>
      </c>
      <c r="Q136" s="30" t="str">
        <f aca="false">IF($L136=1,H136,"")</f>
        <v/>
      </c>
      <c r="R136" s="30" t="str">
        <f aca="false">IF($L136=1,I136,"")</f>
        <v/>
      </c>
      <c r="S136" s="30" t="str">
        <f aca="false">IF(L136=1,SUM(E136:I136),"")</f>
        <v/>
      </c>
    </row>
    <row r="137" customFormat="false" ht="15" hidden="false" customHeight="false" outlineLevel="0" collapsed="false">
      <c r="A137" s="11" t="str">
        <f aca="false">IF($K137=1,Data!A137,"")</f>
        <v/>
      </c>
      <c r="B137" s="11" t="str">
        <f aca="false">IF($K137=0,"",IF(AND(ISNUMBER(Data!B137),Data!B137&gt;=Codebook!$F$6,Data!B137&lt;=Codebook!$G$6),Data!B137,""))</f>
        <v/>
      </c>
      <c r="C137" s="11" t="str">
        <f aca="false">IF($K137=0,"",IF(AND(ISNUMBER(Data!C137),Data!C137&gt;=Codebook!$F$7,Data!C137&lt;=Codebook!$G$7),Data!C137,""))</f>
        <v/>
      </c>
      <c r="D137" s="11" t="str">
        <f aca="false">IF($K137=0,"",IF(AND(ISNUMBER(Data!D137),Data!D137&gt;=Codebook!$F$8,Data!D137&lt;=Codebook!$G$8),Data!D137,""))</f>
        <v/>
      </c>
      <c r="E137" s="11" t="str">
        <f aca="false">IF($K137=0,"",IF(AND(ISNUMBER(Data!E137),Data!E137&gt;=Codebook!$F$9,Data!E137&lt;=Codebook!$G$9),Data!E137,""))</f>
        <v/>
      </c>
      <c r="F137" s="11" t="str">
        <f aca="false">IF($K137=0,"",IF(AND(ISNUMBER(Data!F137),Data!F137&gt;=Codebook!$F$10,Data!F137&lt;=Codebook!$G$10),Data!F137,""))</f>
        <v/>
      </c>
      <c r="G137" s="11" t="str">
        <f aca="false">IF($K137=0,"",IF(AND(ISNUMBER(Data!G137),Data!G137&gt;=Codebook!$F$11,Data!G137&lt;=Codebook!$G$11),Data!G137,""))</f>
        <v/>
      </c>
      <c r="H137" s="11" t="str">
        <f aca="false">IF($K137=0,"",IF(AND(ISNUMBER(Data!H137),Data!H137&gt;=Codebook!$F$12,Data!H137&lt;=Codebook!$G$12),Data!H137,""))</f>
        <v/>
      </c>
      <c r="I137" s="11" t="str">
        <f aca="false">IF($K137=0,"",IF(AND(ISNUMBER(Data!I137),Data!I137&gt;=Codebook!$F$13,Data!I137&lt;=Codebook!$G$13),Data!I137,""))</f>
        <v/>
      </c>
      <c r="J137" s="11" t="str">
        <f aca="false">IF($K137=0,"",IF(AND(ISNUMBER(Data!J137),Data!J137&gt;=Codebook!$F$14,Data!J137&lt;=Codebook!$G$14),Data!J137,""))</f>
        <v/>
      </c>
      <c r="K137" s="11" t="n">
        <f aca="false">IF(Data!A137="",0,IF(COUNTIF(Data!$A$5:A137,Data!A137)&gt;1,0,1))</f>
        <v>0</v>
      </c>
      <c r="L137" s="11" t="n">
        <f aca="false">IF($K137=0,0,IF(COUNT(E137:I137)=5,1,0))</f>
        <v>0</v>
      </c>
      <c r="M137" s="29" t="str">
        <f aca="false">IF(L137=1,AVERAGE(E137:I137),"")</f>
        <v/>
      </c>
      <c r="N137" s="30" t="str">
        <f aca="false">IF($L137=1,E137,"")</f>
        <v/>
      </c>
      <c r="O137" s="30" t="str">
        <f aca="false">IF($L137=1,F137,"")</f>
        <v/>
      </c>
      <c r="P137" s="30" t="str">
        <f aca="false">IF($L137=1,G137,"")</f>
        <v/>
      </c>
      <c r="Q137" s="30" t="str">
        <f aca="false">IF($L137=1,H137,"")</f>
        <v/>
      </c>
      <c r="R137" s="30" t="str">
        <f aca="false">IF($L137=1,I137,"")</f>
        <v/>
      </c>
      <c r="S137" s="30" t="str">
        <f aca="false">IF(L137=1,SUM(E137:I137),"")</f>
        <v/>
      </c>
    </row>
    <row r="138" customFormat="false" ht="15" hidden="false" customHeight="false" outlineLevel="0" collapsed="false">
      <c r="A138" s="11" t="str">
        <f aca="false">IF($K138=1,Data!A138,"")</f>
        <v/>
      </c>
      <c r="B138" s="11" t="str">
        <f aca="false">IF($K138=0,"",IF(AND(ISNUMBER(Data!B138),Data!B138&gt;=Codebook!$F$6,Data!B138&lt;=Codebook!$G$6),Data!B138,""))</f>
        <v/>
      </c>
      <c r="C138" s="11" t="str">
        <f aca="false">IF($K138=0,"",IF(AND(ISNUMBER(Data!C138),Data!C138&gt;=Codebook!$F$7,Data!C138&lt;=Codebook!$G$7),Data!C138,""))</f>
        <v/>
      </c>
      <c r="D138" s="11" t="str">
        <f aca="false">IF($K138=0,"",IF(AND(ISNUMBER(Data!D138),Data!D138&gt;=Codebook!$F$8,Data!D138&lt;=Codebook!$G$8),Data!D138,""))</f>
        <v/>
      </c>
      <c r="E138" s="11" t="str">
        <f aca="false">IF($K138=0,"",IF(AND(ISNUMBER(Data!E138),Data!E138&gt;=Codebook!$F$9,Data!E138&lt;=Codebook!$G$9),Data!E138,""))</f>
        <v/>
      </c>
      <c r="F138" s="11" t="str">
        <f aca="false">IF($K138=0,"",IF(AND(ISNUMBER(Data!F138),Data!F138&gt;=Codebook!$F$10,Data!F138&lt;=Codebook!$G$10),Data!F138,""))</f>
        <v/>
      </c>
      <c r="G138" s="11" t="str">
        <f aca="false">IF($K138=0,"",IF(AND(ISNUMBER(Data!G138),Data!G138&gt;=Codebook!$F$11,Data!G138&lt;=Codebook!$G$11),Data!G138,""))</f>
        <v/>
      </c>
      <c r="H138" s="11" t="str">
        <f aca="false">IF($K138=0,"",IF(AND(ISNUMBER(Data!H138),Data!H138&gt;=Codebook!$F$12,Data!H138&lt;=Codebook!$G$12),Data!H138,""))</f>
        <v/>
      </c>
      <c r="I138" s="11" t="str">
        <f aca="false">IF($K138=0,"",IF(AND(ISNUMBER(Data!I138),Data!I138&gt;=Codebook!$F$13,Data!I138&lt;=Codebook!$G$13),Data!I138,""))</f>
        <v/>
      </c>
      <c r="J138" s="11" t="str">
        <f aca="false">IF($K138=0,"",IF(AND(ISNUMBER(Data!J138),Data!J138&gt;=Codebook!$F$14,Data!J138&lt;=Codebook!$G$14),Data!J138,""))</f>
        <v/>
      </c>
      <c r="K138" s="11" t="n">
        <f aca="false">IF(Data!A138="",0,IF(COUNTIF(Data!$A$5:A138,Data!A138)&gt;1,0,1))</f>
        <v>0</v>
      </c>
      <c r="L138" s="11" t="n">
        <f aca="false">IF($K138=0,0,IF(COUNT(E138:I138)=5,1,0))</f>
        <v>0</v>
      </c>
      <c r="M138" s="29" t="str">
        <f aca="false">IF(L138=1,AVERAGE(E138:I138),"")</f>
        <v/>
      </c>
      <c r="N138" s="30" t="str">
        <f aca="false">IF($L138=1,E138,"")</f>
        <v/>
      </c>
      <c r="O138" s="30" t="str">
        <f aca="false">IF($L138=1,F138,"")</f>
        <v/>
      </c>
      <c r="P138" s="30" t="str">
        <f aca="false">IF($L138=1,G138,"")</f>
        <v/>
      </c>
      <c r="Q138" s="30" t="str">
        <f aca="false">IF($L138=1,H138,"")</f>
        <v/>
      </c>
      <c r="R138" s="30" t="str">
        <f aca="false">IF($L138=1,I138,"")</f>
        <v/>
      </c>
      <c r="S138" s="30" t="str">
        <f aca="false">IF(L138=1,SUM(E138:I138),"")</f>
        <v/>
      </c>
    </row>
    <row r="139" customFormat="false" ht="15" hidden="false" customHeight="false" outlineLevel="0" collapsed="false">
      <c r="A139" s="11" t="str">
        <f aca="false">IF($K139=1,Data!A139,"")</f>
        <v/>
      </c>
      <c r="B139" s="11" t="str">
        <f aca="false">IF($K139=0,"",IF(AND(ISNUMBER(Data!B139),Data!B139&gt;=Codebook!$F$6,Data!B139&lt;=Codebook!$G$6),Data!B139,""))</f>
        <v/>
      </c>
      <c r="C139" s="11" t="str">
        <f aca="false">IF($K139=0,"",IF(AND(ISNUMBER(Data!C139),Data!C139&gt;=Codebook!$F$7,Data!C139&lt;=Codebook!$G$7),Data!C139,""))</f>
        <v/>
      </c>
      <c r="D139" s="11" t="str">
        <f aca="false">IF($K139=0,"",IF(AND(ISNUMBER(Data!D139),Data!D139&gt;=Codebook!$F$8,Data!D139&lt;=Codebook!$G$8),Data!D139,""))</f>
        <v/>
      </c>
      <c r="E139" s="11" t="str">
        <f aca="false">IF($K139=0,"",IF(AND(ISNUMBER(Data!E139),Data!E139&gt;=Codebook!$F$9,Data!E139&lt;=Codebook!$G$9),Data!E139,""))</f>
        <v/>
      </c>
      <c r="F139" s="11" t="str">
        <f aca="false">IF($K139=0,"",IF(AND(ISNUMBER(Data!F139),Data!F139&gt;=Codebook!$F$10,Data!F139&lt;=Codebook!$G$10),Data!F139,""))</f>
        <v/>
      </c>
      <c r="G139" s="11" t="str">
        <f aca="false">IF($K139=0,"",IF(AND(ISNUMBER(Data!G139),Data!G139&gt;=Codebook!$F$11,Data!G139&lt;=Codebook!$G$11),Data!G139,""))</f>
        <v/>
      </c>
      <c r="H139" s="11" t="str">
        <f aca="false">IF($K139=0,"",IF(AND(ISNUMBER(Data!H139),Data!H139&gt;=Codebook!$F$12,Data!H139&lt;=Codebook!$G$12),Data!H139,""))</f>
        <v/>
      </c>
      <c r="I139" s="11" t="str">
        <f aca="false">IF($K139=0,"",IF(AND(ISNUMBER(Data!I139),Data!I139&gt;=Codebook!$F$13,Data!I139&lt;=Codebook!$G$13),Data!I139,""))</f>
        <v/>
      </c>
      <c r="J139" s="11" t="str">
        <f aca="false">IF($K139=0,"",IF(AND(ISNUMBER(Data!J139),Data!J139&gt;=Codebook!$F$14,Data!J139&lt;=Codebook!$G$14),Data!J139,""))</f>
        <v/>
      </c>
      <c r="K139" s="11" t="n">
        <f aca="false">IF(Data!A139="",0,IF(COUNTIF(Data!$A$5:A139,Data!A139)&gt;1,0,1))</f>
        <v>0</v>
      </c>
      <c r="L139" s="11" t="n">
        <f aca="false">IF($K139=0,0,IF(COUNT(E139:I139)=5,1,0))</f>
        <v>0</v>
      </c>
      <c r="M139" s="29" t="str">
        <f aca="false">IF(L139=1,AVERAGE(E139:I139),"")</f>
        <v/>
      </c>
      <c r="N139" s="30" t="str">
        <f aca="false">IF($L139=1,E139,"")</f>
        <v/>
      </c>
      <c r="O139" s="30" t="str">
        <f aca="false">IF($L139=1,F139,"")</f>
        <v/>
      </c>
      <c r="P139" s="30" t="str">
        <f aca="false">IF($L139=1,G139,"")</f>
        <v/>
      </c>
      <c r="Q139" s="30" t="str">
        <f aca="false">IF($L139=1,H139,"")</f>
        <v/>
      </c>
      <c r="R139" s="30" t="str">
        <f aca="false">IF($L139=1,I139,"")</f>
        <v/>
      </c>
      <c r="S139" s="30" t="str">
        <f aca="false">IF(L139=1,SUM(E139:I139),"")</f>
        <v/>
      </c>
    </row>
    <row r="140" customFormat="false" ht="15" hidden="false" customHeight="false" outlineLevel="0" collapsed="false">
      <c r="A140" s="11" t="str">
        <f aca="false">IF($K140=1,Data!A140,"")</f>
        <v/>
      </c>
      <c r="B140" s="11" t="str">
        <f aca="false">IF($K140=0,"",IF(AND(ISNUMBER(Data!B140),Data!B140&gt;=Codebook!$F$6,Data!B140&lt;=Codebook!$G$6),Data!B140,""))</f>
        <v/>
      </c>
      <c r="C140" s="11" t="str">
        <f aca="false">IF($K140=0,"",IF(AND(ISNUMBER(Data!C140),Data!C140&gt;=Codebook!$F$7,Data!C140&lt;=Codebook!$G$7),Data!C140,""))</f>
        <v/>
      </c>
      <c r="D140" s="11" t="str">
        <f aca="false">IF($K140=0,"",IF(AND(ISNUMBER(Data!D140),Data!D140&gt;=Codebook!$F$8,Data!D140&lt;=Codebook!$G$8),Data!D140,""))</f>
        <v/>
      </c>
      <c r="E140" s="11" t="str">
        <f aca="false">IF($K140=0,"",IF(AND(ISNUMBER(Data!E140),Data!E140&gt;=Codebook!$F$9,Data!E140&lt;=Codebook!$G$9),Data!E140,""))</f>
        <v/>
      </c>
      <c r="F140" s="11" t="str">
        <f aca="false">IF($K140=0,"",IF(AND(ISNUMBER(Data!F140),Data!F140&gt;=Codebook!$F$10,Data!F140&lt;=Codebook!$G$10),Data!F140,""))</f>
        <v/>
      </c>
      <c r="G140" s="11" t="str">
        <f aca="false">IF($K140=0,"",IF(AND(ISNUMBER(Data!G140),Data!G140&gt;=Codebook!$F$11,Data!G140&lt;=Codebook!$G$11),Data!G140,""))</f>
        <v/>
      </c>
      <c r="H140" s="11" t="str">
        <f aca="false">IF($K140=0,"",IF(AND(ISNUMBER(Data!H140),Data!H140&gt;=Codebook!$F$12,Data!H140&lt;=Codebook!$G$12),Data!H140,""))</f>
        <v/>
      </c>
      <c r="I140" s="11" t="str">
        <f aca="false">IF($K140=0,"",IF(AND(ISNUMBER(Data!I140),Data!I140&gt;=Codebook!$F$13,Data!I140&lt;=Codebook!$G$13),Data!I140,""))</f>
        <v/>
      </c>
      <c r="J140" s="11" t="str">
        <f aca="false">IF($K140=0,"",IF(AND(ISNUMBER(Data!J140),Data!J140&gt;=Codebook!$F$14,Data!J140&lt;=Codebook!$G$14),Data!J140,""))</f>
        <v/>
      </c>
      <c r="K140" s="11" t="n">
        <f aca="false">IF(Data!A140="",0,IF(COUNTIF(Data!$A$5:A140,Data!A140)&gt;1,0,1))</f>
        <v>0</v>
      </c>
      <c r="L140" s="11" t="n">
        <f aca="false">IF($K140=0,0,IF(COUNT(E140:I140)=5,1,0))</f>
        <v>0</v>
      </c>
      <c r="M140" s="29" t="str">
        <f aca="false">IF(L140=1,AVERAGE(E140:I140),"")</f>
        <v/>
      </c>
      <c r="N140" s="30" t="str">
        <f aca="false">IF($L140=1,E140,"")</f>
        <v/>
      </c>
      <c r="O140" s="30" t="str">
        <f aca="false">IF($L140=1,F140,"")</f>
        <v/>
      </c>
      <c r="P140" s="30" t="str">
        <f aca="false">IF($L140=1,G140,"")</f>
        <v/>
      </c>
      <c r="Q140" s="30" t="str">
        <f aca="false">IF($L140=1,H140,"")</f>
        <v/>
      </c>
      <c r="R140" s="30" t="str">
        <f aca="false">IF($L140=1,I140,"")</f>
        <v/>
      </c>
      <c r="S140" s="30" t="str">
        <f aca="false">IF(L140=1,SUM(E140:I140),"")</f>
        <v/>
      </c>
    </row>
    <row r="141" customFormat="false" ht="15" hidden="false" customHeight="false" outlineLevel="0" collapsed="false">
      <c r="A141" s="11" t="str">
        <f aca="false">IF($K141=1,Data!A141,"")</f>
        <v/>
      </c>
      <c r="B141" s="11" t="str">
        <f aca="false">IF($K141=0,"",IF(AND(ISNUMBER(Data!B141),Data!B141&gt;=Codebook!$F$6,Data!B141&lt;=Codebook!$G$6),Data!B141,""))</f>
        <v/>
      </c>
      <c r="C141" s="11" t="str">
        <f aca="false">IF($K141=0,"",IF(AND(ISNUMBER(Data!C141),Data!C141&gt;=Codebook!$F$7,Data!C141&lt;=Codebook!$G$7),Data!C141,""))</f>
        <v/>
      </c>
      <c r="D141" s="11" t="str">
        <f aca="false">IF($K141=0,"",IF(AND(ISNUMBER(Data!D141),Data!D141&gt;=Codebook!$F$8,Data!D141&lt;=Codebook!$G$8),Data!D141,""))</f>
        <v/>
      </c>
      <c r="E141" s="11" t="str">
        <f aca="false">IF($K141=0,"",IF(AND(ISNUMBER(Data!E141),Data!E141&gt;=Codebook!$F$9,Data!E141&lt;=Codebook!$G$9),Data!E141,""))</f>
        <v/>
      </c>
      <c r="F141" s="11" t="str">
        <f aca="false">IF($K141=0,"",IF(AND(ISNUMBER(Data!F141),Data!F141&gt;=Codebook!$F$10,Data!F141&lt;=Codebook!$G$10),Data!F141,""))</f>
        <v/>
      </c>
      <c r="G141" s="11" t="str">
        <f aca="false">IF($K141=0,"",IF(AND(ISNUMBER(Data!G141),Data!G141&gt;=Codebook!$F$11,Data!G141&lt;=Codebook!$G$11),Data!G141,""))</f>
        <v/>
      </c>
      <c r="H141" s="11" t="str">
        <f aca="false">IF($K141=0,"",IF(AND(ISNUMBER(Data!H141),Data!H141&gt;=Codebook!$F$12,Data!H141&lt;=Codebook!$G$12),Data!H141,""))</f>
        <v/>
      </c>
      <c r="I141" s="11" t="str">
        <f aca="false">IF($K141=0,"",IF(AND(ISNUMBER(Data!I141),Data!I141&gt;=Codebook!$F$13,Data!I141&lt;=Codebook!$G$13),Data!I141,""))</f>
        <v/>
      </c>
      <c r="J141" s="11" t="str">
        <f aca="false">IF($K141=0,"",IF(AND(ISNUMBER(Data!J141),Data!J141&gt;=Codebook!$F$14,Data!J141&lt;=Codebook!$G$14),Data!J141,""))</f>
        <v/>
      </c>
      <c r="K141" s="11" t="n">
        <f aca="false">IF(Data!A141="",0,IF(COUNTIF(Data!$A$5:A141,Data!A141)&gt;1,0,1))</f>
        <v>0</v>
      </c>
      <c r="L141" s="11" t="n">
        <f aca="false">IF($K141=0,0,IF(COUNT(E141:I141)=5,1,0))</f>
        <v>0</v>
      </c>
      <c r="M141" s="29" t="str">
        <f aca="false">IF(L141=1,AVERAGE(E141:I141),"")</f>
        <v/>
      </c>
      <c r="N141" s="30" t="str">
        <f aca="false">IF($L141=1,E141,"")</f>
        <v/>
      </c>
      <c r="O141" s="30" t="str">
        <f aca="false">IF($L141=1,F141,"")</f>
        <v/>
      </c>
      <c r="P141" s="30" t="str">
        <f aca="false">IF($L141=1,G141,"")</f>
        <v/>
      </c>
      <c r="Q141" s="30" t="str">
        <f aca="false">IF($L141=1,H141,"")</f>
        <v/>
      </c>
      <c r="R141" s="30" t="str">
        <f aca="false">IF($L141=1,I141,"")</f>
        <v/>
      </c>
      <c r="S141" s="30" t="str">
        <f aca="false">IF(L141=1,SUM(E141:I141),"")</f>
        <v/>
      </c>
    </row>
    <row r="142" customFormat="false" ht="15" hidden="false" customHeight="false" outlineLevel="0" collapsed="false">
      <c r="A142" s="11" t="str">
        <f aca="false">IF($K142=1,Data!A142,"")</f>
        <v/>
      </c>
      <c r="B142" s="11" t="str">
        <f aca="false">IF($K142=0,"",IF(AND(ISNUMBER(Data!B142),Data!B142&gt;=Codebook!$F$6,Data!B142&lt;=Codebook!$G$6),Data!B142,""))</f>
        <v/>
      </c>
      <c r="C142" s="11" t="str">
        <f aca="false">IF($K142=0,"",IF(AND(ISNUMBER(Data!C142),Data!C142&gt;=Codebook!$F$7,Data!C142&lt;=Codebook!$G$7),Data!C142,""))</f>
        <v/>
      </c>
      <c r="D142" s="11" t="str">
        <f aca="false">IF($K142=0,"",IF(AND(ISNUMBER(Data!D142),Data!D142&gt;=Codebook!$F$8,Data!D142&lt;=Codebook!$G$8),Data!D142,""))</f>
        <v/>
      </c>
      <c r="E142" s="11" t="str">
        <f aca="false">IF($K142=0,"",IF(AND(ISNUMBER(Data!E142),Data!E142&gt;=Codebook!$F$9,Data!E142&lt;=Codebook!$G$9),Data!E142,""))</f>
        <v/>
      </c>
      <c r="F142" s="11" t="str">
        <f aca="false">IF($K142=0,"",IF(AND(ISNUMBER(Data!F142),Data!F142&gt;=Codebook!$F$10,Data!F142&lt;=Codebook!$G$10),Data!F142,""))</f>
        <v/>
      </c>
      <c r="G142" s="11" t="str">
        <f aca="false">IF($K142=0,"",IF(AND(ISNUMBER(Data!G142),Data!G142&gt;=Codebook!$F$11,Data!G142&lt;=Codebook!$G$11),Data!G142,""))</f>
        <v/>
      </c>
      <c r="H142" s="11" t="str">
        <f aca="false">IF($K142=0,"",IF(AND(ISNUMBER(Data!H142),Data!H142&gt;=Codebook!$F$12,Data!H142&lt;=Codebook!$G$12),Data!H142,""))</f>
        <v/>
      </c>
      <c r="I142" s="11" t="str">
        <f aca="false">IF($K142=0,"",IF(AND(ISNUMBER(Data!I142),Data!I142&gt;=Codebook!$F$13,Data!I142&lt;=Codebook!$G$13),Data!I142,""))</f>
        <v/>
      </c>
      <c r="J142" s="11" t="str">
        <f aca="false">IF($K142=0,"",IF(AND(ISNUMBER(Data!J142),Data!J142&gt;=Codebook!$F$14,Data!J142&lt;=Codebook!$G$14),Data!J142,""))</f>
        <v/>
      </c>
      <c r="K142" s="11" t="n">
        <f aca="false">IF(Data!A142="",0,IF(COUNTIF(Data!$A$5:A142,Data!A142)&gt;1,0,1))</f>
        <v>0</v>
      </c>
      <c r="L142" s="11" t="n">
        <f aca="false">IF($K142=0,0,IF(COUNT(E142:I142)=5,1,0))</f>
        <v>0</v>
      </c>
      <c r="M142" s="29" t="str">
        <f aca="false">IF(L142=1,AVERAGE(E142:I142),"")</f>
        <v/>
      </c>
      <c r="N142" s="30" t="str">
        <f aca="false">IF($L142=1,E142,"")</f>
        <v/>
      </c>
      <c r="O142" s="30" t="str">
        <f aca="false">IF($L142=1,F142,"")</f>
        <v/>
      </c>
      <c r="P142" s="30" t="str">
        <f aca="false">IF($L142=1,G142,"")</f>
        <v/>
      </c>
      <c r="Q142" s="30" t="str">
        <f aca="false">IF($L142=1,H142,"")</f>
        <v/>
      </c>
      <c r="R142" s="30" t="str">
        <f aca="false">IF($L142=1,I142,"")</f>
        <v/>
      </c>
      <c r="S142" s="30" t="str">
        <f aca="false">IF(L142=1,SUM(E142:I142),"")</f>
        <v/>
      </c>
    </row>
    <row r="143" customFormat="false" ht="15" hidden="false" customHeight="false" outlineLevel="0" collapsed="false">
      <c r="A143" s="11" t="str">
        <f aca="false">IF($K143=1,Data!A143,"")</f>
        <v/>
      </c>
      <c r="B143" s="11" t="str">
        <f aca="false">IF($K143=0,"",IF(AND(ISNUMBER(Data!B143),Data!B143&gt;=Codebook!$F$6,Data!B143&lt;=Codebook!$G$6),Data!B143,""))</f>
        <v/>
      </c>
      <c r="C143" s="11" t="str">
        <f aca="false">IF($K143=0,"",IF(AND(ISNUMBER(Data!C143),Data!C143&gt;=Codebook!$F$7,Data!C143&lt;=Codebook!$G$7),Data!C143,""))</f>
        <v/>
      </c>
      <c r="D143" s="11" t="str">
        <f aca="false">IF($K143=0,"",IF(AND(ISNUMBER(Data!D143),Data!D143&gt;=Codebook!$F$8,Data!D143&lt;=Codebook!$G$8),Data!D143,""))</f>
        <v/>
      </c>
      <c r="E143" s="11" t="str">
        <f aca="false">IF($K143=0,"",IF(AND(ISNUMBER(Data!E143),Data!E143&gt;=Codebook!$F$9,Data!E143&lt;=Codebook!$G$9),Data!E143,""))</f>
        <v/>
      </c>
      <c r="F143" s="11" t="str">
        <f aca="false">IF($K143=0,"",IF(AND(ISNUMBER(Data!F143),Data!F143&gt;=Codebook!$F$10,Data!F143&lt;=Codebook!$G$10),Data!F143,""))</f>
        <v/>
      </c>
      <c r="G143" s="11" t="str">
        <f aca="false">IF($K143=0,"",IF(AND(ISNUMBER(Data!G143),Data!G143&gt;=Codebook!$F$11,Data!G143&lt;=Codebook!$G$11),Data!G143,""))</f>
        <v/>
      </c>
      <c r="H143" s="11" t="str">
        <f aca="false">IF($K143=0,"",IF(AND(ISNUMBER(Data!H143),Data!H143&gt;=Codebook!$F$12,Data!H143&lt;=Codebook!$G$12),Data!H143,""))</f>
        <v/>
      </c>
      <c r="I143" s="11" t="str">
        <f aca="false">IF($K143=0,"",IF(AND(ISNUMBER(Data!I143),Data!I143&gt;=Codebook!$F$13,Data!I143&lt;=Codebook!$G$13),Data!I143,""))</f>
        <v/>
      </c>
      <c r="J143" s="11" t="str">
        <f aca="false">IF($K143=0,"",IF(AND(ISNUMBER(Data!J143),Data!J143&gt;=Codebook!$F$14,Data!J143&lt;=Codebook!$G$14),Data!J143,""))</f>
        <v/>
      </c>
      <c r="K143" s="11" t="n">
        <f aca="false">IF(Data!A143="",0,IF(COUNTIF(Data!$A$5:A143,Data!A143)&gt;1,0,1))</f>
        <v>0</v>
      </c>
      <c r="L143" s="11" t="n">
        <f aca="false">IF($K143=0,0,IF(COUNT(E143:I143)=5,1,0))</f>
        <v>0</v>
      </c>
      <c r="M143" s="29" t="str">
        <f aca="false">IF(L143=1,AVERAGE(E143:I143),"")</f>
        <v/>
      </c>
      <c r="N143" s="30" t="str">
        <f aca="false">IF($L143=1,E143,"")</f>
        <v/>
      </c>
      <c r="O143" s="30" t="str">
        <f aca="false">IF($L143=1,F143,"")</f>
        <v/>
      </c>
      <c r="P143" s="30" t="str">
        <f aca="false">IF($L143=1,G143,"")</f>
        <v/>
      </c>
      <c r="Q143" s="30" t="str">
        <f aca="false">IF($L143=1,H143,"")</f>
        <v/>
      </c>
      <c r="R143" s="30" t="str">
        <f aca="false">IF($L143=1,I143,"")</f>
        <v/>
      </c>
      <c r="S143" s="30" t="str">
        <f aca="false">IF(L143=1,SUM(E143:I143),"")</f>
        <v/>
      </c>
    </row>
    <row r="144" customFormat="false" ht="15" hidden="false" customHeight="false" outlineLevel="0" collapsed="false">
      <c r="A144" s="11" t="str">
        <f aca="false">IF($K144=1,Data!A144,"")</f>
        <v/>
      </c>
      <c r="B144" s="11" t="str">
        <f aca="false">IF($K144=0,"",IF(AND(ISNUMBER(Data!B144),Data!B144&gt;=Codebook!$F$6,Data!B144&lt;=Codebook!$G$6),Data!B144,""))</f>
        <v/>
      </c>
      <c r="C144" s="11" t="str">
        <f aca="false">IF($K144=0,"",IF(AND(ISNUMBER(Data!C144),Data!C144&gt;=Codebook!$F$7,Data!C144&lt;=Codebook!$G$7),Data!C144,""))</f>
        <v/>
      </c>
      <c r="D144" s="11" t="str">
        <f aca="false">IF($K144=0,"",IF(AND(ISNUMBER(Data!D144),Data!D144&gt;=Codebook!$F$8,Data!D144&lt;=Codebook!$G$8),Data!D144,""))</f>
        <v/>
      </c>
      <c r="E144" s="11" t="str">
        <f aca="false">IF($K144=0,"",IF(AND(ISNUMBER(Data!E144),Data!E144&gt;=Codebook!$F$9,Data!E144&lt;=Codebook!$G$9),Data!E144,""))</f>
        <v/>
      </c>
      <c r="F144" s="11" t="str">
        <f aca="false">IF($K144=0,"",IF(AND(ISNUMBER(Data!F144),Data!F144&gt;=Codebook!$F$10,Data!F144&lt;=Codebook!$G$10),Data!F144,""))</f>
        <v/>
      </c>
      <c r="G144" s="11" t="str">
        <f aca="false">IF($K144=0,"",IF(AND(ISNUMBER(Data!G144),Data!G144&gt;=Codebook!$F$11,Data!G144&lt;=Codebook!$G$11),Data!G144,""))</f>
        <v/>
      </c>
      <c r="H144" s="11" t="str">
        <f aca="false">IF($K144=0,"",IF(AND(ISNUMBER(Data!H144),Data!H144&gt;=Codebook!$F$12,Data!H144&lt;=Codebook!$G$12),Data!H144,""))</f>
        <v/>
      </c>
      <c r="I144" s="11" t="str">
        <f aca="false">IF($K144=0,"",IF(AND(ISNUMBER(Data!I144),Data!I144&gt;=Codebook!$F$13,Data!I144&lt;=Codebook!$G$13),Data!I144,""))</f>
        <v/>
      </c>
      <c r="J144" s="11" t="str">
        <f aca="false">IF($K144=0,"",IF(AND(ISNUMBER(Data!J144),Data!J144&gt;=Codebook!$F$14,Data!J144&lt;=Codebook!$G$14),Data!J144,""))</f>
        <v/>
      </c>
      <c r="K144" s="11" t="n">
        <f aca="false">IF(Data!A144="",0,IF(COUNTIF(Data!$A$5:A144,Data!A144)&gt;1,0,1))</f>
        <v>0</v>
      </c>
      <c r="L144" s="11" t="n">
        <f aca="false">IF($K144=0,0,IF(COUNT(E144:I144)=5,1,0))</f>
        <v>0</v>
      </c>
      <c r="M144" s="29" t="str">
        <f aca="false">IF(L144=1,AVERAGE(E144:I144),"")</f>
        <v/>
      </c>
      <c r="N144" s="30" t="str">
        <f aca="false">IF($L144=1,E144,"")</f>
        <v/>
      </c>
      <c r="O144" s="30" t="str">
        <f aca="false">IF($L144=1,F144,"")</f>
        <v/>
      </c>
      <c r="P144" s="30" t="str">
        <f aca="false">IF($L144=1,G144,"")</f>
        <v/>
      </c>
      <c r="Q144" s="30" t="str">
        <f aca="false">IF($L144=1,H144,"")</f>
        <v/>
      </c>
      <c r="R144" s="30" t="str">
        <f aca="false">IF($L144=1,I144,"")</f>
        <v/>
      </c>
      <c r="S144" s="30" t="str">
        <f aca="false">IF(L144=1,SUM(E144:I144),"")</f>
        <v/>
      </c>
    </row>
    <row r="145" customFormat="false" ht="15" hidden="false" customHeight="false" outlineLevel="0" collapsed="false">
      <c r="A145" s="11" t="str">
        <f aca="false">IF($K145=1,Data!A145,"")</f>
        <v/>
      </c>
      <c r="B145" s="11" t="str">
        <f aca="false">IF($K145=0,"",IF(AND(ISNUMBER(Data!B145),Data!B145&gt;=Codebook!$F$6,Data!B145&lt;=Codebook!$G$6),Data!B145,""))</f>
        <v/>
      </c>
      <c r="C145" s="11" t="str">
        <f aca="false">IF($K145=0,"",IF(AND(ISNUMBER(Data!C145),Data!C145&gt;=Codebook!$F$7,Data!C145&lt;=Codebook!$G$7),Data!C145,""))</f>
        <v/>
      </c>
      <c r="D145" s="11" t="str">
        <f aca="false">IF($K145=0,"",IF(AND(ISNUMBER(Data!D145),Data!D145&gt;=Codebook!$F$8,Data!D145&lt;=Codebook!$G$8),Data!D145,""))</f>
        <v/>
      </c>
      <c r="E145" s="11" t="str">
        <f aca="false">IF($K145=0,"",IF(AND(ISNUMBER(Data!E145),Data!E145&gt;=Codebook!$F$9,Data!E145&lt;=Codebook!$G$9),Data!E145,""))</f>
        <v/>
      </c>
      <c r="F145" s="11" t="str">
        <f aca="false">IF($K145=0,"",IF(AND(ISNUMBER(Data!F145),Data!F145&gt;=Codebook!$F$10,Data!F145&lt;=Codebook!$G$10),Data!F145,""))</f>
        <v/>
      </c>
      <c r="G145" s="11" t="str">
        <f aca="false">IF($K145=0,"",IF(AND(ISNUMBER(Data!G145),Data!G145&gt;=Codebook!$F$11,Data!G145&lt;=Codebook!$G$11),Data!G145,""))</f>
        <v/>
      </c>
      <c r="H145" s="11" t="str">
        <f aca="false">IF($K145=0,"",IF(AND(ISNUMBER(Data!H145),Data!H145&gt;=Codebook!$F$12,Data!H145&lt;=Codebook!$G$12),Data!H145,""))</f>
        <v/>
      </c>
      <c r="I145" s="11" t="str">
        <f aca="false">IF($K145=0,"",IF(AND(ISNUMBER(Data!I145),Data!I145&gt;=Codebook!$F$13,Data!I145&lt;=Codebook!$G$13),Data!I145,""))</f>
        <v/>
      </c>
      <c r="J145" s="11" t="str">
        <f aca="false">IF($K145=0,"",IF(AND(ISNUMBER(Data!J145),Data!J145&gt;=Codebook!$F$14,Data!J145&lt;=Codebook!$G$14),Data!J145,""))</f>
        <v/>
      </c>
      <c r="K145" s="11" t="n">
        <f aca="false">IF(Data!A145="",0,IF(COUNTIF(Data!$A$5:A145,Data!A145)&gt;1,0,1))</f>
        <v>0</v>
      </c>
      <c r="L145" s="11" t="n">
        <f aca="false">IF($K145=0,0,IF(COUNT(E145:I145)=5,1,0))</f>
        <v>0</v>
      </c>
      <c r="M145" s="29" t="str">
        <f aca="false">IF(L145=1,AVERAGE(E145:I145),"")</f>
        <v/>
      </c>
      <c r="N145" s="30" t="str">
        <f aca="false">IF($L145=1,E145,"")</f>
        <v/>
      </c>
      <c r="O145" s="30" t="str">
        <f aca="false">IF($L145=1,F145,"")</f>
        <v/>
      </c>
      <c r="P145" s="30" t="str">
        <f aca="false">IF($L145=1,G145,"")</f>
        <v/>
      </c>
      <c r="Q145" s="30" t="str">
        <f aca="false">IF($L145=1,H145,"")</f>
        <v/>
      </c>
      <c r="R145" s="30" t="str">
        <f aca="false">IF($L145=1,I145,"")</f>
        <v/>
      </c>
      <c r="S145" s="30" t="str">
        <f aca="false">IF(L145=1,SUM(E145:I145),"")</f>
        <v/>
      </c>
    </row>
    <row r="146" customFormat="false" ht="15" hidden="false" customHeight="false" outlineLevel="0" collapsed="false">
      <c r="A146" s="11" t="str">
        <f aca="false">IF($K146=1,Data!A146,"")</f>
        <v/>
      </c>
      <c r="B146" s="11" t="str">
        <f aca="false">IF($K146=0,"",IF(AND(ISNUMBER(Data!B146),Data!B146&gt;=Codebook!$F$6,Data!B146&lt;=Codebook!$G$6),Data!B146,""))</f>
        <v/>
      </c>
      <c r="C146" s="11" t="str">
        <f aca="false">IF($K146=0,"",IF(AND(ISNUMBER(Data!C146),Data!C146&gt;=Codebook!$F$7,Data!C146&lt;=Codebook!$G$7),Data!C146,""))</f>
        <v/>
      </c>
      <c r="D146" s="11" t="str">
        <f aca="false">IF($K146=0,"",IF(AND(ISNUMBER(Data!D146),Data!D146&gt;=Codebook!$F$8,Data!D146&lt;=Codebook!$G$8),Data!D146,""))</f>
        <v/>
      </c>
      <c r="E146" s="11" t="str">
        <f aca="false">IF($K146=0,"",IF(AND(ISNUMBER(Data!E146),Data!E146&gt;=Codebook!$F$9,Data!E146&lt;=Codebook!$G$9),Data!E146,""))</f>
        <v/>
      </c>
      <c r="F146" s="11" t="str">
        <f aca="false">IF($K146=0,"",IF(AND(ISNUMBER(Data!F146),Data!F146&gt;=Codebook!$F$10,Data!F146&lt;=Codebook!$G$10),Data!F146,""))</f>
        <v/>
      </c>
      <c r="G146" s="11" t="str">
        <f aca="false">IF($K146=0,"",IF(AND(ISNUMBER(Data!G146),Data!G146&gt;=Codebook!$F$11,Data!G146&lt;=Codebook!$G$11),Data!G146,""))</f>
        <v/>
      </c>
      <c r="H146" s="11" t="str">
        <f aca="false">IF($K146=0,"",IF(AND(ISNUMBER(Data!H146),Data!H146&gt;=Codebook!$F$12,Data!H146&lt;=Codebook!$G$12),Data!H146,""))</f>
        <v/>
      </c>
      <c r="I146" s="11" t="str">
        <f aca="false">IF($K146=0,"",IF(AND(ISNUMBER(Data!I146),Data!I146&gt;=Codebook!$F$13,Data!I146&lt;=Codebook!$G$13),Data!I146,""))</f>
        <v/>
      </c>
      <c r="J146" s="11" t="str">
        <f aca="false">IF($K146=0,"",IF(AND(ISNUMBER(Data!J146),Data!J146&gt;=Codebook!$F$14,Data!J146&lt;=Codebook!$G$14),Data!J146,""))</f>
        <v/>
      </c>
      <c r="K146" s="11" t="n">
        <f aca="false">IF(Data!A146="",0,IF(COUNTIF(Data!$A$5:A146,Data!A146)&gt;1,0,1))</f>
        <v>0</v>
      </c>
      <c r="L146" s="11" t="n">
        <f aca="false">IF($K146=0,0,IF(COUNT(E146:I146)=5,1,0))</f>
        <v>0</v>
      </c>
      <c r="M146" s="29" t="str">
        <f aca="false">IF(L146=1,AVERAGE(E146:I146),"")</f>
        <v/>
      </c>
      <c r="N146" s="30" t="str">
        <f aca="false">IF($L146=1,E146,"")</f>
        <v/>
      </c>
      <c r="O146" s="30" t="str">
        <f aca="false">IF($L146=1,F146,"")</f>
        <v/>
      </c>
      <c r="P146" s="30" t="str">
        <f aca="false">IF($L146=1,G146,"")</f>
        <v/>
      </c>
      <c r="Q146" s="30" t="str">
        <f aca="false">IF($L146=1,H146,"")</f>
        <v/>
      </c>
      <c r="R146" s="30" t="str">
        <f aca="false">IF($L146=1,I146,"")</f>
        <v/>
      </c>
      <c r="S146" s="30" t="str">
        <f aca="false">IF(L146=1,SUM(E146:I146),"")</f>
        <v/>
      </c>
    </row>
    <row r="147" customFormat="false" ht="15" hidden="false" customHeight="false" outlineLevel="0" collapsed="false">
      <c r="A147" s="11" t="str">
        <f aca="false">IF($K147=1,Data!A147,"")</f>
        <v/>
      </c>
      <c r="B147" s="11" t="str">
        <f aca="false">IF($K147=0,"",IF(AND(ISNUMBER(Data!B147),Data!B147&gt;=Codebook!$F$6,Data!B147&lt;=Codebook!$G$6),Data!B147,""))</f>
        <v/>
      </c>
      <c r="C147" s="11" t="str">
        <f aca="false">IF($K147=0,"",IF(AND(ISNUMBER(Data!C147),Data!C147&gt;=Codebook!$F$7,Data!C147&lt;=Codebook!$G$7),Data!C147,""))</f>
        <v/>
      </c>
      <c r="D147" s="11" t="str">
        <f aca="false">IF($K147=0,"",IF(AND(ISNUMBER(Data!D147),Data!D147&gt;=Codebook!$F$8,Data!D147&lt;=Codebook!$G$8),Data!D147,""))</f>
        <v/>
      </c>
      <c r="E147" s="11" t="str">
        <f aca="false">IF($K147=0,"",IF(AND(ISNUMBER(Data!E147),Data!E147&gt;=Codebook!$F$9,Data!E147&lt;=Codebook!$G$9),Data!E147,""))</f>
        <v/>
      </c>
      <c r="F147" s="11" t="str">
        <f aca="false">IF($K147=0,"",IF(AND(ISNUMBER(Data!F147),Data!F147&gt;=Codebook!$F$10,Data!F147&lt;=Codebook!$G$10),Data!F147,""))</f>
        <v/>
      </c>
      <c r="G147" s="11" t="str">
        <f aca="false">IF($K147=0,"",IF(AND(ISNUMBER(Data!G147),Data!G147&gt;=Codebook!$F$11,Data!G147&lt;=Codebook!$G$11),Data!G147,""))</f>
        <v/>
      </c>
      <c r="H147" s="11" t="str">
        <f aca="false">IF($K147=0,"",IF(AND(ISNUMBER(Data!H147),Data!H147&gt;=Codebook!$F$12,Data!H147&lt;=Codebook!$G$12),Data!H147,""))</f>
        <v/>
      </c>
      <c r="I147" s="11" t="str">
        <f aca="false">IF($K147=0,"",IF(AND(ISNUMBER(Data!I147),Data!I147&gt;=Codebook!$F$13,Data!I147&lt;=Codebook!$G$13),Data!I147,""))</f>
        <v/>
      </c>
      <c r="J147" s="11" t="str">
        <f aca="false">IF($K147=0,"",IF(AND(ISNUMBER(Data!J147),Data!J147&gt;=Codebook!$F$14,Data!J147&lt;=Codebook!$G$14),Data!J147,""))</f>
        <v/>
      </c>
      <c r="K147" s="11" t="n">
        <f aca="false">IF(Data!A147="",0,IF(COUNTIF(Data!$A$5:A147,Data!A147)&gt;1,0,1))</f>
        <v>0</v>
      </c>
      <c r="L147" s="11" t="n">
        <f aca="false">IF($K147=0,0,IF(COUNT(E147:I147)=5,1,0))</f>
        <v>0</v>
      </c>
      <c r="M147" s="29" t="str">
        <f aca="false">IF(L147=1,AVERAGE(E147:I147),"")</f>
        <v/>
      </c>
      <c r="N147" s="30" t="str">
        <f aca="false">IF($L147=1,E147,"")</f>
        <v/>
      </c>
      <c r="O147" s="30" t="str">
        <f aca="false">IF($L147=1,F147,"")</f>
        <v/>
      </c>
      <c r="P147" s="30" t="str">
        <f aca="false">IF($L147=1,G147,"")</f>
        <v/>
      </c>
      <c r="Q147" s="30" t="str">
        <f aca="false">IF($L147=1,H147,"")</f>
        <v/>
      </c>
      <c r="R147" s="30" t="str">
        <f aca="false">IF($L147=1,I147,"")</f>
        <v/>
      </c>
      <c r="S147" s="30" t="str">
        <f aca="false">IF(L147=1,SUM(E147:I147),"")</f>
        <v/>
      </c>
    </row>
    <row r="148" customFormat="false" ht="15" hidden="false" customHeight="false" outlineLevel="0" collapsed="false">
      <c r="A148" s="11" t="str">
        <f aca="false">IF($K148=1,Data!A148,"")</f>
        <v/>
      </c>
      <c r="B148" s="11" t="str">
        <f aca="false">IF($K148=0,"",IF(AND(ISNUMBER(Data!B148),Data!B148&gt;=Codebook!$F$6,Data!B148&lt;=Codebook!$G$6),Data!B148,""))</f>
        <v/>
      </c>
      <c r="C148" s="11" t="str">
        <f aca="false">IF($K148=0,"",IF(AND(ISNUMBER(Data!C148),Data!C148&gt;=Codebook!$F$7,Data!C148&lt;=Codebook!$G$7),Data!C148,""))</f>
        <v/>
      </c>
      <c r="D148" s="11" t="str">
        <f aca="false">IF($K148=0,"",IF(AND(ISNUMBER(Data!D148),Data!D148&gt;=Codebook!$F$8,Data!D148&lt;=Codebook!$G$8),Data!D148,""))</f>
        <v/>
      </c>
      <c r="E148" s="11" t="str">
        <f aca="false">IF($K148=0,"",IF(AND(ISNUMBER(Data!E148),Data!E148&gt;=Codebook!$F$9,Data!E148&lt;=Codebook!$G$9),Data!E148,""))</f>
        <v/>
      </c>
      <c r="F148" s="11" t="str">
        <f aca="false">IF($K148=0,"",IF(AND(ISNUMBER(Data!F148),Data!F148&gt;=Codebook!$F$10,Data!F148&lt;=Codebook!$G$10),Data!F148,""))</f>
        <v/>
      </c>
      <c r="G148" s="11" t="str">
        <f aca="false">IF($K148=0,"",IF(AND(ISNUMBER(Data!G148),Data!G148&gt;=Codebook!$F$11,Data!G148&lt;=Codebook!$G$11),Data!G148,""))</f>
        <v/>
      </c>
      <c r="H148" s="11" t="str">
        <f aca="false">IF($K148=0,"",IF(AND(ISNUMBER(Data!H148),Data!H148&gt;=Codebook!$F$12,Data!H148&lt;=Codebook!$G$12),Data!H148,""))</f>
        <v/>
      </c>
      <c r="I148" s="11" t="str">
        <f aca="false">IF($K148=0,"",IF(AND(ISNUMBER(Data!I148),Data!I148&gt;=Codebook!$F$13,Data!I148&lt;=Codebook!$G$13),Data!I148,""))</f>
        <v/>
      </c>
      <c r="J148" s="11" t="str">
        <f aca="false">IF($K148=0,"",IF(AND(ISNUMBER(Data!J148),Data!J148&gt;=Codebook!$F$14,Data!J148&lt;=Codebook!$G$14),Data!J148,""))</f>
        <v/>
      </c>
      <c r="K148" s="11" t="n">
        <f aca="false">IF(Data!A148="",0,IF(COUNTIF(Data!$A$5:A148,Data!A148)&gt;1,0,1))</f>
        <v>0</v>
      </c>
      <c r="L148" s="11" t="n">
        <f aca="false">IF($K148=0,0,IF(COUNT(E148:I148)=5,1,0))</f>
        <v>0</v>
      </c>
      <c r="M148" s="29" t="str">
        <f aca="false">IF(L148=1,AVERAGE(E148:I148),"")</f>
        <v/>
      </c>
      <c r="N148" s="30" t="str">
        <f aca="false">IF($L148=1,E148,"")</f>
        <v/>
      </c>
      <c r="O148" s="30" t="str">
        <f aca="false">IF($L148=1,F148,"")</f>
        <v/>
      </c>
      <c r="P148" s="30" t="str">
        <f aca="false">IF($L148=1,G148,"")</f>
        <v/>
      </c>
      <c r="Q148" s="30" t="str">
        <f aca="false">IF($L148=1,H148,"")</f>
        <v/>
      </c>
      <c r="R148" s="30" t="str">
        <f aca="false">IF($L148=1,I148,"")</f>
        <v/>
      </c>
      <c r="S148" s="30" t="str">
        <f aca="false">IF(L148=1,SUM(E148:I148),"")</f>
        <v/>
      </c>
    </row>
    <row r="149" customFormat="false" ht="15" hidden="false" customHeight="false" outlineLevel="0" collapsed="false">
      <c r="A149" s="11" t="str">
        <f aca="false">IF($K149=1,Data!A149,"")</f>
        <v/>
      </c>
      <c r="B149" s="11" t="str">
        <f aca="false">IF($K149=0,"",IF(AND(ISNUMBER(Data!B149),Data!B149&gt;=Codebook!$F$6,Data!B149&lt;=Codebook!$G$6),Data!B149,""))</f>
        <v/>
      </c>
      <c r="C149" s="11" t="str">
        <f aca="false">IF($K149=0,"",IF(AND(ISNUMBER(Data!C149),Data!C149&gt;=Codebook!$F$7,Data!C149&lt;=Codebook!$G$7),Data!C149,""))</f>
        <v/>
      </c>
      <c r="D149" s="11" t="str">
        <f aca="false">IF($K149=0,"",IF(AND(ISNUMBER(Data!D149),Data!D149&gt;=Codebook!$F$8,Data!D149&lt;=Codebook!$G$8),Data!D149,""))</f>
        <v/>
      </c>
      <c r="E149" s="11" t="str">
        <f aca="false">IF($K149=0,"",IF(AND(ISNUMBER(Data!E149),Data!E149&gt;=Codebook!$F$9,Data!E149&lt;=Codebook!$G$9),Data!E149,""))</f>
        <v/>
      </c>
      <c r="F149" s="11" t="str">
        <f aca="false">IF($K149=0,"",IF(AND(ISNUMBER(Data!F149),Data!F149&gt;=Codebook!$F$10,Data!F149&lt;=Codebook!$G$10),Data!F149,""))</f>
        <v/>
      </c>
      <c r="G149" s="11" t="str">
        <f aca="false">IF($K149=0,"",IF(AND(ISNUMBER(Data!G149),Data!G149&gt;=Codebook!$F$11,Data!G149&lt;=Codebook!$G$11),Data!G149,""))</f>
        <v/>
      </c>
      <c r="H149" s="11" t="str">
        <f aca="false">IF($K149=0,"",IF(AND(ISNUMBER(Data!H149),Data!H149&gt;=Codebook!$F$12,Data!H149&lt;=Codebook!$G$12),Data!H149,""))</f>
        <v/>
      </c>
      <c r="I149" s="11" t="str">
        <f aca="false">IF($K149=0,"",IF(AND(ISNUMBER(Data!I149),Data!I149&gt;=Codebook!$F$13,Data!I149&lt;=Codebook!$G$13),Data!I149,""))</f>
        <v/>
      </c>
      <c r="J149" s="11" t="str">
        <f aca="false">IF($K149=0,"",IF(AND(ISNUMBER(Data!J149),Data!J149&gt;=Codebook!$F$14,Data!J149&lt;=Codebook!$G$14),Data!J149,""))</f>
        <v/>
      </c>
      <c r="K149" s="11" t="n">
        <f aca="false">IF(Data!A149="",0,IF(COUNTIF(Data!$A$5:A149,Data!A149)&gt;1,0,1))</f>
        <v>0</v>
      </c>
      <c r="L149" s="11" t="n">
        <f aca="false">IF($K149=0,0,IF(COUNT(E149:I149)=5,1,0))</f>
        <v>0</v>
      </c>
      <c r="M149" s="29" t="str">
        <f aca="false">IF(L149=1,AVERAGE(E149:I149),"")</f>
        <v/>
      </c>
      <c r="N149" s="30" t="str">
        <f aca="false">IF($L149=1,E149,"")</f>
        <v/>
      </c>
      <c r="O149" s="30" t="str">
        <f aca="false">IF($L149=1,F149,"")</f>
        <v/>
      </c>
      <c r="P149" s="30" t="str">
        <f aca="false">IF($L149=1,G149,"")</f>
        <v/>
      </c>
      <c r="Q149" s="30" t="str">
        <f aca="false">IF($L149=1,H149,"")</f>
        <v/>
      </c>
      <c r="R149" s="30" t="str">
        <f aca="false">IF($L149=1,I149,"")</f>
        <v/>
      </c>
      <c r="S149" s="30" t="str">
        <f aca="false">IF(L149=1,SUM(E149:I149),"")</f>
        <v/>
      </c>
    </row>
    <row r="150" customFormat="false" ht="15" hidden="false" customHeight="false" outlineLevel="0" collapsed="false">
      <c r="A150" s="11" t="str">
        <f aca="false">IF($K150=1,Data!A150,"")</f>
        <v/>
      </c>
      <c r="B150" s="11" t="str">
        <f aca="false">IF($K150=0,"",IF(AND(ISNUMBER(Data!B150),Data!B150&gt;=Codebook!$F$6,Data!B150&lt;=Codebook!$G$6),Data!B150,""))</f>
        <v/>
      </c>
      <c r="C150" s="11" t="str">
        <f aca="false">IF($K150=0,"",IF(AND(ISNUMBER(Data!C150),Data!C150&gt;=Codebook!$F$7,Data!C150&lt;=Codebook!$G$7),Data!C150,""))</f>
        <v/>
      </c>
      <c r="D150" s="11" t="str">
        <f aca="false">IF($K150=0,"",IF(AND(ISNUMBER(Data!D150),Data!D150&gt;=Codebook!$F$8,Data!D150&lt;=Codebook!$G$8),Data!D150,""))</f>
        <v/>
      </c>
      <c r="E150" s="11" t="str">
        <f aca="false">IF($K150=0,"",IF(AND(ISNUMBER(Data!E150),Data!E150&gt;=Codebook!$F$9,Data!E150&lt;=Codebook!$G$9),Data!E150,""))</f>
        <v/>
      </c>
      <c r="F150" s="11" t="str">
        <f aca="false">IF($K150=0,"",IF(AND(ISNUMBER(Data!F150),Data!F150&gt;=Codebook!$F$10,Data!F150&lt;=Codebook!$G$10),Data!F150,""))</f>
        <v/>
      </c>
      <c r="G150" s="11" t="str">
        <f aca="false">IF($K150=0,"",IF(AND(ISNUMBER(Data!G150),Data!G150&gt;=Codebook!$F$11,Data!G150&lt;=Codebook!$G$11),Data!G150,""))</f>
        <v/>
      </c>
      <c r="H150" s="11" t="str">
        <f aca="false">IF($K150=0,"",IF(AND(ISNUMBER(Data!H150),Data!H150&gt;=Codebook!$F$12,Data!H150&lt;=Codebook!$G$12),Data!H150,""))</f>
        <v/>
      </c>
      <c r="I150" s="11" t="str">
        <f aca="false">IF($K150=0,"",IF(AND(ISNUMBER(Data!I150),Data!I150&gt;=Codebook!$F$13,Data!I150&lt;=Codebook!$G$13),Data!I150,""))</f>
        <v/>
      </c>
      <c r="J150" s="11" t="str">
        <f aca="false">IF($K150=0,"",IF(AND(ISNUMBER(Data!J150),Data!J150&gt;=Codebook!$F$14,Data!J150&lt;=Codebook!$G$14),Data!J150,""))</f>
        <v/>
      </c>
      <c r="K150" s="11" t="n">
        <f aca="false">IF(Data!A150="",0,IF(COUNTIF(Data!$A$5:A150,Data!A150)&gt;1,0,1))</f>
        <v>0</v>
      </c>
      <c r="L150" s="11" t="n">
        <f aca="false">IF($K150=0,0,IF(COUNT(E150:I150)=5,1,0))</f>
        <v>0</v>
      </c>
      <c r="M150" s="29" t="str">
        <f aca="false">IF(L150=1,AVERAGE(E150:I150),"")</f>
        <v/>
      </c>
      <c r="N150" s="30" t="str">
        <f aca="false">IF($L150=1,E150,"")</f>
        <v/>
      </c>
      <c r="O150" s="30" t="str">
        <f aca="false">IF($L150=1,F150,"")</f>
        <v/>
      </c>
      <c r="P150" s="30" t="str">
        <f aca="false">IF($L150=1,G150,"")</f>
        <v/>
      </c>
      <c r="Q150" s="30" t="str">
        <f aca="false">IF($L150=1,H150,"")</f>
        <v/>
      </c>
      <c r="R150" s="30" t="str">
        <f aca="false">IF($L150=1,I150,"")</f>
        <v/>
      </c>
      <c r="S150" s="30" t="str">
        <f aca="false">IF(L150=1,SUM(E150:I150),"")</f>
        <v/>
      </c>
    </row>
    <row r="151" customFormat="false" ht="15" hidden="false" customHeight="false" outlineLevel="0" collapsed="false">
      <c r="A151" s="11" t="str">
        <f aca="false">IF($K151=1,Data!A151,"")</f>
        <v/>
      </c>
      <c r="B151" s="11" t="str">
        <f aca="false">IF($K151=0,"",IF(AND(ISNUMBER(Data!B151),Data!B151&gt;=Codebook!$F$6,Data!B151&lt;=Codebook!$G$6),Data!B151,""))</f>
        <v/>
      </c>
      <c r="C151" s="11" t="str">
        <f aca="false">IF($K151=0,"",IF(AND(ISNUMBER(Data!C151),Data!C151&gt;=Codebook!$F$7,Data!C151&lt;=Codebook!$G$7),Data!C151,""))</f>
        <v/>
      </c>
      <c r="D151" s="11" t="str">
        <f aca="false">IF($K151=0,"",IF(AND(ISNUMBER(Data!D151),Data!D151&gt;=Codebook!$F$8,Data!D151&lt;=Codebook!$G$8),Data!D151,""))</f>
        <v/>
      </c>
      <c r="E151" s="11" t="str">
        <f aca="false">IF($K151=0,"",IF(AND(ISNUMBER(Data!E151),Data!E151&gt;=Codebook!$F$9,Data!E151&lt;=Codebook!$G$9),Data!E151,""))</f>
        <v/>
      </c>
      <c r="F151" s="11" t="str">
        <f aca="false">IF($K151=0,"",IF(AND(ISNUMBER(Data!F151),Data!F151&gt;=Codebook!$F$10,Data!F151&lt;=Codebook!$G$10),Data!F151,""))</f>
        <v/>
      </c>
      <c r="G151" s="11" t="str">
        <f aca="false">IF($K151=0,"",IF(AND(ISNUMBER(Data!G151),Data!G151&gt;=Codebook!$F$11,Data!G151&lt;=Codebook!$G$11),Data!G151,""))</f>
        <v/>
      </c>
      <c r="H151" s="11" t="str">
        <f aca="false">IF($K151=0,"",IF(AND(ISNUMBER(Data!H151),Data!H151&gt;=Codebook!$F$12,Data!H151&lt;=Codebook!$G$12),Data!H151,""))</f>
        <v/>
      </c>
      <c r="I151" s="11" t="str">
        <f aca="false">IF($K151=0,"",IF(AND(ISNUMBER(Data!I151),Data!I151&gt;=Codebook!$F$13,Data!I151&lt;=Codebook!$G$13),Data!I151,""))</f>
        <v/>
      </c>
      <c r="J151" s="11" t="str">
        <f aca="false">IF($K151=0,"",IF(AND(ISNUMBER(Data!J151),Data!J151&gt;=Codebook!$F$14,Data!J151&lt;=Codebook!$G$14),Data!J151,""))</f>
        <v/>
      </c>
      <c r="K151" s="11" t="n">
        <f aca="false">IF(Data!A151="",0,IF(COUNTIF(Data!$A$5:A151,Data!A151)&gt;1,0,1))</f>
        <v>0</v>
      </c>
      <c r="L151" s="11" t="n">
        <f aca="false">IF($K151=0,0,IF(COUNT(E151:I151)=5,1,0))</f>
        <v>0</v>
      </c>
      <c r="M151" s="29" t="str">
        <f aca="false">IF(L151=1,AVERAGE(E151:I151),"")</f>
        <v/>
      </c>
      <c r="N151" s="30" t="str">
        <f aca="false">IF($L151=1,E151,"")</f>
        <v/>
      </c>
      <c r="O151" s="30" t="str">
        <f aca="false">IF($L151=1,F151,"")</f>
        <v/>
      </c>
      <c r="P151" s="30" t="str">
        <f aca="false">IF($L151=1,G151,"")</f>
        <v/>
      </c>
      <c r="Q151" s="30" t="str">
        <f aca="false">IF($L151=1,H151,"")</f>
        <v/>
      </c>
      <c r="R151" s="30" t="str">
        <f aca="false">IF($L151=1,I151,"")</f>
        <v/>
      </c>
      <c r="S151" s="30" t="str">
        <f aca="false">IF(L151=1,SUM(E151:I151),"")</f>
        <v/>
      </c>
    </row>
    <row r="152" customFormat="false" ht="15" hidden="false" customHeight="false" outlineLevel="0" collapsed="false">
      <c r="A152" s="11" t="str">
        <f aca="false">IF($K152=1,Data!A152,"")</f>
        <v/>
      </c>
      <c r="B152" s="11" t="str">
        <f aca="false">IF($K152=0,"",IF(AND(ISNUMBER(Data!B152),Data!B152&gt;=Codebook!$F$6,Data!B152&lt;=Codebook!$G$6),Data!B152,""))</f>
        <v/>
      </c>
      <c r="C152" s="11" t="str">
        <f aca="false">IF($K152=0,"",IF(AND(ISNUMBER(Data!C152),Data!C152&gt;=Codebook!$F$7,Data!C152&lt;=Codebook!$G$7),Data!C152,""))</f>
        <v/>
      </c>
      <c r="D152" s="11" t="str">
        <f aca="false">IF($K152=0,"",IF(AND(ISNUMBER(Data!D152),Data!D152&gt;=Codebook!$F$8,Data!D152&lt;=Codebook!$G$8),Data!D152,""))</f>
        <v/>
      </c>
      <c r="E152" s="11" t="str">
        <f aca="false">IF($K152=0,"",IF(AND(ISNUMBER(Data!E152),Data!E152&gt;=Codebook!$F$9,Data!E152&lt;=Codebook!$G$9),Data!E152,""))</f>
        <v/>
      </c>
      <c r="F152" s="11" t="str">
        <f aca="false">IF($K152=0,"",IF(AND(ISNUMBER(Data!F152),Data!F152&gt;=Codebook!$F$10,Data!F152&lt;=Codebook!$G$10),Data!F152,""))</f>
        <v/>
      </c>
      <c r="G152" s="11" t="str">
        <f aca="false">IF($K152=0,"",IF(AND(ISNUMBER(Data!G152),Data!G152&gt;=Codebook!$F$11,Data!G152&lt;=Codebook!$G$11),Data!G152,""))</f>
        <v/>
      </c>
      <c r="H152" s="11" t="str">
        <f aca="false">IF($K152=0,"",IF(AND(ISNUMBER(Data!H152),Data!H152&gt;=Codebook!$F$12,Data!H152&lt;=Codebook!$G$12),Data!H152,""))</f>
        <v/>
      </c>
      <c r="I152" s="11" t="str">
        <f aca="false">IF($K152=0,"",IF(AND(ISNUMBER(Data!I152),Data!I152&gt;=Codebook!$F$13,Data!I152&lt;=Codebook!$G$13),Data!I152,""))</f>
        <v/>
      </c>
      <c r="J152" s="11" t="str">
        <f aca="false">IF($K152=0,"",IF(AND(ISNUMBER(Data!J152),Data!J152&gt;=Codebook!$F$14,Data!J152&lt;=Codebook!$G$14),Data!J152,""))</f>
        <v/>
      </c>
      <c r="K152" s="11" t="n">
        <f aca="false">IF(Data!A152="",0,IF(COUNTIF(Data!$A$5:A152,Data!A152)&gt;1,0,1))</f>
        <v>0</v>
      </c>
      <c r="L152" s="11" t="n">
        <f aca="false">IF($K152=0,0,IF(COUNT(E152:I152)=5,1,0))</f>
        <v>0</v>
      </c>
      <c r="M152" s="29" t="str">
        <f aca="false">IF(L152=1,AVERAGE(E152:I152),"")</f>
        <v/>
      </c>
      <c r="N152" s="30" t="str">
        <f aca="false">IF($L152=1,E152,"")</f>
        <v/>
      </c>
      <c r="O152" s="30" t="str">
        <f aca="false">IF($L152=1,F152,"")</f>
        <v/>
      </c>
      <c r="P152" s="30" t="str">
        <f aca="false">IF($L152=1,G152,"")</f>
        <v/>
      </c>
      <c r="Q152" s="30" t="str">
        <f aca="false">IF($L152=1,H152,"")</f>
        <v/>
      </c>
      <c r="R152" s="30" t="str">
        <f aca="false">IF($L152=1,I152,"")</f>
        <v/>
      </c>
      <c r="S152" s="30" t="str">
        <f aca="false">IF(L152=1,SUM(E152:I152),"")</f>
        <v/>
      </c>
    </row>
    <row r="153" customFormat="false" ht="15" hidden="false" customHeight="false" outlineLevel="0" collapsed="false">
      <c r="A153" s="11" t="str">
        <f aca="false">IF($K153=1,Data!A153,"")</f>
        <v/>
      </c>
      <c r="B153" s="11" t="str">
        <f aca="false">IF($K153=0,"",IF(AND(ISNUMBER(Data!B153),Data!B153&gt;=Codebook!$F$6,Data!B153&lt;=Codebook!$G$6),Data!B153,""))</f>
        <v/>
      </c>
      <c r="C153" s="11" t="str">
        <f aca="false">IF($K153=0,"",IF(AND(ISNUMBER(Data!C153),Data!C153&gt;=Codebook!$F$7,Data!C153&lt;=Codebook!$G$7),Data!C153,""))</f>
        <v/>
      </c>
      <c r="D153" s="11" t="str">
        <f aca="false">IF($K153=0,"",IF(AND(ISNUMBER(Data!D153),Data!D153&gt;=Codebook!$F$8,Data!D153&lt;=Codebook!$G$8),Data!D153,""))</f>
        <v/>
      </c>
      <c r="E153" s="11" t="str">
        <f aca="false">IF($K153=0,"",IF(AND(ISNUMBER(Data!E153),Data!E153&gt;=Codebook!$F$9,Data!E153&lt;=Codebook!$G$9),Data!E153,""))</f>
        <v/>
      </c>
      <c r="F153" s="11" t="str">
        <f aca="false">IF($K153=0,"",IF(AND(ISNUMBER(Data!F153),Data!F153&gt;=Codebook!$F$10,Data!F153&lt;=Codebook!$G$10),Data!F153,""))</f>
        <v/>
      </c>
      <c r="G153" s="11" t="str">
        <f aca="false">IF($K153=0,"",IF(AND(ISNUMBER(Data!G153),Data!G153&gt;=Codebook!$F$11,Data!G153&lt;=Codebook!$G$11),Data!G153,""))</f>
        <v/>
      </c>
      <c r="H153" s="11" t="str">
        <f aca="false">IF($K153=0,"",IF(AND(ISNUMBER(Data!H153),Data!H153&gt;=Codebook!$F$12,Data!H153&lt;=Codebook!$G$12),Data!H153,""))</f>
        <v/>
      </c>
      <c r="I153" s="11" t="str">
        <f aca="false">IF($K153=0,"",IF(AND(ISNUMBER(Data!I153),Data!I153&gt;=Codebook!$F$13,Data!I153&lt;=Codebook!$G$13),Data!I153,""))</f>
        <v/>
      </c>
      <c r="J153" s="11" t="str">
        <f aca="false">IF($K153=0,"",IF(AND(ISNUMBER(Data!J153),Data!J153&gt;=Codebook!$F$14,Data!J153&lt;=Codebook!$G$14),Data!J153,""))</f>
        <v/>
      </c>
      <c r="K153" s="11" t="n">
        <f aca="false">IF(Data!A153="",0,IF(COUNTIF(Data!$A$5:A153,Data!A153)&gt;1,0,1))</f>
        <v>0</v>
      </c>
      <c r="L153" s="11" t="n">
        <f aca="false">IF($K153=0,0,IF(COUNT(E153:I153)=5,1,0))</f>
        <v>0</v>
      </c>
      <c r="M153" s="29" t="str">
        <f aca="false">IF(L153=1,AVERAGE(E153:I153),"")</f>
        <v/>
      </c>
      <c r="N153" s="30" t="str">
        <f aca="false">IF($L153=1,E153,"")</f>
        <v/>
      </c>
      <c r="O153" s="30" t="str">
        <f aca="false">IF($L153=1,F153,"")</f>
        <v/>
      </c>
      <c r="P153" s="30" t="str">
        <f aca="false">IF($L153=1,G153,"")</f>
        <v/>
      </c>
      <c r="Q153" s="30" t="str">
        <f aca="false">IF($L153=1,H153,"")</f>
        <v/>
      </c>
      <c r="R153" s="30" t="str">
        <f aca="false">IF($L153=1,I153,"")</f>
        <v/>
      </c>
      <c r="S153" s="30" t="str">
        <f aca="false">IF(L153=1,SUM(E153:I153),"")</f>
        <v/>
      </c>
    </row>
    <row r="154" customFormat="false" ht="15" hidden="false" customHeight="false" outlineLevel="0" collapsed="false">
      <c r="A154" s="11" t="str">
        <f aca="false">IF($K154=1,Data!A154,"")</f>
        <v/>
      </c>
      <c r="B154" s="11" t="str">
        <f aca="false">IF($K154=0,"",IF(AND(ISNUMBER(Data!B154),Data!B154&gt;=Codebook!$F$6,Data!B154&lt;=Codebook!$G$6),Data!B154,""))</f>
        <v/>
      </c>
      <c r="C154" s="11" t="str">
        <f aca="false">IF($K154=0,"",IF(AND(ISNUMBER(Data!C154),Data!C154&gt;=Codebook!$F$7,Data!C154&lt;=Codebook!$G$7),Data!C154,""))</f>
        <v/>
      </c>
      <c r="D154" s="11" t="str">
        <f aca="false">IF($K154=0,"",IF(AND(ISNUMBER(Data!D154),Data!D154&gt;=Codebook!$F$8,Data!D154&lt;=Codebook!$G$8),Data!D154,""))</f>
        <v/>
      </c>
      <c r="E154" s="11" t="str">
        <f aca="false">IF($K154=0,"",IF(AND(ISNUMBER(Data!E154),Data!E154&gt;=Codebook!$F$9,Data!E154&lt;=Codebook!$G$9),Data!E154,""))</f>
        <v/>
      </c>
      <c r="F154" s="11" t="str">
        <f aca="false">IF($K154=0,"",IF(AND(ISNUMBER(Data!F154),Data!F154&gt;=Codebook!$F$10,Data!F154&lt;=Codebook!$G$10),Data!F154,""))</f>
        <v/>
      </c>
      <c r="G154" s="11" t="str">
        <f aca="false">IF($K154=0,"",IF(AND(ISNUMBER(Data!G154),Data!G154&gt;=Codebook!$F$11,Data!G154&lt;=Codebook!$G$11),Data!G154,""))</f>
        <v/>
      </c>
      <c r="H154" s="11" t="str">
        <f aca="false">IF($K154=0,"",IF(AND(ISNUMBER(Data!H154),Data!H154&gt;=Codebook!$F$12,Data!H154&lt;=Codebook!$G$12),Data!H154,""))</f>
        <v/>
      </c>
      <c r="I154" s="11" t="str">
        <f aca="false">IF($K154=0,"",IF(AND(ISNUMBER(Data!I154),Data!I154&gt;=Codebook!$F$13,Data!I154&lt;=Codebook!$G$13),Data!I154,""))</f>
        <v/>
      </c>
      <c r="J154" s="11" t="str">
        <f aca="false">IF($K154=0,"",IF(AND(ISNUMBER(Data!J154),Data!J154&gt;=Codebook!$F$14,Data!J154&lt;=Codebook!$G$14),Data!J154,""))</f>
        <v/>
      </c>
      <c r="K154" s="11" t="n">
        <f aca="false">IF(Data!A154="",0,IF(COUNTIF(Data!$A$5:A154,Data!A154)&gt;1,0,1))</f>
        <v>0</v>
      </c>
      <c r="L154" s="11" t="n">
        <f aca="false">IF($K154=0,0,IF(COUNT(E154:I154)=5,1,0))</f>
        <v>0</v>
      </c>
      <c r="M154" s="29" t="str">
        <f aca="false">IF(L154=1,AVERAGE(E154:I154),"")</f>
        <v/>
      </c>
      <c r="N154" s="30" t="str">
        <f aca="false">IF($L154=1,E154,"")</f>
        <v/>
      </c>
      <c r="O154" s="30" t="str">
        <f aca="false">IF($L154=1,F154,"")</f>
        <v/>
      </c>
      <c r="P154" s="30" t="str">
        <f aca="false">IF($L154=1,G154,"")</f>
        <v/>
      </c>
      <c r="Q154" s="30" t="str">
        <f aca="false">IF($L154=1,H154,"")</f>
        <v/>
      </c>
      <c r="R154" s="30" t="str">
        <f aca="false">IF($L154=1,I154,"")</f>
        <v/>
      </c>
      <c r="S154" s="30" t="str">
        <f aca="false">IF(L154=1,SUM(E154:I154),"")</f>
        <v/>
      </c>
    </row>
    <row r="155" customFormat="false" ht="15" hidden="false" customHeight="false" outlineLevel="0" collapsed="false">
      <c r="A155" s="11" t="str">
        <f aca="false">IF($K155=1,Data!A155,"")</f>
        <v/>
      </c>
      <c r="B155" s="11" t="str">
        <f aca="false">IF($K155=0,"",IF(AND(ISNUMBER(Data!B155),Data!B155&gt;=Codebook!$F$6,Data!B155&lt;=Codebook!$G$6),Data!B155,""))</f>
        <v/>
      </c>
      <c r="C155" s="11" t="str">
        <f aca="false">IF($K155=0,"",IF(AND(ISNUMBER(Data!C155),Data!C155&gt;=Codebook!$F$7,Data!C155&lt;=Codebook!$G$7),Data!C155,""))</f>
        <v/>
      </c>
      <c r="D155" s="11" t="str">
        <f aca="false">IF($K155=0,"",IF(AND(ISNUMBER(Data!D155),Data!D155&gt;=Codebook!$F$8,Data!D155&lt;=Codebook!$G$8),Data!D155,""))</f>
        <v/>
      </c>
      <c r="E155" s="11" t="str">
        <f aca="false">IF($K155=0,"",IF(AND(ISNUMBER(Data!E155),Data!E155&gt;=Codebook!$F$9,Data!E155&lt;=Codebook!$G$9),Data!E155,""))</f>
        <v/>
      </c>
      <c r="F155" s="11" t="str">
        <f aca="false">IF($K155=0,"",IF(AND(ISNUMBER(Data!F155),Data!F155&gt;=Codebook!$F$10,Data!F155&lt;=Codebook!$G$10),Data!F155,""))</f>
        <v/>
      </c>
      <c r="G155" s="11" t="str">
        <f aca="false">IF($K155=0,"",IF(AND(ISNUMBER(Data!G155),Data!G155&gt;=Codebook!$F$11,Data!G155&lt;=Codebook!$G$11),Data!G155,""))</f>
        <v/>
      </c>
      <c r="H155" s="11" t="str">
        <f aca="false">IF($K155=0,"",IF(AND(ISNUMBER(Data!H155),Data!H155&gt;=Codebook!$F$12,Data!H155&lt;=Codebook!$G$12),Data!H155,""))</f>
        <v/>
      </c>
      <c r="I155" s="11" t="str">
        <f aca="false">IF($K155=0,"",IF(AND(ISNUMBER(Data!I155),Data!I155&gt;=Codebook!$F$13,Data!I155&lt;=Codebook!$G$13),Data!I155,""))</f>
        <v/>
      </c>
      <c r="J155" s="11" t="str">
        <f aca="false">IF($K155=0,"",IF(AND(ISNUMBER(Data!J155),Data!J155&gt;=Codebook!$F$14,Data!J155&lt;=Codebook!$G$14),Data!J155,""))</f>
        <v/>
      </c>
      <c r="K155" s="11" t="n">
        <f aca="false">IF(Data!A155="",0,IF(COUNTIF(Data!$A$5:A155,Data!A155)&gt;1,0,1))</f>
        <v>0</v>
      </c>
      <c r="L155" s="11" t="n">
        <f aca="false">IF($K155=0,0,IF(COUNT(E155:I155)=5,1,0))</f>
        <v>0</v>
      </c>
      <c r="M155" s="29" t="str">
        <f aca="false">IF(L155=1,AVERAGE(E155:I155),"")</f>
        <v/>
      </c>
      <c r="N155" s="30" t="str">
        <f aca="false">IF($L155=1,E155,"")</f>
        <v/>
      </c>
      <c r="O155" s="30" t="str">
        <f aca="false">IF($L155=1,F155,"")</f>
        <v/>
      </c>
      <c r="P155" s="30" t="str">
        <f aca="false">IF($L155=1,G155,"")</f>
        <v/>
      </c>
      <c r="Q155" s="30" t="str">
        <f aca="false">IF($L155=1,H155,"")</f>
        <v/>
      </c>
      <c r="R155" s="30" t="str">
        <f aca="false">IF($L155=1,I155,"")</f>
        <v/>
      </c>
      <c r="S155" s="30" t="str">
        <f aca="false">IF(L155=1,SUM(E155:I155),"")</f>
        <v/>
      </c>
    </row>
    <row r="156" customFormat="false" ht="15" hidden="false" customHeight="false" outlineLevel="0" collapsed="false">
      <c r="A156" s="11" t="str">
        <f aca="false">IF($K156=1,Data!A156,"")</f>
        <v/>
      </c>
      <c r="B156" s="11" t="str">
        <f aca="false">IF($K156=0,"",IF(AND(ISNUMBER(Data!B156),Data!B156&gt;=Codebook!$F$6,Data!B156&lt;=Codebook!$G$6),Data!B156,""))</f>
        <v/>
      </c>
      <c r="C156" s="11" t="str">
        <f aca="false">IF($K156=0,"",IF(AND(ISNUMBER(Data!C156),Data!C156&gt;=Codebook!$F$7,Data!C156&lt;=Codebook!$G$7),Data!C156,""))</f>
        <v/>
      </c>
      <c r="D156" s="11" t="str">
        <f aca="false">IF($K156=0,"",IF(AND(ISNUMBER(Data!D156),Data!D156&gt;=Codebook!$F$8,Data!D156&lt;=Codebook!$G$8),Data!D156,""))</f>
        <v/>
      </c>
      <c r="E156" s="11" t="str">
        <f aca="false">IF($K156=0,"",IF(AND(ISNUMBER(Data!E156),Data!E156&gt;=Codebook!$F$9,Data!E156&lt;=Codebook!$G$9),Data!E156,""))</f>
        <v/>
      </c>
      <c r="F156" s="11" t="str">
        <f aca="false">IF($K156=0,"",IF(AND(ISNUMBER(Data!F156),Data!F156&gt;=Codebook!$F$10,Data!F156&lt;=Codebook!$G$10),Data!F156,""))</f>
        <v/>
      </c>
      <c r="G156" s="11" t="str">
        <f aca="false">IF($K156=0,"",IF(AND(ISNUMBER(Data!G156),Data!G156&gt;=Codebook!$F$11,Data!G156&lt;=Codebook!$G$11),Data!G156,""))</f>
        <v/>
      </c>
      <c r="H156" s="11" t="str">
        <f aca="false">IF($K156=0,"",IF(AND(ISNUMBER(Data!H156),Data!H156&gt;=Codebook!$F$12,Data!H156&lt;=Codebook!$G$12),Data!H156,""))</f>
        <v/>
      </c>
      <c r="I156" s="11" t="str">
        <f aca="false">IF($K156=0,"",IF(AND(ISNUMBER(Data!I156),Data!I156&gt;=Codebook!$F$13,Data!I156&lt;=Codebook!$G$13),Data!I156,""))</f>
        <v/>
      </c>
      <c r="J156" s="11" t="str">
        <f aca="false">IF($K156=0,"",IF(AND(ISNUMBER(Data!J156),Data!J156&gt;=Codebook!$F$14,Data!J156&lt;=Codebook!$G$14),Data!J156,""))</f>
        <v/>
      </c>
      <c r="K156" s="11" t="n">
        <f aca="false">IF(Data!A156="",0,IF(COUNTIF(Data!$A$5:A156,Data!A156)&gt;1,0,1))</f>
        <v>0</v>
      </c>
      <c r="L156" s="11" t="n">
        <f aca="false">IF($K156=0,0,IF(COUNT(E156:I156)=5,1,0))</f>
        <v>0</v>
      </c>
      <c r="M156" s="29" t="str">
        <f aca="false">IF(L156=1,AVERAGE(E156:I156),"")</f>
        <v/>
      </c>
      <c r="N156" s="30" t="str">
        <f aca="false">IF($L156=1,E156,"")</f>
        <v/>
      </c>
      <c r="O156" s="30" t="str">
        <f aca="false">IF($L156=1,F156,"")</f>
        <v/>
      </c>
      <c r="P156" s="30" t="str">
        <f aca="false">IF($L156=1,G156,"")</f>
        <v/>
      </c>
      <c r="Q156" s="30" t="str">
        <f aca="false">IF($L156=1,H156,"")</f>
        <v/>
      </c>
      <c r="R156" s="30" t="str">
        <f aca="false">IF($L156=1,I156,"")</f>
        <v/>
      </c>
      <c r="S156" s="30" t="str">
        <f aca="false">IF(L156=1,SUM(E156:I156),"")</f>
        <v/>
      </c>
    </row>
    <row r="157" customFormat="false" ht="15" hidden="false" customHeight="false" outlineLevel="0" collapsed="false">
      <c r="A157" s="11" t="str">
        <f aca="false">IF($K157=1,Data!A157,"")</f>
        <v/>
      </c>
      <c r="B157" s="11" t="str">
        <f aca="false">IF($K157=0,"",IF(AND(ISNUMBER(Data!B157),Data!B157&gt;=Codebook!$F$6,Data!B157&lt;=Codebook!$G$6),Data!B157,""))</f>
        <v/>
      </c>
      <c r="C157" s="11" t="str">
        <f aca="false">IF($K157=0,"",IF(AND(ISNUMBER(Data!C157),Data!C157&gt;=Codebook!$F$7,Data!C157&lt;=Codebook!$G$7),Data!C157,""))</f>
        <v/>
      </c>
      <c r="D157" s="11" t="str">
        <f aca="false">IF($K157=0,"",IF(AND(ISNUMBER(Data!D157),Data!D157&gt;=Codebook!$F$8,Data!D157&lt;=Codebook!$G$8),Data!D157,""))</f>
        <v/>
      </c>
      <c r="E157" s="11" t="str">
        <f aca="false">IF($K157=0,"",IF(AND(ISNUMBER(Data!E157),Data!E157&gt;=Codebook!$F$9,Data!E157&lt;=Codebook!$G$9),Data!E157,""))</f>
        <v/>
      </c>
      <c r="F157" s="11" t="str">
        <f aca="false">IF($K157=0,"",IF(AND(ISNUMBER(Data!F157),Data!F157&gt;=Codebook!$F$10,Data!F157&lt;=Codebook!$G$10),Data!F157,""))</f>
        <v/>
      </c>
      <c r="G157" s="11" t="str">
        <f aca="false">IF($K157=0,"",IF(AND(ISNUMBER(Data!G157),Data!G157&gt;=Codebook!$F$11,Data!G157&lt;=Codebook!$G$11),Data!G157,""))</f>
        <v/>
      </c>
      <c r="H157" s="11" t="str">
        <f aca="false">IF($K157=0,"",IF(AND(ISNUMBER(Data!H157),Data!H157&gt;=Codebook!$F$12,Data!H157&lt;=Codebook!$G$12),Data!H157,""))</f>
        <v/>
      </c>
      <c r="I157" s="11" t="str">
        <f aca="false">IF($K157=0,"",IF(AND(ISNUMBER(Data!I157),Data!I157&gt;=Codebook!$F$13,Data!I157&lt;=Codebook!$G$13),Data!I157,""))</f>
        <v/>
      </c>
      <c r="J157" s="11" t="str">
        <f aca="false">IF($K157=0,"",IF(AND(ISNUMBER(Data!J157),Data!J157&gt;=Codebook!$F$14,Data!J157&lt;=Codebook!$G$14),Data!J157,""))</f>
        <v/>
      </c>
      <c r="K157" s="11" t="n">
        <f aca="false">IF(Data!A157="",0,IF(COUNTIF(Data!$A$5:A157,Data!A157)&gt;1,0,1))</f>
        <v>0</v>
      </c>
      <c r="L157" s="11" t="n">
        <f aca="false">IF($K157=0,0,IF(COUNT(E157:I157)=5,1,0))</f>
        <v>0</v>
      </c>
      <c r="M157" s="29" t="str">
        <f aca="false">IF(L157=1,AVERAGE(E157:I157),"")</f>
        <v/>
      </c>
      <c r="N157" s="30" t="str">
        <f aca="false">IF($L157=1,E157,"")</f>
        <v/>
      </c>
      <c r="O157" s="30" t="str">
        <f aca="false">IF($L157=1,F157,"")</f>
        <v/>
      </c>
      <c r="P157" s="30" t="str">
        <f aca="false">IF($L157=1,G157,"")</f>
        <v/>
      </c>
      <c r="Q157" s="30" t="str">
        <f aca="false">IF($L157=1,H157,"")</f>
        <v/>
      </c>
      <c r="R157" s="30" t="str">
        <f aca="false">IF($L157=1,I157,"")</f>
        <v/>
      </c>
      <c r="S157" s="30" t="str">
        <f aca="false">IF(L157=1,SUM(E157:I157),"")</f>
        <v/>
      </c>
    </row>
    <row r="158" customFormat="false" ht="15" hidden="false" customHeight="false" outlineLevel="0" collapsed="false">
      <c r="A158" s="11" t="str">
        <f aca="false">IF($K158=1,Data!A158,"")</f>
        <v/>
      </c>
      <c r="B158" s="11" t="str">
        <f aca="false">IF($K158=0,"",IF(AND(ISNUMBER(Data!B158),Data!B158&gt;=Codebook!$F$6,Data!B158&lt;=Codebook!$G$6),Data!B158,""))</f>
        <v/>
      </c>
      <c r="C158" s="11" t="str">
        <f aca="false">IF($K158=0,"",IF(AND(ISNUMBER(Data!C158),Data!C158&gt;=Codebook!$F$7,Data!C158&lt;=Codebook!$G$7),Data!C158,""))</f>
        <v/>
      </c>
      <c r="D158" s="11" t="str">
        <f aca="false">IF($K158=0,"",IF(AND(ISNUMBER(Data!D158),Data!D158&gt;=Codebook!$F$8,Data!D158&lt;=Codebook!$G$8),Data!D158,""))</f>
        <v/>
      </c>
      <c r="E158" s="11" t="str">
        <f aca="false">IF($K158=0,"",IF(AND(ISNUMBER(Data!E158),Data!E158&gt;=Codebook!$F$9,Data!E158&lt;=Codebook!$G$9),Data!E158,""))</f>
        <v/>
      </c>
      <c r="F158" s="11" t="str">
        <f aca="false">IF($K158=0,"",IF(AND(ISNUMBER(Data!F158),Data!F158&gt;=Codebook!$F$10,Data!F158&lt;=Codebook!$G$10),Data!F158,""))</f>
        <v/>
      </c>
      <c r="G158" s="11" t="str">
        <f aca="false">IF($K158=0,"",IF(AND(ISNUMBER(Data!G158),Data!G158&gt;=Codebook!$F$11,Data!G158&lt;=Codebook!$G$11),Data!G158,""))</f>
        <v/>
      </c>
      <c r="H158" s="11" t="str">
        <f aca="false">IF($K158=0,"",IF(AND(ISNUMBER(Data!H158),Data!H158&gt;=Codebook!$F$12,Data!H158&lt;=Codebook!$G$12),Data!H158,""))</f>
        <v/>
      </c>
      <c r="I158" s="11" t="str">
        <f aca="false">IF($K158=0,"",IF(AND(ISNUMBER(Data!I158),Data!I158&gt;=Codebook!$F$13,Data!I158&lt;=Codebook!$G$13),Data!I158,""))</f>
        <v/>
      </c>
      <c r="J158" s="11" t="str">
        <f aca="false">IF($K158=0,"",IF(AND(ISNUMBER(Data!J158),Data!J158&gt;=Codebook!$F$14,Data!J158&lt;=Codebook!$G$14),Data!J158,""))</f>
        <v/>
      </c>
      <c r="K158" s="11" t="n">
        <f aca="false">IF(Data!A158="",0,IF(COUNTIF(Data!$A$5:A158,Data!A158)&gt;1,0,1))</f>
        <v>0</v>
      </c>
      <c r="L158" s="11" t="n">
        <f aca="false">IF($K158=0,0,IF(COUNT(E158:I158)=5,1,0))</f>
        <v>0</v>
      </c>
      <c r="M158" s="29" t="str">
        <f aca="false">IF(L158=1,AVERAGE(E158:I158),"")</f>
        <v/>
      </c>
      <c r="N158" s="30" t="str">
        <f aca="false">IF($L158=1,E158,"")</f>
        <v/>
      </c>
      <c r="O158" s="30" t="str">
        <f aca="false">IF($L158=1,F158,"")</f>
        <v/>
      </c>
      <c r="P158" s="30" t="str">
        <f aca="false">IF($L158=1,G158,"")</f>
        <v/>
      </c>
      <c r="Q158" s="30" t="str">
        <f aca="false">IF($L158=1,H158,"")</f>
        <v/>
      </c>
      <c r="R158" s="30" t="str">
        <f aca="false">IF($L158=1,I158,"")</f>
        <v/>
      </c>
      <c r="S158" s="30" t="str">
        <f aca="false">IF(L158=1,SUM(E158:I158),"")</f>
        <v/>
      </c>
    </row>
    <row r="159" customFormat="false" ht="15" hidden="false" customHeight="false" outlineLevel="0" collapsed="false">
      <c r="A159" s="11" t="str">
        <f aca="false">IF($K159=1,Data!A159,"")</f>
        <v/>
      </c>
      <c r="B159" s="11" t="str">
        <f aca="false">IF($K159=0,"",IF(AND(ISNUMBER(Data!B159),Data!B159&gt;=Codebook!$F$6,Data!B159&lt;=Codebook!$G$6),Data!B159,""))</f>
        <v/>
      </c>
      <c r="C159" s="11" t="str">
        <f aca="false">IF($K159=0,"",IF(AND(ISNUMBER(Data!C159),Data!C159&gt;=Codebook!$F$7,Data!C159&lt;=Codebook!$G$7),Data!C159,""))</f>
        <v/>
      </c>
      <c r="D159" s="11" t="str">
        <f aca="false">IF($K159=0,"",IF(AND(ISNUMBER(Data!D159),Data!D159&gt;=Codebook!$F$8,Data!D159&lt;=Codebook!$G$8),Data!D159,""))</f>
        <v/>
      </c>
      <c r="E159" s="11" t="str">
        <f aca="false">IF($K159=0,"",IF(AND(ISNUMBER(Data!E159),Data!E159&gt;=Codebook!$F$9,Data!E159&lt;=Codebook!$G$9),Data!E159,""))</f>
        <v/>
      </c>
      <c r="F159" s="11" t="str">
        <f aca="false">IF($K159=0,"",IF(AND(ISNUMBER(Data!F159),Data!F159&gt;=Codebook!$F$10,Data!F159&lt;=Codebook!$G$10),Data!F159,""))</f>
        <v/>
      </c>
      <c r="G159" s="11" t="str">
        <f aca="false">IF($K159=0,"",IF(AND(ISNUMBER(Data!G159),Data!G159&gt;=Codebook!$F$11,Data!G159&lt;=Codebook!$G$11),Data!G159,""))</f>
        <v/>
      </c>
      <c r="H159" s="11" t="str">
        <f aca="false">IF($K159=0,"",IF(AND(ISNUMBER(Data!H159),Data!H159&gt;=Codebook!$F$12,Data!H159&lt;=Codebook!$G$12),Data!H159,""))</f>
        <v/>
      </c>
      <c r="I159" s="11" t="str">
        <f aca="false">IF($K159=0,"",IF(AND(ISNUMBER(Data!I159),Data!I159&gt;=Codebook!$F$13,Data!I159&lt;=Codebook!$G$13),Data!I159,""))</f>
        <v/>
      </c>
      <c r="J159" s="11" t="str">
        <f aca="false">IF($K159=0,"",IF(AND(ISNUMBER(Data!J159),Data!J159&gt;=Codebook!$F$14,Data!J159&lt;=Codebook!$G$14),Data!J159,""))</f>
        <v/>
      </c>
      <c r="K159" s="11" t="n">
        <f aca="false">IF(Data!A159="",0,IF(COUNTIF(Data!$A$5:A159,Data!A159)&gt;1,0,1))</f>
        <v>0</v>
      </c>
      <c r="L159" s="11" t="n">
        <f aca="false">IF($K159=0,0,IF(COUNT(E159:I159)=5,1,0))</f>
        <v>0</v>
      </c>
      <c r="M159" s="29" t="str">
        <f aca="false">IF(L159=1,AVERAGE(E159:I159),"")</f>
        <v/>
      </c>
      <c r="N159" s="30" t="str">
        <f aca="false">IF($L159=1,E159,"")</f>
        <v/>
      </c>
      <c r="O159" s="30" t="str">
        <f aca="false">IF($L159=1,F159,"")</f>
        <v/>
      </c>
      <c r="P159" s="30" t="str">
        <f aca="false">IF($L159=1,G159,"")</f>
        <v/>
      </c>
      <c r="Q159" s="30" t="str">
        <f aca="false">IF($L159=1,H159,"")</f>
        <v/>
      </c>
      <c r="R159" s="30" t="str">
        <f aca="false">IF($L159=1,I159,"")</f>
        <v/>
      </c>
      <c r="S159" s="30" t="str">
        <f aca="false">IF(L159=1,SUM(E159:I159),"")</f>
        <v/>
      </c>
    </row>
    <row r="160" customFormat="false" ht="15" hidden="false" customHeight="false" outlineLevel="0" collapsed="false">
      <c r="A160" s="11" t="str">
        <f aca="false">IF($K160=1,Data!A160,"")</f>
        <v/>
      </c>
      <c r="B160" s="11" t="str">
        <f aca="false">IF($K160=0,"",IF(AND(ISNUMBER(Data!B160),Data!B160&gt;=Codebook!$F$6,Data!B160&lt;=Codebook!$G$6),Data!B160,""))</f>
        <v/>
      </c>
      <c r="C160" s="11" t="str">
        <f aca="false">IF($K160=0,"",IF(AND(ISNUMBER(Data!C160),Data!C160&gt;=Codebook!$F$7,Data!C160&lt;=Codebook!$G$7),Data!C160,""))</f>
        <v/>
      </c>
      <c r="D160" s="11" t="str">
        <f aca="false">IF($K160=0,"",IF(AND(ISNUMBER(Data!D160),Data!D160&gt;=Codebook!$F$8,Data!D160&lt;=Codebook!$G$8),Data!D160,""))</f>
        <v/>
      </c>
      <c r="E160" s="11" t="str">
        <f aca="false">IF($K160=0,"",IF(AND(ISNUMBER(Data!E160),Data!E160&gt;=Codebook!$F$9,Data!E160&lt;=Codebook!$G$9),Data!E160,""))</f>
        <v/>
      </c>
      <c r="F160" s="11" t="str">
        <f aca="false">IF($K160=0,"",IF(AND(ISNUMBER(Data!F160),Data!F160&gt;=Codebook!$F$10,Data!F160&lt;=Codebook!$G$10),Data!F160,""))</f>
        <v/>
      </c>
      <c r="G160" s="11" t="str">
        <f aca="false">IF($K160=0,"",IF(AND(ISNUMBER(Data!G160),Data!G160&gt;=Codebook!$F$11,Data!G160&lt;=Codebook!$G$11),Data!G160,""))</f>
        <v/>
      </c>
      <c r="H160" s="11" t="str">
        <f aca="false">IF($K160=0,"",IF(AND(ISNUMBER(Data!H160),Data!H160&gt;=Codebook!$F$12,Data!H160&lt;=Codebook!$G$12),Data!H160,""))</f>
        <v/>
      </c>
      <c r="I160" s="11" t="str">
        <f aca="false">IF($K160=0,"",IF(AND(ISNUMBER(Data!I160),Data!I160&gt;=Codebook!$F$13,Data!I160&lt;=Codebook!$G$13),Data!I160,""))</f>
        <v/>
      </c>
      <c r="J160" s="11" t="str">
        <f aca="false">IF($K160=0,"",IF(AND(ISNUMBER(Data!J160),Data!J160&gt;=Codebook!$F$14,Data!J160&lt;=Codebook!$G$14),Data!J160,""))</f>
        <v/>
      </c>
      <c r="K160" s="11" t="n">
        <f aca="false">IF(Data!A160="",0,IF(COUNTIF(Data!$A$5:A160,Data!A160)&gt;1,0,1))</f>
        <v>0</v>
      </c>
      <c r="L160" s="11" t="n">
        <f aca="false">IF($K160=0,0,IF(COUNT(E160:I160)=5,1,0))</f>
        <v>0</v>
      </c>
      <c r="M160" s="29" t="str">
        <f aca="false">IF(L160=1,AVERAGE(E160:I160),"")</f>
        <v/>
      </c>
      <c r="N160" s="30" t="str">
        <f aca="false">IF($L160=1,E160,"")</f>
        <v/>
      </c>
      <c r="O160" s="30" t="str">
        <f aca="false">IF($L160=1,F160,"")</f>
        <v/>
      </c>
      <c r="P160" s="30" t="str">
        <f aca="false">IF($L160=1,G160,"")</f>
        <v/>
      </c>
      <c r="Q160" s="30" t="str">
        <f aca="false">IF($L160=1,H160,"")</f>
        <v/>
      </c>
      <c r="R160" s="30" t="str">
        <f aca="false">IF($L160=1,I160,"")</f>
        <v/>
      </c>
      <c r="S160" s="30" t="str">
        <f aca="false">IF(L160=1,SUM(E160:I160),"")</f>
        <v/>
      </c>
    </row>
    <row r="161" customFormat="false" ht="15" hidden="false" customHeight="false" outlineLevel="0" collapsed="false">
      <c r="A161" s="11" t="str">
        <f aca="false">IF($K161=1,Data!A161,"")</f>
        <v/>
      </c>
      <c r="B161" s="11" t="str">
        <f aca="false">IF($K161=0,"",IF(AND(ISNUMBER(Data!B161),Data!B161&gt;=Codebook!$F$6,Data!B161&lt;=Codebook!$G$6),Data!B161,""))</f>
        <v/>
      </c>
      <c r="C161" s="11" t="str">
        <f aca="false">IF($K161=0,"",IF(AND(ISNUMBER(Data!C161),Data!C161&gt;=Codebook!$F$7,Data!C161&lt;=Codebook!$G$7),Data!C161,""))</f>
        <v/>
      </c>
      <c r="D161" s="11" t="str">
        <f aca="false">IF($K161=0,"",IF(AND(ISNUMBER(Data!D161),Data!D161&gt;=Codebook!$F$8,Data!D161&lt;=Codebook!$G$8),Data!D161,""))</f>
        <v/>
      </c>
      <c r="E161" s="11" t="str">
        <f aca="false">IF($K161=0,"",IF(AND(ISNUMBER(Data!E161),Data!E161&gt;=Codebook!$F$9,Data!E161&lt;=Codebook!$G$9),Data!E161,""))</f>
        <v/>
      </c>
      <c r="F161" s="11" t="str">
        <f aca="false">IF($K161=0,"",IF(AND(ISNUMBER(Data!F161),Data!F161&gt;=Codebook!$F$10,Data!F161&lt;=Codebook!$G$10),Data!F161,""))</f>
        <v/>
      </c>
      <c r="G161" s="11" t="str">
        <f aca="false">IF($K161=0,"",IF(AND(ISNUMBER(Data!G161),Data!G161&gt;=Codebook!$F$11,Data!G161&lt;=Codebook!$G$11),Data!G161,""))</f>
        <v/>
      </c>
      <c r="H161" s="11" t="str">
        <f aca="false">IF($K161=0,"",IF(AND(ISNUMBER(Data!H161),Data!H161&gt;=Codebook!$F$12,Data!H161&lt;=Codebook!$G$12),Data!H161,""))</f>
        <v/>
      </c>
      <c r="I161" s="11" t="str">
        <f aca="false">IF($K161=0,"",IF(AND(ISNUMBER(Data!I161),Data!I161&gt;=Codebook!$F$13,Data!I161&lt;=Codebook!$G$13),Data!I161,""))</f>
        <v/>
      </c>
      <c r="J161" s="11" t="str">
        <f aca="false">IF($K161=0,"",IF(AND(ISNUMBER(Data!J161),Data!J161&gt;=Codebook!$F$14,Data!J161&lt;=Codebook!$G$14),Data!J161,""))</f>
        <v/>
      </c>
      <c r="K161" s="11" t="n">
        <f aca="false">IF(Data!A161="",0,IF(COUNTIF(Data!$A$5:A161,Data!A161)&gt;1,0,1))</f>
        <v>0</v>
      </c>
      <c r="L161" s="11" t="n">
        <f aca="false">IF($K161=0,0,IF(COUNT(E161:I161)=5,1,0))</f>
        <v>0</v>
      </c>
      <c r="M161" s="29" t="str">
        <f aca="false">IF(L161=1,AVERAGE(E161:I161),"")</f>
        <v/>
      </c>
      <c r="N161" s="30" t="str">
        <f aca="false">IF($L161=1,E161,"")</f>
        <v/>
      </c>
      <c r="O161" s="30" t="str">
        <f aca="false">IF($L161=1,F161,"")</f>
        <v/>
      </c>
      <c r="P161" s="30" t="str">
        <f aca="false">IF($L161=1,G161,"")</f>
        <v/>
      </c>
      <c r="Q161" s="30" t="str">
        <f aca="false">IF($L161=1,H161,"")</f>
        <v/>
      </c>
      <c r="R161" s="30" t="str">
        <f aca="false">IF($L161=1,I161,"")</f>
        <v/>
      </c>
      <c r="S161" s="30" t="str">
        <f aca="false">IF(L161=1,SUM(E161:I161),"")</f>
        <v/>
      </c>
    </row>
    <row r="162" customFormat="false" ht="15" hidden="false" customHeight="false" outlineLevel="0" collapsed="false">
      <c r="A162" s="11" t="str">
        <f aca="false">IF($K162=1,Data!A162,"")</f>
        <v/>
      </c>
      <c r="B162" s="11" t="str">
        <f aca="false">IF($K162=0,"",IF(AND(ISNUMBER(Data!B162),Data!B162&gt;=Codebook!$F$6,Data!B162&lt;=Codebook!$G$6),Data!B162,""))</f>
        <v/>
      </c>
      <c r="C162" s="11" t="str">
        <f aca="false">IF($K162=0,"",IF(AND(ISNUMBER(Data!C162),Data!C162&gt;=Codebook!$F$7,Data!C162&lt;=Codebook!$G$7),Data!C162,""))</f>
        <v/>
      </c>
      <c r="D162" s="11" t="str">
        <f aca="false">IF($K162=0,"",IF(AND(ISNUMBER(Data!D162),Data!D162&gt;=Codebook!$F$8,Data!D162&lt;=Codebook!$G$8),Data!D162,""))</f>
        <v/>
      </c>
      <c r="E162" s="11" t="str">
        <f aca="false">IF($K162=0,"",IF(AND(ISNUMBER(Data!E162),Data!E162&gt;=Codebook!$F$9,Data!E162&lt;=Codebook!$G$9),Data!E162,""))</f>
        <v/>
      </c>
      <c r="F162" s="11" t="str">
        <f aca="false">IF($K162=0,"",IF(AND(ISNUMBER(Data!F162),Data!F162&gt;=Codebook!$F$10,Data!F162&lt;=Codebook!$G$10),Data!F162,""))</f>
        <v/>
      </c>
      <c r="G162" s="11" t="str">
        <f aca="false">IF($K162=0,"",IF(AND(ISNUMBER(Data!G162),Data!G162&gt;=Codebook!$F$11,Data!G162&lt;=Codebook!$G$11),Data!G162,""))</f>
        <v/>
      </c>
      <c r="H162" s="11" t="str">
        <f aca="false">IF($K162=0,"",IF(AND(ISNUMBER(Data!H162),Data!H162&gt;=Codebook!$F$12,Data!H162&lt;=Codebook!$G$12),Data!H162,""))</f>
        <v/>
      </c>
      <c r="I162" s="11" t="str">
        <f aca="false">IF($K162=0,"",IF(AND(ISNUMBER(Data!I162),Data!I162&gt;=Codebook!$F$13,Data!I162&lt;=Codebook!$G$13),Data!I162,""))</f>
        <v/>
      </c>
      <c r="J162" s="11" t="str">
        <f aca="false">IF($K162=0,"",IF(AND(ISNUMBER(Data!J162),Data!J162&gt;=Codebook!$F$14,Data!J162&lt;=Codebook!$G$14),Data!J162,""))</f>
        <v/>
      </c>
      <c r="K162" s="11" t="n">
        <f aca="false">IF(Data!A162="",0,IF(COUNTIF(Data!$A$5:A162,Data!A162)&gt;1,0,1))</f>
        <v>0</v>
      </c>
      <c r="L162" s="11" t="n">
        <f aca="false">IF($K162=0,0,IF(COUNT(E162:I162)=5,1,0))</f>
        <v>0</v>
      </c>
      <c r="M162" s="29" t="str">
        <f aca="false">IF(L162=1,AVERAGE(E162:I162),"")</f>
        <v/>
      </c>
      <c r="N162" s="30" t="str">
        <f aca="false">IF($L162=1,E162,"")</f>
        <v/>
      </c>
      <c r="O162" s="30" t="str">
        <f aca="false">IF($L162=1,F162,"")</f>
        <v/>
      </c>
      <c r="P162" s="30" t="str">
        <f aca="false">IF($L162=1,G162,"")</f>
        <v/>
      </c>
      <c r="Q162" s="30" t="str">
        <f aca="false">IF($L162=1,H162,"")</f>
        <v/>
      </c>
      <c r="R162" s="30" t="str">
        <f aca="false">IF($L162=1,I162,"")</f>
        <v/>
      </c>
      <c r="S162" s="30" t="str">
        <f aca="false">IF(L162=1,SUM(E162:I162),"")</f>
        <v/>
      </c>
    </row>
    <row r="163" customFormat="false" ht="15" hidden="false" customHeight="false" outlineLevel="0" collapsed="false">
      <c r="A163" s="11" t="str">
        <f aca="false">IF($K163=1,Data!A163,"")</f>
        <v/>
      </c>
      <c r="B163" s="11" t="str">
        <f aca="false">IF($K163=0,"",IF(AND(ISNUMBER(Data!B163),Data!B163&gt;=Codebook!$F$6,Data!B163&lt;=Codebook!$G$6),Data!B163,""))</f>
        <v/>
      </c>
      <c r="C163" s="11" t="str">
        <f aca="false">IF($K163=0,"",IF(AND(ISNUMBER(Data!C163),Data!C163&gt;=Codebook!$F$7,Data!C163&lt;=Codebook!$G$7),Data!C163,""))</f>
        <v/>
      </c>
      <c r="D163" s="11" t="str">
        <f aca="false">IF($K163=0,"",IF(AND(ISNUMBER(Data!D163),Data!D163&gt;=Codebook!$F$8,Data!D163&lt;=Codebook!$G$8),Data!D163,""))</f>
        <v/>
      </c>
      <c r="E163" s="11" t="str">
        <f aca="false">IF($K163=0,"",IF(AND(ISNUMBER(Data!E163),Data!E163&gt;=Codebook!$F$9,Data!E163&lt;=Codebook!$G$9),Data!E163,""))</f>
        <v/>
      </c>
      <c r="F163" s="11" t="str">
        <f aca="false">IF($K163=0,"",IF(AND(ISNUMBER(Data!F163),Data!F163&gt;=Codebook!$F$10,Data!F163&lt;=Codebook!$G$10),Data!F163,""))</f>
        <v/>
      </c>
      <c r="G163" s="11" t="str">
        <f aca="false">IF($K163=0,"",IF(AND(ISNUMBER(Data!G163),Data!G163&gt;=Codebook!$F$11,Data!G163&lt;=Codebook!$G$11),Data!G163,""))</f>
        <v/>
      </c>
      <c r="H163" s="11" t="str">
        <f aca="false">IF($K163=0,"",IF(AND(ISNUMBER(Data!H163),Data!H163&gt;=Codebook!$F$12,Data!H163&lt;=Codebook!$G$12),Data!H163,""))</f>
        <v/>
      </c>
      <c r="I163" s="11" t="str">
        <f aca="false">IF($K163=0,"",IF(AND(ISNUMBER(Data!I163),Data!I163&gt;=Codebook!$F$13,Data!I163&lt;=Codebook!$G$13),Data!I163,""))</f>
        <v/>
      </c>
      <c r="J163" s="11" t="str">
        <f aca="false">IF($K163=0,"",IF(AND(ISNUMBER(Data!J163),Data!J163&gt;=Codebook!$F$14,Data!J163&lt;=Codebook!$G$14),Data!J163,""))</f>
        <v/>
      </c>
      <c r="K163" s="11" t="n">
        <f aca="false">IF(Data!A163="",0,IF(COUNTIF(Data!$A$5:A163,Data!A163)&gt;1,0,1))</f>
        <v>0</v>
      </c>
      <c r="L163" s="11" t="n">
        <f aca="false">IF($K163=0,0,IF(COUNT(E163:I163)=5,1,0))</f>
        <v>0</v>
      </c>
      <c r="M163" s="29" t="str">
        <f aca="false">IF(L163=1,AVERAGE(E163:I163),"")</f>
        <v/>
      </c>
      <c r="N163" s="30" t="str">
        <f aca="false">IF($L163=1,E163,"")</f>
        <v/>
      </c>
      <c r="O163" s="30" t="str">
        <f aca="false">IF($L163=1,F163,"")</f>
        <v/>
      </c>
      <c r="P163" s="30" t="str">
        <f aca="false">IF($L163=1,G163,"")</f>
        <v/>
      </c>
      <c r="Q163" s="30" t="str">
        <f aca="false">IF($L163=1,H163,"")</f>
        <v/>
      </c>
      <c r="R163" s="30" t="str">
        <f aca="false">IF($L163=1,I163,"")</f>
        <v/>
      </c>
      <c r="S163" s="30" t="str">
        <f aca="false">IF(L163=1,SUM(E163:I163),"")</f>
        <v/>
      </c>
    </row>
    <row r="164" customFormat="false" ht="15" hidden="false" customHeight="false" outlineLevel="0" collapsed="false">
      <c r="A164" s="11" t="str">
        <f aca="false">IF($K164=1,Data!A164,"")</f>
        <v/>
      </c>
      <c r="B164" s="11" t="str">
        <f aca="false">IF($K164=0,"",IF(AND(ISNUMBER(Data!B164),Data!B164&gt;=Codebook!$F$6,Data!B164&lt;=Codebook!$G$6),Data!B164,""))</f>
        <v/>
      </c>
      <c r="C164" s="11" t="str">
        <f aca="false">IF($K164=0,"",IF(AND(ISNUMBER(Data!C164),Data!C164&gt;=Codebook!$F$7,Data!C164&lt;=Codebook!$G$7),Data!C164,""))</f>
        <v/>
      </c>
      <c r="D164" s="11" t="str">
        <f aca="false">IF($K164=0,"",IF(AND(ISNUMBER(Data!D164),Data!D164&gt;=Codebook!$F$8,Data!D164&lt;=Codebook!$G$8),Data!D164,""))</f>
        <v/>
      </c>
      <c r="E164" s="11" t="str">
        <f aca="false">IF($K164=0,"",IF(AND(ISNUMBER(Data!E164),Data!E164&gt;=Codebook!$F$9,Data!E164&lt;=Codebook!$G$9),Data!E164,""))</f>
        <v/>
      </c>
      <c r="F164" s="11" t="str">
        <f aca="false">IF($K164=0,"",IF(AND(ISNUMBER(Data!F164),Data!F164&gt;=Codebook!$F$10,Data!F164&lt;=Codebook!$G$10),Data!F164,""))</f>
        <v/>
      </c>
      <c r="G164" s="11" t="str">
        <f aca="false">IF($K164=0,"",IF(AND(ISNUMBER(Data!G164),Data!G164&gt;=Codebook!$F$11,Data!G164&lt;=Codebook!$G$11),Data!G164,""))</f>
        <v/>
      </c>
      <c r="H164" s="11" t="str">
        <f aca="false">IF($K164=0,"",IF(AND(ISNUMBER(Data!H164),Data!H164&gt;=Codebook!$F$12,Data!H164&lt;=Codebook!$G$12),Data!H164,""))</f>
        <v/>
      </c>
      <c r="I164" s="11" t="str">
        <f aca="false">IF($K164=0,"",IF(AND(ISNUMBER(Data!I164),Data!I164&gt;=Codebook!$F$13,Data!I164&lt;=Codebook!$G$13),Data!I164,""))</f>
        <v/>
      </c>
      <c r="J164" s="11" t="str">
        <f aca="false">IF($K164=0,"",IF(AND(ISNUMBER(Data!J164),Data!J164&gt;=Codebook!$F$14,Data!J164&lt;=Codebook!$G$14),Data!J164,""))</f>
        <v/>
      </c>
      <c r="K164" s="11" t="n">
        <f aca="false">IF(Data!A164="",0,IF(COUNTIF(Data!$A$5:A164,Data!A164)&gt;1,0,1))</f>
        <v>0</v>
      </c>
      <c r="L164" s="11" t="n">
        <f aca="false">IF($K164=0,0,IF(COUNT(E164:I164)=5,1,0))</f>
        <v>0</v>
      </c>
      <c r="M164" s="29" t="str">
        <f aca="false">IF(L164=1,AVERAGE(E164:I164),"")</f>
        <v/>
      </c>
      <c r="N164" s="30" t="str">
        <f aca="false">IF($L164=1,E164,"")</f>
        <v/>
      </c>
      <c r="O164" s="30" t="str">
        <f aca="false">IF($L164=1,F164,"")</f>
        <v/>
      </c>
      <c r="P164" s="30" t="str">
        <f aca="false">IF($L164=1,G164,"")</f>
        <v/>
      </c>
      <c r="Q164" s="30" t="str">
        <f aca="false">IF($L164=1,H164,"")</f>
        <v/>
      </c>
      <c r="R164" s="30" t="str">
        <f aca="false">IF($L164=1,I164,"")</f>
        <v/>
      </c>
      <c r="S164" s="30" t="str">
        <f aca="false">IF(L164=1,SUM(E164:I164),"")</f>
        <v/>
      </c>
    </row>
    <row r="165" customFormat="false" ht="15" hidden="false" customHeight="false" outlineLevel="0" collapsed="false">
      <c r="A165" s="11" t="str">
        <f aca="false">IF($K165=1,Data!A165,"")</f>
        <v/>
      </c>
      <c r="B165" s="11" t="str">
        <f aca="false">IF($K165=0,"",IF(AND(ISNUMBER(Data!B165),Data!B165&gt;=Codebook!$F$6,Data!B165&lt;=Codebook!$G$6),Data!B165,""))</f>
        <v/>
      </c>
      <c r="C165" s="11" t="str">
        <f aca="false">IF($K165=0,"",IF(AND(ISNUMBER(Data!C165),Data!C165&gt;=Codebook!$F$7,Data!C165&lt;=Codebook!$G$7),Data!C165,""))</f>
        <v/>
      </c>
      <c r="D165" s="11" t="str">
        <f aca="false">IF($K165=0,"",IF(AND(ISNUMBER(Data!D165),Data!D165&gt;=Codebook!$F$8,Data!D165&lt;=Codebook!$G$8),Data!D165,""))</f>
        <v/>
      </c>
      <c r="E165" s="11" t="str">
        <f aca="false">IF($K165=0,"",IF(AND(ISNUMBER(Data!E165),Data!E165&gt;=Codebook!$F$9,Data!E165&lt;=Codebook!$G$9),Data!E165,""))</f>
        <v/>
      </c>
      <c r="F165" s="11" t="str">
        <f aca="false">IF($K165=0,"",IF(AND(ISNUMBER(Data!F165),Data!F165&gt;=Codebook!$F$10,Data!F165&lt;=Codebook!$G$10),Data!F165,""))</f>
        <v/>
      </c>
      <c r="G165" s="11" t="str">
        <f aca="false">IF($K165=0,"",IF(AND(ISNUMBER(Data!G165),Data!G165&gt;=Codebook!$F$11,Data!G165&lt;=Codebook!$G$11),Data!G165,""))</f>
        <v/>
      </c>
      <c r="H165" s="11" t="str">
        <f aca="false">IF($K165=0,"",IF(AND(ISNUMBER(Data!H165),Data!H165&gt;=Codebook!$F$12,Data!H165&lt;=Codebook!$G$12),Data!H165,""))</f>
        <v/>
      </c>
      <c r="I165" s="11" t="str">
        <f aca="false">IF($K165=0,"",IF(AND(ISNUMBER(Data!I165),Data!I165&gt;=Codebook!$F$13,Data!I165&lt;=Codebook!$G$13),Data!I165,""))</f>
        <v/>
      </c>
      <c r="J165" s="11" t="str">
        <f aca="false">IF($K165=0,"",IF(AND(ISNUMBER(Data!J165),Data!J165&gt;=Codebook!$F$14,Data!J165&lt;=Codebook!$G$14),Data!J165,""))</f>
        <v/>
      </c>
      <c r="K165" s="11" t="n">
        <f aca="false">IF(Data!A165="",0,IF(COUNTIF(Data!$A$5:A165,Data!A165)&gt;1,0,1))</f>
        <v>0</v>
      </c>
      <c r="L165" s="11" t="n">
        <f aca="false">IF($K165=0,0,IF(COUNT(E165:I165)=5,1,0))</f>
        <v>0</v>
      </c>
      <c r="M165" s="29" t="str">
        <f aca="false">IF(L165=1,AVERAGE(E165:I165),"")</f>
        <v/>
      </c>
      <c r="N165" s="30" t="str">
        <f aca="false">IF($L165=1,E165,"")</f>
        <v/>
      </c>
      <c r="O165" s="30" t="str">
        <f aca="false">IF($L165=1,F165,"")</f>
        <v/>
      </c>
      <c r="P165" s="30" t="str">
        <f aca="false">IF($L165=1,G165,"")</f>
        <v/>
      </c>
      <c r="Q165" s="30" t="str">
        <f aca="false">IF($L165=1,H165,"")</f>
        <v/>
      </c>
      <c r="R165" s="30" t="str">
        <f aca="false">IF($L165=1,I165,"")</f>
        <v/>
      </c>
      <c r="S165" s="30" t="str">
        <f aca="false">IF(L165=1,SUM(E165:I165),"")</f>
        <v/>
      </c>
    </row>
    <row r="166" customFormat="false" ht="15" hidden="false" customHeight="false" outlineLevel="0" collapsed="false">
      <c r="A166" s="11" t="str">
        <f aca="false">IF($K166=1,Data!A166,"")</f>
        <v/>
      </c>
      <c r="B166" s="11" t="str">
        <f aca="false">IF($K166=0,"",IF(AND(ISNUMBER(Data!B166),Data!B166&gt;=Codebook!$F$6,Data!B166&lt;=Codebook!$G$6),Data!B166,""))</f>
        <v/>
      </c>
      <c r="C166" s="11" t="str">
        <f aca="false">IF($K166=0,"",IF(AND(ISNUMBER(Data!C166),Data!C166&gt;=Codebook!$F$7,Data!C166&lt;=Codebook!$G$7),Data!C166,""))</f>
        <v/>
      </c>
      <c r="D166" s="11" t="str">
        <f aca="false">IF($K166=0,"",IF(AND(ISNUMBER(Data!D166),Data!D166&gt;=Codebook!$F$8,Data!D166&lt;=Codebook!$G$8),Data!D166,""))</f>
        <v/>
      </c>
      <c r="E166" s="11" t="str">
        <f aca="false">IF($K166=0,"",IF(AND(ISNUMBER(Data!E166),Data!E166&gt;=Codebook!$F$9,Data!E166&lt;=Codebook!$G$9),Data!E166,""))</f>
        <v/>
      </c>
      <c r="F166" s="11" t="str">
        <f aca="false">IF($K166=0,"",IF(AND(ISNUMBER(Data!F166),Data!F166&gt;=Codebook!$F$10,Data!F166&lt;=Codebook!$G$10),Data!F166,""))</f>
        <v/>
      </c>
      <c r="G166" s="11" t="str">
        <f aca="false">IF($K166=0,"",IF(AND(ISNUMBER(Data!G166),Data!G166&gt;=Codebook!$F$11,Data!G166&lt;=Codebook!$G$11),Data!G166,""))</f>
        <v/>
      </c>
      <c r="H166" s="11" t="str">
        <f aca="false">IF($K166=0,"",IF(AND(ISNUMBER(Data!H166),Data!H166&gt;=Codebook!$F$12,Data!H166&lt;=Codebook!$G$12),Data!H166,""))</f>
        <v/>
      </c>
      <c r="I166" s="11" t="str">
        <f aca="false">IF($K166=0,"",IF(AND(ISNUMBER(Data!I166),Data!I166&gt;=Codebook!$F$13,Data!I166&lt;=Codebook!$G$13),Data!I166,""))</f>
        <v/>
      </c>
      <c r="J166" s="11" t="str">
        <f aca="false">IF($K166=0,"",IF(AND(ISNUMBER(Data!J166),Data!J166&gt;=Codebook!$F$14,Data!J166&lt;=Codebook!$G$14),Data!J166,""))</f>
        <v/>
      </c>
      <c r="K166" s="11" t="n">
        <f aca="false">IF(Data!A166="",0,IF(COUNTIF(Data!$A$5:A166,Data!A166)&gt;1,0,1))</f>
        <v>0</v>
      </c>
      <c r="L166" s="11" t="n">
        <f aca="false">IF($K166=0,0,IF(COUNT(E166:I166)=5,1,0))</f>
        <v>0</v>
      </c>
      <c r="M166" s="29" t="str">
        <f aca="false">IF(L166=1,AVERAGE(E166:I166),"")</f>
        <v/>
      </c>
      <c r="N166" s="30" t="str">
        <f aca="false">IF($L166=1,E166,"")</f>
        <v/>
      </c>
      <c r="O166" s="30" t="str">
        <f aca="false">IF($L166=1,F166,"")</f>
        <v/>
      </c>
      <c r="P166" s="30" t="str">
        <f aca="false">IF($L166=1,G166,"")</f>
        <v/>
      </c>
      <c r="Q166" s="30" t="str">
        <f aca="false">IF($L166=1,H166,"")</f>
        <v/>
      </c>
      <c r="R166" s="30" t="str">
        <f aca="false">IF($L166=1,I166,"")</f>
        <v/>
      </c>
      <c r="S166" s="30" t="str">
        <f aca="false">IF(L166=1,SUM(E166:I166),"")</f>
        <v/>
      </c>
    </row>
    <row r="167" customFormat="false" ht="15" hidden="false" customHeight="false" outlineLevel="0" collapsed="false">
      <c r="A167" s="11" t="str">
        <f aca="false">IF($K167=1,Data!A167,"")</f>
        <v/>
      </c>
      <c r="B167" s="11" t="str">
        <f aca="false">IF($K167=0,"",IF(AND(ISNUMBER(Data!B167),Data!B167&gt;=Codebook!$F$6,Data!B167&lt;=Codebook!$G$6),Data!B167,""))</f>
        <v/>
      </c>
      <c r="C167" s="11" t="str">
        <f aca="false">IF($K167=0,"",IF(AND(ISNUMBER(Data!C167),Data!C167&gt;=Codebook!$F$7,Data!C167&lt;=Codebook!$G$7),Data!C167,""))</f>
        <v/>
      </c>
      <c r="D167" s="11" t="str">
        <f aca="false">IF($K167=0,"",IF(AND(ISNUMBER(Data!D167),Data!D167&gt;=Codebook!$F$8,Data!D167&lt;=Codebook!$G$8),Data!D167,""))</f>
        <v/>
      </c>
      <c r="E167" s="11" t="str">
        <f aca="false">IF($K167=0,"",IF(AND(ISNUMBER(Data!E167),Data!E167&gt;=Codebook!$F$9,Data!E167&lt;=Codebook!$G$9),Data!E167,""))</f>
        <v/>
      </c>
      <c r="F167" s="11" t="str">
        <f aca="false">IF($K167=0,"",IF(AND(ISNUMBER(Data!F167),Data!F167&gt;=Codebook!$F$10,Data!F167&lt;=Codebook!$G$10),Data!F167,""))</f>
        <v/>
      </c>
      <c r="G167" s="11" t="str">
        <f aca="false">IF($K167=0,"",IF(AND(ISNUMBER(Data!G167),Data!G167&gt;=Codebook!$F$11,Data!G167&lt;=Codebook!$G$11),Data!G167,""))</f>
        <v/>
      </c>
      <c r="H167" s="11" t="str">
        <f aca="false">IF($K167=0,"",IF(AND(ISNUMBER(Data!H167),Data!H167&gt;=Codebook!$F$12,Data!H167&lt;=Codebook!$G$12),Data!H167,""))</f>
        <v/>
      </c>
      <c r="I167" s="11" t="str">
        <f aca="false">IF($K167=0,"",IF(AND(ISNUMBER(Data!I167),Data!I167&gt;=Codebook!$F$13,Data!I167&lt;=Codebook!$G$13),Data!I167,""))</f>
        <v/>
      </c>
      <c r="J167" s="11" t="str">
        <f aca="false">IF($K167=0,"",IF(AND(ISNUMBER(Data!J167),Data!J167&gt;=Codebook!$F$14,Data!J167&lt;=Codebook!$G$14),Data!J167,""))</f>
        <v/>
      </c>
      <c r="K167" s="11" t="n">
        <f aca="false">IF(Data!A167="",0,IF(COUNTIF(Data!$A$5:A167,Data!A167)&gt;1,0,1))</f>
        <v>0</v>
      </c>
      <c r="L167" s="11" t="n">
        <f aca="false">IF($K167=0,0,IF(COUNT(E167:I167)=5,1,0))</f>
        <v>0</v>
      </c>
      <c r="M167" s="29" t="str">
        <f aca="false">IF(L167=1,AVERAGE(E167:I167),"")</f>
        <v/>
      </c>
      <c r="N167" s="30" t="str">
        <f aca="false">IF($L167=1,E167,"")</f>
        <v/>
      </c>
      <c r="O167" s="30" t="str">
        <f aca="false">IF($L167=1,F167,"")</f>
        <v/>
      </c>
      <c r="P167" s="30" t="str">
        <f aca="false">IF($L167=1,G167,"")</f>
        <v/>
      </c>
      <c r="Q167" s="30" t="str">
        <f aca="false">IF($L167=1,H167,"")</f>
        <v/>
      </c>
      <c r="R167" s="30" t="str">
        <f aca="false">IF($L167=1,I167,"")</f>
        <v/>
      </c>
      <c r="S167" s="30" t="str">
        <f aca="false">IF(L167=1,SUM(E167:I167),"")</f>
        <v/>
      </c>
    </row>
    <row r="168" customFormat="false" ht="15" hidden="false" customHeight="false" outlineLevel="0" collapsed="false">
      <c r="A168" s="11" t="str">
        <f aca="false">IF($K168=1,Data!A168,"")</f>
        <v/>
      </c>
      <c r="B168" s="11" t="str">
        <f aca="false">IF($K168=0,"",IF(AND(ISNUMBER(Data!B168),Data!B168&gt;=Codebook!$F$6,Data!B168&lt;=Codebook!$G$6),Data!B168,""))</f>
        <v/>
      </c>
      <c r="C168" s="11" t="str">
        <f aca="false">IF($K168=0,"",IF(AND(ISNUMBER(Data!C168),Data!C168&gt;=Codebook!$F$7,Data!C168&lt;=Codebook!$G$7),Data!C168,""))</f>
        <v/>
      </c>
      <c r="D168" s="11" t="str">
        <f aca="false">IF($K168=0,"",IF(AND(ISNUMBER(Data!D168),Data!D168&gt;=Codebook!$F$8,Data!D168&lt;=Codebook!$G$8),Data!D168,""))</f>
        <v/>
      </c>
      <c r="E168" s="11" t="str">
        <f aca="false">IF($K168=0,"",IF(AND(ISNUMBER(Data!E168),Data!E168&gt;=Codebook!$F$9,Data!E168&lt;=Codebook!$G$9),Data!E168,""))</f>
        <v/>
      </c>
      <c r="F168" s="11" t="str">
        <f aca="false">IF($K168=0,"",IF(AND(ISNUMBER(Data!F168),Data!F168&gt;=Codebook!$F$10,Data!F168&lt;=Codebook!$G$10),Data!F168,""))</f>
        <v/>
      </c>
      <c r="G168" s="11" t="str">
        <f aca="false">IF($K168=0,"",IF(AND(ISNUMBER(Data!G168),Data!G168&gt;=Codebook!$F$11,Data!G168&lt;=Codebook!$G$11),Data!G168,""))</f>
        <v/>
      </c>
      <c r="H168" s="11" t="str">
        <f aca="false">IF($K168=0,"",IF(AND(ISNUMBER(Data!H168),Data!H168&gt;=Codebook!$F$12,Data!H168&lt;=Codebook!$G$12),Data!H168,""))</f>
        <v/>
      </c>
      <c r="I168" s="11" t="str">
        <f aca="false">IF($K168=0,"",IF(AND(ISNUMBER(Data!I168),Data!I168&gt;=Codebook!$F$13,Data!I168&lt;=Codebook!$G$13),Data!I168,""))</f>
        <v/>
      </c>
      <c r="J168" s="11" t="str">
        <f aca="false">IF($K168=0,"",IF(AND(ISNUMBER(Data!J168),Data!J168&gt;=Codebook!$F$14,Data!J168&lt;=Codebook!$G$14),Data!J168,""))</f>
        <v/>
      </c>
      <c r="K168" s="11" t="n">
        <f aca="false">IF(Data!A168="",0,IF(COUNTIF(Data!$A$5:A168,Data!A168)&gt;1,0,1))</f>
        <v>0</v>
      </c>
      <c r="L168" s="11" t="n">
        <f aca="false">IF($K168=0,0,IF(COUNT(E168:I168)=5,1,0))</f>
        <v>0</v>
      </c>
      <c r="M168" s="29" t="str">
        <f aca="false">IF(L168=1,AVERAGE(E168:I168),"")</f>
        <v/>
      </c>
      <c r="N168" s="30" t="str">
        <f aca="false">IF($L168=1,E168,"")</f>
        <v/>
      </c>
      <c r="O168" s="30" t="str">
        <f aca="false">IF($L168=1,F168,"")</f>
        <v/>
      </c>
      <c r="P168" s="30" t="str">
        <f aca="false">IF($L168=1,G168,"")</f>
        <v/>
      </c>
      <c r="Q168" s="30" t="str">
        <f aca="false">IF($L168=1,H168,"")</f>
        <v/>
      </c>
      <c r="R168" s="30" t="str">
        <f aca="false">IF($L168=1,I168,"")</f>
        <v/>
      </c>
      <c r="S168" s="30" t="str">
        <f aca="false">IF(L168=1,SUM(E168:I168),"")</f>
        <v/>
      </c>
    </row>
    <row r="169" customFormat="false" ht="15" hidden="false" customHeight="false" outlineLevel="0" collapsed="false">
      <c r="A169" s="11" t="str">
        <f aca="false">IF($K169=1,Data!A169,"")</f>
        <v/>
      </c>
      <c r="B169" s="11" t="str">
        <f aca="false">IF($K169=0,"",IF(AND(ISNUMBER(Data!B169),Data!B169&gt;=Codebook!$F$6,Data!B169&lt;=Codebook!$G$6),Data!B169,""))</f>
        <v/>
      </c>
      <c r="C169" s="11" t="str">
        <f aca="false">IF($K169=0,"",IF(AND(ISNUMBER(Data!C169),Data!C169&gt;=Codebook!$F$7,Data!C169&lt;=Codebook!$G$7),Data!C169,""))</f>
        <v/>
      </c>
      <c r="D169" s="11" t="str">
        <f aca="false">IF($K169=0,"",IF(AND(ISNUMBER(Data!D169),Data!D169&gt;=Codebook!$F$8,Data!D169&lt;=Codebook!$G$8),Data!D169,""))</f>
        <v/>
      </c>
      <c r="E169" s="11" t="str">
        <f aca="false">IF($K169=0,"",IF(AND(ISNUMBER(Data!E169),Data!E169&gt;=Codebook!$F$9,Data!E169&lt;=Codebook!$G$9),Data!E169,""))</f>
        <v/>
      </c>
      <c r="F169" s="11" t="str">
        <f aca="false">IF($K169=0,"",IF(AND(ISNUMBER(Data!F169),Data!F169&gt;=Codebook!$F$10,Data!F169&lt;=Codebook!$G$10),Data!F169,""))</f>
        <v/>
      </c>
      <c r="G169" s="11" t="str">
        <f aca="false">IF($K169=0,"",IF(AND(ISNUMBER(Data!G169),Data!G169&gt;=Codebook!$F$11,Data!G169&lt;=Codebook!$G$11),Data!G169,""))</f>
        <v/>
      </c>
      <c r="H169" s="11" t="str">
        <f aca="false">IF($K169=0,"",IF(AND(ISNUMBER(Data!H169),Data!H169&gt;=Codebook!$F$12,Data!H169&lt;=Codebook!$G$12),Data!H169,""))</f>
        <v/>
      </c>
      <c r="I169" s="11" t="str">
        <f aca="false">IF($K169=0,"",IF(AND(ISNUMBER(Data!I169),Data!I169&gt;=Codebook!$F$13,Data!I169&lt;=Codebook!$G$13),Data!I169,""))</f>
        <v/>
      </c>
      <c r="J169" s="11" t="str">
        <f aca="false">IF($K169=0,"",IF(AND(ISNUMBER(Data!J169),Data!J169&gt;=Codebook!$F$14,Data!J169&lt;=Codebook!$G$14),Data!J169,""))</f>
        <v/>
      </c>
      <c r="K169" s="11" t="n">
        <f aca="false">IF(Data!A169="",0,IF(COUNTIF(Data!$A$5:A169,Data!A169)&gt;1,0,1))</f>
        <v>0</v>
      </c>
      <c r="L169" s="11" t="n">
        <f aca="false">IF($K169=0,0,IF(COUNT(E169:I169)=5,1,0))</f>
        <v>0</v>
      </c>
      <c r="M169" s="29" t="str">
        <f aca="false">IF(L169=1,AVERAGE(E169:I169),"")</f>
        <v/>
      </c>
      <c r="N169" s="30" t="str">
        <f aca="false">IF($L169=1,E169,"")</f>
        <v/>
      </c>
      <c r="O169" s="30" t="str">
        <f aca="false">IF($L169=1,F169,"")</f>
        <v/>
      </c>
      <c r="P169" s="30" t="str">
        <f aca="false">IF($L169=1,G169,"")</f>
        <v/>
      </c>
      <c r="Q169" s="30" t="str">
        <f aca="false">IF($L169=1,H169,"")</f>
        <v/>
      </c>
      <c r="R169" s="30" t="str">
        <f aca="false">IF($L169=1,I169,"")</f>
        <v/>
      </c>
      <c r="S169" s="30" t="str">
        <f aca="false">IF(L169=1,SUM(E169:I169),"")</f>
        <v/>
      </c>
    </row>
    <row r="170" customFormat="false" ht="15" hidden="false" customHeight="false" outlineLevel="0" collapsed="false">
      <c r="A170" s="11" t="str">
        <f aca="false">IF($K170=1,Data!A170,"")</f>
        <v/>
      </c>
      <c r="B170" s="11" t="str">
        <f aca="false">IF($K170=0,"",IF(AND(ISNUMBER(Data!B170),Data!B170&gt;=Codebook!$F$6,Data!B170&lt;=Codebook!$G$6),Data!B170,""))</f>
        <v/>
      </c>
      <c r="C170" s="11" t="str">
        <f aca="false">IF($K170=0,"",IF(AND(ISNUMBER(Data!C170),Data!C170&gt;=Codebook!$F$7,Data!C170&lt;=Codebook!$G$7),Data!C170,""))</f>
        <v/>
      </c>
      <c r="D170" s="11" t="str">
        <f aca="false">IF($K170=0,"",IF(AND(ISNUMBER(Data!D170),Data!D170&gt;=Codebook!$F$8,Data!D170&lt;=Codebook!$G$8),Data!D170,""))</f>
        <v/>
      </c>
      <c r="E170" s="11" t="str">
        <f aca="false">IF($K170=0,"",IF(AND(ISNUMBER(Data!E170),Data!E170&gt;=Codebook!$F$9,Data!E170&lt;=Codebook!$G$9),Data!E170,""))</f>
        <v/>
      </c>
      <c r="F170" s="11" t="str">
        <f aca="false">IF($K170=0,"",IF(AND(ISNUMBER(Data!F170),Data!F170&gt;=Codebook!$F$10,Data!F170&lt;=Codebook!$G$10),Data!F170,""))</f>
        <v/>
      </c>
      <c r="G170" s="11" t="str">
        <f aca="false">IF($K170=0,"",IF(AND(ISNUMBER(Data!G170),Data!G170&gt;=Codebook!$F$11,Data!G170&lt;=Codebook!$G$11),Data!G170,""))</f>
        <v/>
      </c>
      <c r="H170" s="11" t="str">
        <f aca="false">IF($K170=0,"",IF(AND(ISNUMBER(Data!H170),Data!H170&gt;=Codebook!$F$12,Data!H170&lt;=Codebook!$G$12),Data!H170,""))</f>
        <v/>
      </c>
      <c r="I170" s="11" t="str">
        <f aca="false">IF($K170=0,"",IF(AND(ISNUMBER(Data!I170),Data!I170&gt;=Codebook!$F$13,Data!I170&lt;=Codebook!$G$13),Data!I170,""))</f>
        <v/>
      </c>
      <c r="J170" s="11" t="str">
        <f aca="false">IF($K170=0,"",IF(AND(ISNUMBER(Data!J170),Data!J170&gt;=Codebook!$F$14,Data!J170&lt;=Codebook!$G$14),Data!J170,""))</f>
        <v/>
      </c>
      <c r="K170" s="11" t="n">
        <f aca="false">IF(Data!A170="",0,IF(COUNTIF(Data!$A$5:A170,Data!A170)&gt;1,0,1))</f>
        <v>0</v>
      </c>
      <c r="L170" s="11" t="n">
        <f aca="false">IF($K170=0,0,IF(COUNT(E170:I170)=5,1,0))</f>
        <v>0</v>
      </c>
      <c r="M170" s="29" t="str">
        <f aca="false">IF(L170=1,AVERAGE(E170:I170),"")</f>
        <v/>
      </c>
      <c r="N170" s="30" t="str">
        <f aca="false">IF($L170=1,E170,"")</f>
        <v/>
      </c>
      <c r="O170" s="30" t="str">
        <f aca="false">IF($L170=1,F170,"")</f>
        <v/>
      </c>
      <c r="P170" s="30" t="str">
        <f aca="false">IF($L170=1,G170,"")</f>
        <v/>
      </c>
      <c r="Q170" s="30" t="str">
        <f aca="false">IF($L170=1,H170,"")</f>
        <v/>
      </c>
      <c r="R170" s="30" t="str">
        <f aca="false">IF($L170=1,I170,"")</f>
        <v/>
      </c>
      <c r="S170" s="30" t="str">
        <f aca="false">IF(L170=1,SUM(E170:I170),"")</f>
        <v/>
      </c>
    </row>
    <row r="171" customFormat="false" ht="15" hidden="false" customHeight="false" outlineLevel="0" collapsed="false">
      <c r="A171" s="11" t="str">
        <f aca="false">IF($K171=1,Data!A171,"")</f>
        <v/>
      </c>
      <c r="B171" s="11" t="str">
        <f aca="false">IF($K171=0,"",IF(AND(ISNUMBER(Data!B171),Data!B171&gt;=Codebook!$F$6,Data!B171&lt;=Codebook!$G$6),Data!B171,""))</f>
        <v/>
      </c>
      <c r="C171" s="11" t="str">
        <f aca="false">IF($K171=0,"",IF(AND(ISNUMBER(Data!C171),Data!C171&gt;=Codebook!$F$7,Data!C171&lt;=Codebook!$G$7),Data!C171,""))</f>
        <v/>
      </c>
      <c r="D171" s="11" t="str">
        <f aca="false">IF($K171=0,"",IF(AND(ISNUMBER(Data!D171),Data!D171&gt;=Codebook!$F$8,Data!D171&lt;=Codebook!$G$8),Data!D171,""))</f>
        <v/>
      </c>
      <c r="E171" s="11" t="str">
        <f aca="false">IF($K171=0,"",IF(AND(ISNUMBER(Data!E171),Data!E171&gt;=Codebook!$F$9,Data!E171&lt;=Codebook!$G$9),Data!E171,""))</f>
        <v/>
      </c>
      <c r="F171" s="11" t="str">
        <f aca="false">IF($K171=0,"",IF(AND(ISNUMBER(Data!F171),Data!F171&gt;=Codebook!$F$10,Data!F171&lt;=Codebook!$G$10),Data!F171,""))</f>
        <v/>
      </c>
      <c r="G171" s="11" t="str">
        <f aca="false">IF($K171=0,"",IF(AND(ISNUMBER(Data!G171),Data!G171&gt;=Codebook!$F$11,Data!G171&lt;=Codebook!$G$11),Data!G171,""))</f>
        <v/>
      </c>
      <c r="H171" s="11" t="str">
        <f aca="false">IF($K171=0,"",IF(AND(ISNUMBER(Data!H171),Data!H171&gt;=Codebook!$F$12,Data!H171&lt;=Codebook!$G$12),Data!H171,""))</f>
        <v/>
      </c>
      <c r="I171" s="11" t="str">
        <f aca="false">IF($K171=0,"",IF(AND(ISNUMBER(Data!I171),Data!I171&gt;=Codebook!$F$13,Data!I171&lt;=Codebook!$G$13),Data!I171,""))</f>
        <v/>
      </c>
      <c r="J171" s="11" t="str">
        <f aca="false">IF($K171=0,"",IF(AND(ISNUMBER(Data!J171),Data!J171&gt;=Codebook!$F$14,Data!J171&lt;=Codebook!$G$14),Data!J171,""))</f>
        <v/>
      </c>
      <c r="K171" s="11" t="n">
        <f aca="false">IF(Data!A171="",0,IF(COUNTIF(Data!$A$5:A171,Data!A171)&gt;1,0,1))</f>
        <v>0</v>
      </c>
      <c r="L171" s="11" t="n">
        <f aca="false">IF($K171=0,0,IF(COUNT(E171:I171)=5,1,0))</f>
        <v>0</v>
      </c>
      <c r="M171" s="29" t="str">
        <f aca="false">IF(L171=1,AVERAGE(E171:I171),"")</f>
        <v/>
      </c>
      <c r="N171" s="30" t="str">
        <f aca="false">IF($L171=1,E171,"")</f>
        <v/>
      </c>
      <c r="O171" s="30" t="str">
        <f aca="false">IF($L171=1,F171,"")</f>
        <v/>
      </c>
      <c r="P171" s="30" t="str">
        <f aca="false">IF($L171=1,G171,"")</f>
        <v/>
      </c>
      <c r="Q171" s="30" t="str">
        <f aca="false">IF($L171=1,H171,"")</f>
        <v/>
      </c>
      <c r="R171" s="30" t="str">
        <f aca="false">IF($L171=1,I171,"")</f>
        <v/>
      </c>
      <c r="S171" s="30" t="str">
        <f aca="false">IF(L171=1,SUM(E171:I171),"")</f>
        <v/>
      </c>
    </row>
    <row r="172" customFormat="false" ht="15" hidden="false" customHeight="false" outlineLevel="0" collapsed="false">
      <c r="A172" s="11" t="str">
        <f aca="false">IF($K172=1,Data!A172,"")</f>
        <v/>
      </c>
      <c r="B172" s="11" t="str">
        <f aca="false">IF($K172=0,"",IF(AND(ISNUMBER(Data!B172),Data!B172&gt;=Codebook!$F$6,Data!B172&lt;=Codebook!$G$6),Data!B172,""))</f>
        <v/>
      </c>
      <c r="C172" s="11" t="str">
        <f aca="false">IF($K172=0,"",IF(AND(ISNUMBER(Data!C172),Data!C172&gt;=Codebook!$F$7,Data!C172&lt;=Codebook!$G$7),Data!C172,""))</f>
        <v/>
      </c>
      <c r="D172" s="11" t="str">
        <f aca="false">IF($K172=0,"",IF(AND(ISNUMBER(Data!D172),Data!D172&gt;=Codebook!$F$8,Data!D172&lt;=Codebook!$G$8),Data!D172,""))</f>
        <v/>
      </c>
      <c r="E172" s="11" t="str">
        <f aca="false">IF($K172=0,"",IF(AND(ISNUMBER(Data!E172),Data!E172&gt;=Codebook!$F$9,Data!E172&lt;=Codebook!$G$9),Data!E172,""))</f>
        <v/>
      </c>
      <c r="F172" s="11" t="str">
        <f aca="false">IF($K172=0,"",IF(AND(ISNUMBER(Data!F172),Data!F172&gt;=Codebook!$F$10,Data!F172&lt;=Codebook!$G$10),Data!F172,""))</f>
        <v/>
      </c>
      <c r="G172" s="11" t="str">
        <f aca="false">IF($K172=0,"",IF(AND(ISNUMBER(Data!G172),Data!G172&gt;=Codebook!$F$11,Data!G172&lt;=Codebook!$G$11),Data!G172,""))</f>
        <v/>
      </c>
      <c r="H172" s="11" t="str">
        <f aca="false">IF($K172=0,"",IF(AND(ISNUMBER(Data!H172),Data!H172&gt;=Codebook!$F$12,Data!H172&lt;=Codebook!$G$12),Data!H172,""))</f>
        <v/>
      </c>
      <c r="I172" s="11" t="str">
        <f aca="false">IF($K172=0,"",IF(AND(ISNUMBER(Data!I172),Data!I172&gt;=Codebook!$F$13,Data!I172&lt;=Codebook!$G$13),Data!I172,""))</f>
        <v/>
      </c>
      <c r="J172" s="11" t="str">
        <f aca="false">IF($K172=0,"",IF(AND(ISNUMBER(Data!J172),Data!J172&gt;=Codebook!$F$14,Data!J172&lt;=Codebook!$G$14),Data!J172,""))</f>
        <v/>
      </c>
      <c r="K172" s="11" t="n">
        <f aca="false">IF(Data!A172="",0,IF(COUNTIF(Data!$A$5:A172,Data!A172)&gt;1,0,1))</f>
        <v>0</v>
      </c>
      <c r="L172" s="11" t="n">
        <f aca="false">IF($K172=0,0,IF(COUNT(E172:I172)=5,1,0))</f>
        <v>0</v>
      </c>
      <c r="M172" s="29" t="str">
        <f aca="false">IF(L172=1,AVERAGE(E172:I172),"")</f>
        <v/>
      </c>
      <c r="N172" s="30" t="str">
        <f aca="false">IF($L172=1,E172,"")</f>
        <v/>
      </c>
      <c r="O172" s="30" t="str">
        <f aca="false">IF($L172=1,F172,"")</f>
        <v/>
      </c>
      <c r="P172" s="30" t="str">
        <f aca="false">IF($L172=1,G172,"")</f>
        <v/>
      </c>
      <c r="Q172" s="30" t="str">
        <f aca="false">IF($L172=1,H172,"")</f>
        <v/>
      </c>
      <c r="R172" s="30" t="str">
        <f aca="false">IF($L172=1,I172,"")</f>
        <v/>
      </c>
      <c r="S172" s="30" t="str">
        <f aca="false">IF(L172=1,SUM(E172:I172),"")</f>
        <v/>
      </c>
    </row>
    <row r="173" customFormat="false" ht="15" hidden="false" customHeight="false" outlineLevel="0" collapsed="false">
      <c r="A173" s="11" t="str">
        <f aca="false">IF($K173=1,Data!A173,"")</f>
        <v/>
      </c>
      <c r="B173" s="11" t="str">
        <f aca="false">IF($K173=0,"",IF(AND(ISNUMBER(Data!B173),Data!B173&gt;=Codebook!$F$6,Data!B173&lt;=Codebook!$G$6),Data!B173,""))</f>
        <v/>
      </c>
      <c r="C173" s="11" t="str">
        <f aca="false">IF($K173=0,"",IF(AND(ISNUMBER(Data!C173),Data!C173&gt;=Codebook!$F$7,Data!C173&lt;=Codebook!$G$7),Data!C173,""))</f>
        <v/>
      </c>
      <c r="D173" s="11" t="str">
        <f aca="false">IF($K173=0,"",IF(AND(ISNUMBER(Data!D173),Data!D173&gt;=Codebook!$F$8,Data!D173&lt;=Codebook!$G$8),Data!D173,""))</f>
        <v/>
      </c>
      <c r="E173" s="11" t="str">
        <f aca="false">IF($K173=0,"",IF(AND(ISNUMBER(Data!E173),Data!E173&gt;=Codebook!$F$9,Data!E173&lt;=Codebook!$G$9),Data!E173,""))</f>
        <v/>
      </c>
      <c r="F173" s="11" t="str">
        <f aca="false">IF($K173=0,"",IF(AND(ISNUMBER(Data!F173),Data!F173&gt;=Codebook!$F$10,Data!F173&lt;=Codebook!$G$10),Data!F173,""))</f>
        <v/>
      </c>
      <c r="G173" s="11" t="str">
        <f aca="false">IF($K173=0,"",IF(AND(ISNUMBER(Data!G173),Data!G173&gt;=Codebook!$F$11,Data!G173&lt;=Codebook!$G$11),Data!G173,""))</f>
        <v/>
      </c>
      <c r="H173" s="11" t="str">
        <f aca="false">IF($K173=0,"",IF(AND(ISNUMBER(Data!H173),Data!H173&gt;=Codebook!$F$12,Data!H173&lt;=Codebook!$G$12),Data!H173,""))</f>
        <v/>
      </c>
      <c r="I173" s="11" t="str">
        <f aca="false">IF($K173=0,"",IF(AND(ISNUMBER(Data!I173),Data!I173&gt;=Codebook!$F$13,Data!I173&lt;=Codebook!$G$13),Data!I173,""))</f>
        <v/>
      </c>
      <c r="J173" s="11" t="str">
        <f aca="false">IF($K173=0,"",IF(AND(ISNUMBER(Data!J173),Data!J173&gt;=Codebook!$F$14,Data!J173&lt;=Codebook!$G$14),Data!J173,""))</f>
        <v/>
      </c>
      <c r="K173" s="11" t="n">
        <f aca="false">IF(Data!A173="",0,IF(COUNTIF(Data!$A$5:A173,Data!A173)&gt;1,0,1))</f>
        <v>0</v>
      </c>
      <c r="L173" s="11" t="n">
        <f aca="false">IF($K173=0,0,IF(COUNT(E173:I173)=5,1,0))</f>
        <v>0</v>
      </c>
      <c r="M173" s="29" t="str">
        <f aca="false">IF(L173=1,AVERAGE(E173:I173),"")</f>
        <v/>
      </c>
      <c r="N173" s="30" t="str">
        <f aca="false">IF($L173=1,E173,"")</f>
        <v/>
      </c>
      <c r="O173" s="30" t="str">
        <f aca="false">IF($L173=1,F173,"")</f>
        <v/>
      </c>
      <c r="P173" s="30" t="str">
        <f aca="false">IF($L173=1,G173,"")</f>
        <v/>
      </c>
      <c r="Q173" s="30" t="str">
        <f aca="false">IF($L173=1,H173,"")</f>
        <v/>
      </c>
      <c r="R173" s="30" t="str">
        <f aca="false">IF($L173=1,I173,"")</f>
        <v/>
      </c>
      <c r="S173" s="30" t="str">
        <f aca="false">IF(L173=1,SUM(E173:I173),"")</f>
        <v/>
      </c>
    </row>
    <row r="174" customFormat="false" ht="15" hidden="false" customHeight="false" outlineLevel="0" collapsed="false">
      <c r="A174" s="11" t="str">
        <f aca="false">IF($K174=1,Data!A174,"")</f>
        <v/>
      </c>
      <c r="B174" s="11" t="str">
        <f aca="false">IF($K174=0,"",IF(AND(ISNUMBER(Data!B174),Data!B174&gt;=Codebook!$F$6,Data!B174&lt;=Codebook!$G$6),Data!B174,""))</f>
        <v/>
      </c>
      <c r="C174" s="11" t="str">
        <f aca="false">IF($K174=0,"",IF(AND(ISNUMBER(Data!C174),Data!C174&gt;=Codebook!$F$7,Data!C174&lt;=Codebook!$G$7),Data!C174,""))</f>
        <v/>
      </c>
      <c r="D174" s="11" t="str">
        <f aca="false">IF($K174=0,"",IF(AND(ISNUMBER(Data!D174),Data!D174&gt;=Codebook!$F$8,Data!D174&lt;=Codebook!$G$8),Data!D174,""))</f>
        <v/>
      </c>
      <c r="E174" s="11" t="str">
        <f aca="false">IF($K174=0,"",IF(AND(ISNUMBER(Data!E174),Data!E174&gt;=Codebook!$F$9,Data!E174&lt;=Codebook!$G$9),Data!E174,""))</f>
        <v/>
      </c>
      <c r="F174" s="11" t="str">
        <f aca="false">IF($K174=0,"",IF(AND(ISNUMBER(Data!F174),Data!F174&gt;=Codebook!$F$10,Data!F174&lt;=Codebook!$G$10),Data!F174,""))</f>
        <v/>
      </c>
      <c r="G174" s="11" t="str">
        <f aca="false">IF($K174=0,"",IF(AND(ISNUMBER(Data!G174),Data!G174&gt;=Codebook!$F$11,Data!G174&lt;=Codebook!$G$11),Data!G174,""))</f>
        <v/>
      </c>
      <c r="H174" s="11" t="str">
        <f aca="false">IF($K174=0,"",IF(AND(ISNUMBER(Data!H174),Data!H174&gt;=Codebook!$F$12,Data!H174&lt;=Codebook!$G$12),Data!H174,""))</f>
        <v/>
      </c>
      <c r="I174" s="11" t="str">
        <f aca="false">IF($K174=0,"",IF(AND(ISNUMBER(Data!I174),Data!I174&gt;=Codebook!$F$13,Data!I174&lt;=Codebook!$G$13),Data!I174,""))</f>
        <v/>
      </c>
      <c r="J174" s="11" t="str">
        <f aca="false">IF($K174=0,"",IF(AND(ISNUMBER(Data!J174),Data!J174&gt;=Codebook!$F$14,Data!J174&lt;=Codebook!$G$14),Data!J174,""))</f>
        <v/>
      </c>
      <c r="K174" s="11" t="n">
        <f aca="false">IF(Data!A174="",0,IF(COUNTIF(Data!$A$5:A174,Data!A174)&gt;1,0,1))</f>
        <v>0</v>
      </c>
      <c r="L174" s="11" t="n">
        <f aca="false">IF($K174=0,0,IF(COUNT(E174:I174)=5,1,0))</f>
        <v>0</v>
      </c>
      <c r="M174" s="29" t="str">
        <f aca="false">IF(L174=1,AVERAGE(E174:I174),"")</f>
        <v/>
      </c>
      <c r="N174" s="30" t="str">
        <f aca="false">IF($L174=1,E174,"")</f>
        <v/>
      </c>
      <c r="O174" s="30" t="str">
        <f aca="false">IF($L174=1,F174,"")</f>
        <v/>
      </c>
      <c r="P174" s="30" t="str">
        <f aca="false">IF($L174=1,G174,"")</f>
        <v/>
      </c>
      <c r="Q174" s="30" t="str">
        <f aca="false">IF($L174=1,H174,"")</f>
        <v/>
      </c>
      <c r="R174" s="30" t="str">
        <f aca="false">IF($L174=1,I174,"")</f>
        <v/>
      </c>
      <c r="S174" s="30" t="str">
        <f aca="false">IF(L174=1,SUM(E174:I174),"")</f>
        <v/>
      </c>
    </row>
    <row r="175" customFormat="false" ht="15" hidden="false" customHeight="false" outlineLevel="0" collapsed="false">
      <c r="A175" s="11" t="str">
        <f aca="false">IF($K175=1,Data!A175,"")</f>
        <v/>
      </c>
      <c r="B175" s="11" t="str">
        <f aca="false">IF($K175=0,"",IF(AND(ISNUMBER(Data!B175),Data!B175&gt;=Codebook!$F$6,Data!B175&lt;=Codebook!$G$6),Data!B175,""))</f>
        <v/>
      </c>
      <c r="C175" s="11" t="str">
        <f aca="false">IF($K175=0,"",IF(AND(ISNUMBER(Data!C175),Data!C175&gt;=Codebook!$F$7,Data!C175&lt;=Codebook!$G$7),Data!C175,""))</f>
        <v/>
      </c>
      <c r="D175" s="11" t="str">
        <f aca="false">IF($K175=0,"",IF(AND(ISNUMBER(Data!D175),Data!D175&gt;=Codebook!$F$8,Data!D175&lt;=Codebook!$G$8),Data!D175,""))</f>
        <v/>
      </c>
      <c r="E175" s="11" t="str">
        <f aca="false">IF($K175=0,"",IF(AND(ISNUMBER(Data!E175),Data!E175&gt;=Codebook!$F$9,Data!E175&lt;=Codebook!$G$9),Data!E175,""))</f>
        <v/>
      </c>
      <c r="F175" s="11" t="str">
        <f aca="false">IF($K175=0,"",IF(AND(ISNUMBER(Data!F175),Data!F175&gt;=Codebook!$F$10,Data!F175&lt;=Codebook!$G$10),Data!F175,""))</f>
        <v/>
      </c>
      <c r="G175" s="11" t="str">
        <f aca="false">IF($K175=0,"",IF(AND(ISNUMBER(Data!G175),Data!G175&gt;=Codebook!$F$11,Data!G175&lt;=Codebook!$G$11),Data!G175,""))</f>
        <v/>
      </c>
      <c r="H175" s="11" t="str">
        <f aca="false">IF($K175=0,"",IF(AND(ISNUMBER(Data!H175),Data!H175&gt;=Codebook!$F$12,Data!H175&lt;=Codebook!$G$12),Data!H175,""))</f>
        <v/>
      </c>
      <c r="I175" s="11" t="str">
        <f aca="false">IF($K175=0,"",IF(AND(ISNUMBER(Data!I175),Data!I175&gt;=Codebook!$F$13,Data!I175&lt;=Codebook!$G$13),Data!I175,""))</f>
        <v/>
      </c>
      <c r="J175" s="11" t="str">
        <f aca="false">IF($K175=0,"",IF(AND(ISNUMBER(Data!J175),Data!J175&gt;=Codebook!$F$14,Data!J175&lt;=Codebook!$G$14),Data!J175,""))</f>
        <v/>
      </c>
      <c r="K175" s="11" t="n">
        <f aca="false">IF(Data!A175="",0,IF(COUNTIF(Data!$A$5:A175,Data!A175)&gt;1,0,1))</f>
        <v>0</v>
      </c>
      <c r="L175" s="11" t="n">
        <f aca="false">IF($K175=0,0,IF(COUNT(E175:I175)=5,1,0))</f>
        <v>0</v>
      </c>
      <c r="M175" s="29" t="str">
        <f aca="false">IF(L175=1,AVERAGE(E175:I175),"")</f>
        <v/>
      </c>
      <c r="N175" s="30" t="str">
        <f aca="false">IF($L175=1,E175,"")</f>
        <v/>
      </c>
      <c r="O175" s="30" t="str">
        <f aca="false">IF($L175=1,F175,"")</f>
        <v/>
      </c>
      <c r="P175" s="30" t="str">
        <f aca="false">IF($L175=1,G175,"")</f>
        <v/>
      </c>
      <c r="Q175" s="30" t="str">
        <f aca="false">IF($L175=1,H175,"")</f>
        <v/>
      </c>
      <c r="R175" s="30" t="str">
        <f aca="false">IF($L175=1,I175,"")</f>
        <v/>
      </c>
      <c r="S175" s="30" t="str">
        <f aca="false">IF(L175=1,SUM(E175:I175),"")</f>
        <v/>
      </c>
    </row>
    <row r="176" customFormat="false" ht="15" hidden="false" customHeight="false" outlineLevel="0" collapsed="false">
      <c r="A176" s="11" t="str">
        <f aca="false">IF($K176=1,Data!A176,"")</f>
        <v/>
      </c>
      <c r="B176" s="11" t="str">
        <f aca="false">IF($K176=0,"",IF(AND(ISNUMBER(Data!B176),Data!B176&gt;=Codebook!$F$6,Data!B176&lt;=Codebook!$G$6),Data!B176,""))</f>
        <v/>
      </c>
      <c r="C176" s="11" t="str">
        <f aca="false">IF($K176=0,"",IF(AND(ISNUMBER(Data!C176),Data!C176&gt;=Codebook!$F$7,Data!C176&lt;=Codebook!$G$7),Data!C176,""))</f>
        <v/>
      </c>
      <c r="D176" s="11" t="str">
        <f aca="false">IF($K176=0,"",IF(AND(ISNUMBER(Data!D176),Data!D176&gt;=Codebook!$F$8,Data!D176&lt;=Codebook!$G$8),Data!D176,""))</f>
        <v/>
      </c>
      <c r="E176" s="11" t="str">
        <f aca="false">IF($K176=0,"",IF(AND(ISNUMBER(Data!E176),Data!E176&gt;=Codebook!$F$9,Data!E176&lt;=Codebook!$G$9),Data!E176,""))</f>
        <v/>
      </c>
      <c r="F176" s="11" t="str">
        <f aca="false">IF($K176=0,"",IF(AND(ISNUMBER(Data!F176),Data!F176&gt;=Codebook!$F$10,Data!F176&lt;=Codebook!$G$10),Data!F176,""))</f>
        <v/>
      </c>
      <c r="G176" s="11" t="str">
        <f aca="false">IF($K176=0,"",IF(AND(ISNUMBER(Data!G176),Data!G176&gt;=Codebook!$F$11,Data!G176&lt;=Codebook!$G$11),Data!G176,""))</f>
        <v/>
      </c>
      <c r="H176" s="11" t="str">
        <f aca="false">IF($K176=0,"",IF(AND(ISNUMBER(Data!H176),Data!H176&gt;=Codebook!$F$12,Data!H176&lt;=Codebook!$G$12),Data!H176,""))</f>
        <v/>
      </c>
      <c r="I176" s="11" t="str">
        <f aca="false">IF($K176=0,"",IF(AND(ISNUMBER(Data!I176),Data!I176&gt;=Codebook!$F$13,Data!I176&lt;=Codebook!$G$13),Data!I176,""))</f>
        <v/>
      </c>
      <c r="J176" s="11" t="str">
        <f aca="false">IF($K176=0,"",IF(AND(ISNUMBER(Data!J176),Data!J176&gt;=Codebook!$F$14,Data!J176&lt;=Codebook!$G$14),Data!J176,""))</f>
        <v/>
      </c>
      <c r="K176" s="11" t="n">
        <f aca="false">IF(Data!A176="",0,IF(COUNTIF(Data!$A$5:A176,Data!A176)&gt;1,0,1))</f>
        <v>0</v>
      </c>
      <c r="L176" s="11" t="n">
        <f aca="false">IF($K176=0,0,IF(COUNT(E176:I176)=5,1,0))</f>
        <v>0</v>
      </c>
      <c r="M176" s="29" t="str">
        <f aca="false">IF(L176=1,AVERAGE(E176:I176),"")</f>
        <v/>
      </c>
      <c r="N176" s="30" t="str">
        <f aca="false">IF($L176=1,E176,"")</f>
        <v/>
      </c>
      <c r="O176" s="30" t="str">
        <f aca="false">IF($L176=1,F176,"")</f>
        <v/>
      </c>
      <c r="P176" s="30" t="str">
        <f aca="false">IF($L176=1,G176,"")</f>
        <v/>
      </c>
      <c r="Q176" s="30" t="str">
        <f aca="false">IF($L176=1,H176,"")</f>
        <v/>
      </c>
      <c r="R176" s="30" t="str">
        <f aca="false">IF($L176=1,I176,"")</f>
        <v/>
      </c>
      <c r="S176" s="30" t="str">
        <f aca="false">IF(L176=1,SUM(E176:I176),"")</f>
        <v/>
      </c>
    </row>
    <row r="177" customFormat="false" ht="15" hidden="false" customHeight="false" outlineLevel="0" collapsed="false">
      <c r="A177" s="11" t="str">
        <f aca="false">IF($K177=1,Data!A177,"")</f>
        <v/>
      </c>
      <c r="B177" s="11" t="str">
        <f aca="false">IF($K177=0,"",IF(AND(ISNUMBER(Data!B177),Data!B177&gt;=Codebook!$F$6,Data!B177&lt;=Codebook!$G$6),Data!B177,""))</f>
        <v/>
      </c>
      <c r="C177" s="11" t="str">
        <f aca="false">IF($K177=0,"",IF(AND(ISNUMBER(Data!C177),Data!C177&gt;=Codebook!$F$7,Data!C177&lt;=Codebook!$G$7),Data!C177,""))</f>
        <v/>
      </c>
      <c r="D177" s="11" t="str">
        <f aca="false">IF($K177=0,"",IF(AND(ISNUMBER(Data!D177),Data!D177&gt;=Codebook!$F$8,Data!D177&lt;=Codebook!$G$8),Data!D177,""))</f>
        <v/>
      </c>
      <c r="E177" s="11" t="str">
        <f aca="false">IF($K177=0,"",IF(AND(ISNUMBER(Data!E177),Data!E177&gt;=Codebook!$F$9,Data!E177&lt;=Codebook!$G$9),Data!E177,""))</f>
        <v/>
      </c>
      <c r="F177" s="11" t="str">
        <f aca="false">IF($K177=0,"",IF(AND(ISNUMBER(Data!F177),Data!F177&gt;=Codebook!$F$10,Data!F177&lt;=Codebook!$G$10),Data!F177,""))</f>
        <v/>
      </c>
      <c r="G177" s="11" t="str">
        <f aca="false">IF($K177=0,"",IF(AND(ISNUMBER(Data!G177),Data!G177&gt;=Codebook!$F$11,Data!G177&lt;=Codebook!$G$11),Data!G177,""))</f>
        <v/>
      </c>
      <c r="H177" s="11" t="str">
        <f aca="false">IF($K177=0,"",IF(AND(ISNUMBER(Data!H177),Data!H177&gt;=Codebook!$F$12,Data!H177&lt;=Codebook!$G$12),Data!H177,""))</f>
        <v/>
      </c>
      <c r="I177" s="11" t="str">
        <f aca="false">IF($K177=0,"",IF(AND(ISNUMBER(Data!I177),Data!I177&gt;=Codebook!$F$13,Data!I177&lt;=Codebook!$G$13),Data!I177,""))</f>
        <v/>
      </c>
      <c r="J177" s="11" t="str">
        <f aca="false">IF($K177=0,"",IF(AND(ISNUMBER(Data!J177),Data!J177&gt;=Codebook!$F$14,Data!J177&lt;=Codebook!$G$14),Data!J177,""))</f>
        <v/>
      </c>
      <c r="K177" s="11" t="n">
        <f aca="false">IF(Data!A177="",0,IF(COUNTIF(Data!$A$5:A177,Data!A177)&gt;1,0,1))</f>
        <v>0</v>
      </c>
      <c r="L177" s="11" t="n">
        <f aca="false">IF($K177=0,0,IF(COUNT(E177:I177)=5,1,0))</f>
        <v>0</v>
      </c>
      <c r="M177" s="29" t="str">
        <f aca="false">IF(L177=1,AVERAGE(E177:I177),"")</f>
        <v/>
      </c>
      <c r="N177" s="30" t="str">
        <f aca="false">IF($L177=1,E177,"")</f>
        <v/>
      </c>
      <c r="O177" s="30" t="str">
        <f aca="false">IF($L177=1,F177,"")</f>
        <v/>
      </c>
      <c r="P177" s="30" t="str">
        <f aca="false">IF($L177=1,G177,"")</f>
        <v/>
      </c>
      <c r="Q177" s="30" t="str">
        <f aca="false">IF($L177=1,H177,"")</f>
        <v/>
      </c>
      <c r="R177" s="30" t="str">
        <f aca="false">IF($L177=1,I177,"")</f>
        <v/>
      </c>
      <c r="S177" s="30" t="str">
        <f aca="false">IF(L177=1,SUM(E177:I177),"")</f>
        <v/>
      </c>
    </row>
    <row r="178" customFormat="false" ht="15" hidden="false" customHeight="false" outlineLevel="0" collapsed="false">
      <c r="A178" s="11" t="str">
        <f aca="false">IF($K178=1,Data!A178,"")</f>
        <v/>
      </c>
      <c r="B178" s="11" t="str">
        <f aca="false">IF($K178=0,"",IF(AND(ISNUMBER(Data!B178),Data!B178&gt;=Codebook!$F$6,Data!B178&lt;=Codebook!$G$6),Data!B178,""))</f>
        <v/>
      </c>
      <c r="C178" s="11" t="str">
        <f aca="false">IF($K178=0,"",IF(AND(ISNUMBER(Data!C178),Data!C178&gt;=Codebook!$F$7,Data!C178&lt;=Codebook!$G$7),Data!C178,""))</f>
        <v/>
      </c>
      <c r="D178" s="11" t="str">
        <f aca="false">IF($K178=0,"",IF(AND(ISNUMBER(Data!D178),Data!D178&gt;=Codebook!$F$8,Data!D178&lt;=Codebook!$G$8),Data!D178,""))</f>
        <v/>
      </c>
      <c r="E178" s="11" t="str">
        <f aca="false">IF($K178=0,"",IF(AND(ISNUMBER(Data!E178),Data!E178&gt;=Codebook!$F$9,Data!E178&lt;=Codebook!$G$9),Data!E178,""))</f>
        <v/>
      </c>
      <c r="F178" s="11" t="str">
        <f aca="false">IF($K178=0,"",IF(AND(ISNUMBER(Data!F178),Data!F178&gt;=Codebook!$F$10,Data!F178&lt;=Codebook!$G$10),Data!F178,""))</f>
        <v/>
      </c>
      <c r="G178" s="11" t="str">
        <f aca="false">IF($K178=0,"",IF(AND(ISNUMBER(Data!G178),Data!G178&gt;=Codebook!$F$11,Data!G178&lt;=Codebook!$G$11),Data!G178,""))</f>
        <v/>
      </c>
      <c r="H178" s="11" t="str">
        <f aca="false">IF($K178=0,"",IF(AND(ISNUMBER(Data!H178),Data!H178&gt;=Codebook!$F$12,Data!H178&lt;=Codebook!$G$12),Data!H178,""))</f>
        <v/>
      </c>
      <c r="I178" s="11" t="str">
        <f aca="false">IF($K178=0,"",IF(AND(ISNUMBER(Data!I178),Data!I178&gt;=Codebook!$F$13,Data!I178&lt;=Codebook!$G$13),Data!I178,""))</f>
        <v/>
      </c>
      <c r="J178" s="11" t="str">
        <f aca="false">IF($K178=0,"",IF(AND(ISNUMBER(Data!J178),Data!J178&gt;=Codebook!$F$14,Data!J178&lt;=Codebook!$G$14),Data!J178,""))</f>
        <v/>
      </c>
      <c r="K178" s="11" t="n">
        <f aca="false">IF(Data!A178="",0,IF(COUNTIF(Data!$A$5:A178,Data!A178)&gt;1,0,1))</f>
        <v>0</v>
      </c>
      <c r="L178" s="11" t="n">
        <f aca="false">IF($K178=0,0,IF(COUNT(E178:I178)=5,1,0))</f>
        <v>0</v>
      </c>
      <c r="M178" s="29" t="str">
        <f aca="false">IF(L178=1,AVERAGE(E178:I178),"")</f>
        <v/>
      </c>
      <c r="N178" s="30" t="str">
        <f aca="false">IF($L178=1,E178,"")</f>
        <v/>
      </c>
      <c r="O178" s="30" t="str">
        <f aca="false">IF($L178=1,F178,"")</f>
        <v/>
      </c>
      <c r="P178" s="30" t="str">
        <f aca="false">IF($L178=1,G178,"")</f>
        <v/>
      </c>
      <c r="Q178" s="30" t="str">
        <f aca="false">IF($L178=1,H178,"")</f>
        <v/>
      </c>
      <c r="R178" s="30" t="str">
        <f aca="false">IF($L178=1,I178,"")</f>
        <v/>
      </c>
      <c r="S178" s="30" t="str">
        <f aca="false">IF(L178=1,SUM(E178:I178),"")</f>
        <v/>
      </c>
    </row>
    <row r="179" customFormat="false" ht="15" hidden="false" customHeight="false" outlineLevel="0" collapsed="false">
      <c r="A179" s="11" t="str">
        <f aca="false">IF($K179=1,Data!A179,"")</f>
        <v/>
      </c>
      <c r="B179" s="11" t="str">
        <f aca="false">IF($K179=0,"",IF(AND(ISNUMBER(Data!B179),Data!B179&gt;=Codebook!$F$6,Data!B179&lt;=Codebook!$G$6),Data!B179,""))</f>
        <v/>
      </c>
      <c r="C179" s="11" t="str">
        <f aca="false">IF($K179=0,"",IF(AND(ISNUMBER(Data!C179),Data!C179&gt;=Codebook!$F$7,Data!C179&lt;=Codebook!$G$7),Data!C179,""))</f>
        <v/>
      </c>
      <c r="D179" s="11" t="str">
        <f aca="false">IF($K179=0,"",IF(AND(ISNUMBER(Data!D179),Data!D179&gt;=Codebook!$F$8,Data!D179&lt;=Codebook!$G$8),Data!D179,""))</f>
        <v/>
      </c>
      <c r="E179" s="11" t="str">
        <f aca="false">IF($K179=0,"",IF(AND(ISNUMBER(Data!E179),Data!E179&gt;=Codebook!$F$9,Data!E179&lt;=Codebook!$G$9),Data!E179,""))</f>
        <v/>
      </c>
      <c r="F179" s="11" t="str">
        <f aca="false">IF($K179=0,"",IF(AND(ISNUMBER(Data!F179),Data!F179&gt;=Codebook!$F$10,Data!F179&lt;=Codebook!$G$10),Data!F179,""))</f>
        <v/>
      </c>
      <c r="G179" s="11" t="str">
        <f aca="false">IF($K179=0,"",IF(AND(ISNUMBER(Data!G179),Data!G179&gt;=Codebook!$F$11,Data!G179&lt;=Codebook!$G$11),Data!G179,""))</f>
        <v/>
      </c>
      <c r="H179" s="11" t="str">
        <f aca="false">IF($K179=0,"",IF(AND(ISNUMBER(Data!H179),Data!H179&gt;=Codebook!$F$12,Data!H179&lt;=Codebook!$G$12),Data!H179,""))</f>
        <v/>
      </c>
      <c r="I179" s="11" t="str">
        <f aca="false">IF($K179=0,"",IF(AND(ISNUMBER(Data!I179),Data!I179&gt;=Codebook!$F$13,Data!I179&lt;=Codebook!$G$13),Data!I179,""))</f>
        <v/>
      </c>
      <c r="J179" s="11" t="str">
        <f aca="false">IF($K179=0,"",IF(AND(ISNUMBER(Data!J179),Data!J179&gt;=Codebook!$F$14,Data!J179&lt;=Codebook!$G$14),Data!J179,""))</f>
        <v/>
      </c>
      <c r="K179" s="11" t="n">
        <f aca="false">IF(Data!A179="",0,IF(COUNTIF(Data!$A$5:A179,Data!A179)&gt;1,0,1))</f>
        <v>0</v>
      </c>
      <c r="L179" s="11" t="n">
        <f aca="false">IF($K179=0,0,IF(COUNT(E179:I179)=5,1,0))</f>
        <v>0</v>
      </c>
      <c r="M179" s="29" t="str">
        <f aca="false">IF(L179=1,AVERAGE(E179:I179),"")</f>
        <v/>
      </c>
      <c r="N179" s="30" t="str">
        <f aca="false">IF($L179=1,E179,"")</f>
        <v/>
      </c>
      <c r="O179" s="30" t="str">
        <f aca="false">IF($L179=1,F179,"")</f>
        <v/>
      </c>
      <c r="P179" s="30" t="str">
        <f aca="false">IF($L179=1,G179,"")</f>
        <v/>
      </c>
      <c r="Q179" s="30" t="str">
        <f aca="false">IF($L179=1,H179,"")</f>
        <v/>
      </c>
      <c r="R179" s="30" t="str">
        <f aca="false">IF($L179=1,I179,"")</f>
        <v/>
      </c>
      <c r="S179" s="30" t="str">
        <f aca="false">IF(L179=1,SUM(E179:I179),"")</f>
        <v/>
      </c>
    </row>
    <row r="180" customFormat="false" ht="15" hidden="false" customHeight="false" outlineLevel="0" collapsed="false">
      <c r="A180" s="11" t="str">
        <f aca="false">IF($K180=1,Data!A180,"")</f>
        <v/>
      </c>
      <c r="B180" s="11" t="str">
        <f aca="false">IF($K180=0,"",IF(AND(ISNUMBER(Data!B180),Data!B180&gt;=Codebook!$F$6,Data!B180&lt;=Codebook!$G$6),Data!B180,""))</f>
        <v/>
      </c>
      <c r="C180" s="11" t="str">
        <f aca="false">IF($K180=0,"",IF(AND(ISNUMBER(Data!C180),Data!C180&gt;=Codebook!$F$7,Data!C180&lt;=Codebook!$G$7),Data!C180,""))</f>
        <v/>
      </c>
      <c r="D180" s="11" t="str">
        <f aca="false">IF($K180=0,"",IF(AND(ISNUMBER(Data!D180),Data!D180&gt;=Codebook!$F$8,Data!D180&lt;=Codebook!$G$8),Data!D180,""))</f>
        <v/>
      </c>
      <c r="E180" s="11" t="str">
        <f aca="false">IF($K180=0,"",IF(AND(ISNUMBER(Data!E180),Data!E180&gt;=Codebook!$F$9,Data!E180&lt;=Codebook!$G$9),Data!E180,""))</f>
        <v/>
      </c>
      <c r="F180" s="11" t="str">
        <f aca="false">IF($K180=0,"",IF(AND(ISNUMBER(Data!F180),Data!F180&gt;=Codebook!$F$10,Data!F180&lt;=Codebook!$G$10),Data!F180,""))</f>
        <v/>
      </c>
      <c r="G180" s="11" t="str">
        <f aca="false">IF($K180=0,"",IF(AND(ISNUMBER(Data!G180),Data!G180&gt;=Codebook!$F$11,Data!G180&lt;=Codebook!$G$11),Data!G180,""))</f>
        <v/>
      </c>
      <c r="H180" s="11" t="str">
        <f aca="false">IF($K180=0,"",IF(AND(ISNUMBER(Data!H180),Data!H180&gt;=Codebook!$F$12,Data!H180&lt;=Codebook!$G$12),Data!H180,""))</f>
        <v/>
      </c>
      <c r="I180" s="11" t="str">
        <f aca="false">IF($K180=0,"",IF(AND(ISNUMBER(Data!I180),Data!I180&gt;=Codebook!$F$13,Data!I180&lt;=Codebook!$G$13),Data!I180,""))</f>
        <v/>
      </c>
      <c r="J180" s="11" t="str">
        <f aca="false">IF($K180=0,"",IF(AND(ISNUMBER(Data!J180),Data!J180&gt;=Codebook!$F$14,Data!J180&lt;=Codebook!$G$14),Data!J180,""))</f>
        <v/>
      </c>
      <c r="K180" s="11" t="n">
        <f aca="false">IF(Data!A180="",0,IF(COUNTIF(Data!$A$5:A180,Data!A180)&gt;1,0,1))</f>
        <v>0</v>
      </c>
      <c r="L180" s="11" t="n">
        <f aca="false">IF($K180=0,0,IF(COUNT(E180:I180)=5,1,0))</f>
        <v>0</v>
      </c>
      <c r="M180" s="29" t="str">
        <f aca="false">IF(L180=1,AVERAGE(E180:I180),"")</f>
        <v/>
      </c>
      <c r="N180" s="30" t="str">
        <f aca="false">IF($L180=1,E180,"")</f>
        <v/>
      </c>
      <c r="O180" s="30" t="str">
        <f aca="false">IF($L180=1,F180,"")</f>
        <v/>
      </c>
      <c r="P180" s="30" t="str">
        <f aca="false">IF($L180=1,G180,"")</f>
        <v/>
      </c>
      <c r="Q180" s="30" t="str">
        <f aca="false">IF($L180=1,H180,"")</f>
        <v/>
      </c>
      <c r="R180" s="30" t="str">
        <f aca="false">IF($L180=1,I180,"")</f>
        <v/>
      </c>
      <c r="S180" s="30" t="str">
        <f aca="false">IF(L180=1,SUM(E180:I180),"")</f>
        <v/>
      </c>
    </row>
    <row r="181" customFormat="false" ht="15" hidden="false" customHeight="false" outlineLevel="0" collapsed="false">
      <c r="A181" s="11" t="str">
        <f aca="false">IF($K181=1,Data!A181,"")</f>
        <v/>
      </c>
      <c r="B181" s="11" t="str">
        <f aca="false">IF($K181=0,"",IF(AND(ISNUMBER(Data!B181),Data!B181&gt;=Codebook!$F$6,Data!B181&lt;=Codebook!$G$6),Data!B181,""))</f>
        <v/>
      </c>
      <c r="C181" s="11" t="str">
        <f aca="false">IF($K181=0,"",IF(AND(ISNUMBER(Data!C181),Data!C181&gt;=Codebook!$F$7,Data!C181&lt;=Codebook!$G$7),Data!C181,""))</f>
        <v/>
      </c>
      <c r="D181" s="11" t="str">
        <f aca="false">IF($K181=0,"",IF(AND(ISNUMBER(Data!D181),Data!D181&gt;=Codebook!$F$8,Data!D181&lt;=Codebook!$G$8),Data!D181,""))</f>
        <v/>
      </c>
      <c r="E181" s="11" t="str">
        <f aca="false">IF($K181=0,"",IF(AND(ISNUMBER(Data!E181),Data!E181&gt;=Codebook!$F$9,Data!E181&lt;=Codebook!$G$9),Data!E181,""))</f>
        <v/>
      </c>
      <c r="F181" s="11" t="str">
        <f aca="false">IF($K181=0,"",IF(AND(ISNUMBER(Data!F181),Data!F181&gt;=Codebook!$F$10,Data!F181&lt;=Codebook!$G$10),Data!F181,""))</f>
        <v/>
      </c>
      <c r="G181" s="11" t="str">
        <f aca="false">IF($K181=0,"",IF(AND(ISNUMBER(Data!G181),Data!G181&gt;=Codebook!$F$11,Data!G181&lt;=Codebook!$G$11),Data!G181,""))</f>
        <v/>
      </c>
      <c r="H181" s="11" t="str">
        <f aca="false">IF($K181=0,"",IF(AND(ISNUMBER(Data!H181),Data!H181&gt;=Codebook!$F$12,Data!H181&lt;=Codebook!$G$12),Data!H181,""))</f>
        <v/>
      </c>
      <c r="I181" s="11" t="str">
        <f aca="false">IF($K181=0,"",IF(AND(ISNUMBER(Data!I181),Data!I181&gt;=Codebook!$F$13,Data!I181&lt;=Codebook!$G$13),Data!I181,""))</f>
        <v/>
      </c>
      <c r="J181" s="11" t="str">
        <f aca="false">IF($K181=0,"",IF(AND(ISNUMBER(Data!J181),Data!J181&gt;=Codebook!$F$14,Data!J181&lt;=Codebook!$G$14),Data!J181,""))</f>
        <v/>
      </c>
      <c r="K181" s="11" t="n">
        <f aca="false">IF(Data!A181="",0,IF(COUNTIF(Data!$A$5:A181,Data!A181)&gt;1,0,1))</f>
        <v>0</v>
      </c>
      <c r="L181" s="11" t="n">
        <f aca="false">IF($K181=0,0,IF(COUNT(E181:I181)=5,1,0))</f>
        <v>0</v>
      </c>
      <c r="M181" s="29" t="str">
        <f aca="false">IF(L181=1,AVERAGE(E181:I181),"")</f>
        <v/>
      </c>
      <c r="N181" s="30" t="str">
        <f aca="false">IF($L181=1,E181,"")</f>
        <v/>
      </c>
      <c r="O181" s="30" t="str">
        <f aca="false">IF($L181=1,F181,"")</f>
        <v/>
      </c>
      <c r="P181" s="30" t="str">
        <f aca="false">IF($L181=1,G181,"")</f>
        <v/>
      </c>
      <c r="Q181" s="30" t="str">
        <f aca="false">IF($L181=1,H181,"")</f>
        <v/>
      </c>
      <c r="R181" s="30" t="str">
        <f aca="false">IF($L181=1,I181,"")</f>
        <v/>
      </c>
      <c r="S181" s="30" t="str">
        <f aca="false">IF(L181=1,SUM(E181:I181),"")</f>
        <v/>
      </c>
    </row>
    <row r="182" customFormat="false" ht="15" hidden="false" customHeight="false" outlineLevel="0" collapsed="false">
      <c r="A182" s="11" t="str">
        <f aca="false">IF($K182=1,Data!A182,"")</f>
        <v/>
      </c>
      <c r="B182" s="11" t="str">
        <f aca="false">IF($K182=0,"",IF(AND(ISNUMBER(Data!B182),Data!B182&gt;=Codebook!$F$6,Data!B182&lt;=Codebook!$G$6),Data!B182,""))</f>
        <v/>
      </c>
      <c r="C182" s="11" t="str">
        <f aca="false">IF($K182=0,"",IF(AND(ISNUMBER(Data!C182),Data!C182&gt;=Codebook!$F$7,Data!C182&lt;=Codebook!$G$7),Data!C182,""))</f>
        <v/>
      </c>
      <c r="D182" s="11" t="str">
        <f aca="false">IF($K182=0,"",IF(AND(ISNUMBER(Data!D182),Data!D182&gt;=Codebook!$F$8,Data!D182&lt;=Codebook!$G$8),Data!D182,""))</f>
        <v/>
      </c>
      <c r="E182" s="11" t="str">
        <f aca="false">IF($K182=0,"",IF(AND(ISNUMBER(Data!E182),Data!E182&gt;=Codebook!$F$9,Data!E182&lt;=Codebook!$G$9),Data!E182,""))</f>
        <v/>
      </c>
      <c r="F182" s="11" t="str">
        <f aca="false">IF($K182=0,"",IF(AND(ISNUMBER(Data!F182),Data!F182&gt;=Codebook!$F$10,Data!F182&lt;=Codebook!$G$10),Data!F182,""))</f>
        <v/>
      </c>
      <c r="G182" s="11" t="str">
        <f aca="false">IF($K182=0,"",IF(AND(ISNUMBER(Data!G182),Data!G182&gt;=Codebook!$F$11,Data!G182&lt;=Codebook!$G$11),Data!G182,""))</f>
        <v/>
      </c>
      <c r="H182" s="11" t="str">
        <f aca="false">IF($K182=0,"",IF(AND(ISNUMBER(Data!H182),Data!H182&gt;=Codebook!$F$12,Data!H182&lt;=Codebook!$G$12),Data!H182,""))</f>
        <v/>
      </c>
      <c r="I182" s="11" t="str">
        <f aca="false">IF($K182=0,"",IF(AND(ISNUMBER(Data!I182),Data!I182&gt;=Codebook!$F$13,Data!I182&lt;=Codebook!$G$13),Data!I182,""))</f>
        <v/>
      </c>
      <c r="J182" s="11" t="str">
        <f aca="false">IF($K182=0,"",IF(AND(ISNUMBER(Data!J182),Data!J182&gt;=Codebook!$F$14,Data!J182&lt;=Codebook!$G$14),Data!J182,""))</f>
        <v/>
      </c>
      <c r="K182" s="11" t="n">
        <f aca="false">IF(Data!A182="",0,IF(COUNTIF(Data!$A$5:A182,Data!A182)&gt;1,0,1))</f>
        <v>0</v>
      </c>
      <c r="L182" s="11" t="n">
        <f aca="false">IF($K182=0,0,IF(COUNT(E182:I182)=5,1,0))</f>
        <v>0</v>
      </c>
      <c r="M182" s="29" t="str">
        <f aca="false">IF(L182=1,AVERAGE(E182:I182),"")</f>
        <v/>
      </c>
      <c r="N182" s="30" t="str">
        <f aca="false">IF($L182=1,E182,"")</f>
        <v/>
      </c>
      <c r="O182" s="30" t="str">
        <f aca="false">IF($L182=1,F182,"")</f>
        <v/>
      </c>
      <c r="P182" s="30" t="str">
        <f aca="false">IF($L182=1,G182,"")</f>
        <v/>
      </c>
      <c r="Q182" s="30" t="str">
        <f aca="false">IF($L182=1,H182,"")</f>
        <v/>
      </c>
      <c r="R182" s="30" t="str">
        <f aca="false">IF($L182=1,I182,"")</f>
        <v/>
      </c>
      <c r="S182" s="30" t="str">
        <f aca="false">IF(L182=1,SUM(E182:I182),"")</f>
        <v/>
      </c>
    </row>
    <row r="183" customFormat="false" ht="15" hidden="false" customHeight="false" outlineLevel="0" collapsed="false">
      <c r="A183" s="11" t="str">
        <f aca="false">IF($K183=1,Data!A183,"")</f>
        <v/>
      </c>
      <c r="B183" s="11" t="str">
        <f aca="false">IF($K183=0,"",IF(AND(ISNUMBER(Data!B183),Data!B183&gt;=Codebook!$F$6,Data!B183&lt;=Codebook!$G$6),Data!B183,""))</f>
        <v/>
      </c>
      <c r="C183" s="11" t="str">
        <f aca="false">IF($K183=0,"",IF(AND(ISNUMBER(Data!C183),Data!C183&gt;=Codebook!$F$7,Data!C183&lt;=Codebook!$G$7),Data!C183,""))</f>
        <v/>
      </c>
      <c r="D183" s="11" t="str">
        <f aca="false">IF($K183=0,"",IF(AND(ISNUMBER(Data!D183),Data!D183&gt;=Codebook!$F$8,Data!D183&lt;=Codebook!$G$8),Data!D183,""))</f>
        <v/>
      </c>
      <c r="E183" s="11" t="str">
        <f aca="false">IF($K183=0,"",IF(AND(ISNUMBER(Data!E183),Data!E183&gt;=Codebook!$F$9,Data!E183&lt;=Codebook!$G$9),Data!E183,""))</f>
        <v/>
      </c>
      <c r="F183" s="11" t="str">
        <f aca="false">IF($K183=0,"",IF(AND(ISNUMBER(Data!F183),Data!F183&gt;=Codebook!$F$10,Data!F183&lt;=Codebook!$G$10),Data!F183,""))</f>
        <v/>
      </c>
      <c r="G183" s="11" t="str">
        <f aca="false">IF($K183=0,"",IF(AND(ISNUMBER(Data!G183),Data!G183&gt;=Codebook!$F$11,Data!G183&lt;=Codebook!$G$11),Data!G183,""))</f>
        <v/>
      </c>
      <c r="H183" s="11" t="str">
        <f aca="false">IF($K183=0,"",IF(AND(ISNUMBER(Data!H183),Data!H183&gt;=Codebook!$F$12,Data!H183&lt;=Codebook!$G$12),Data!H183,""))</f>
        <v/>
      </c>
      <c r="I183" s="11" t="str">
        <f aca="false">IF($K183=0,"",IF(AND(ISNUMBER(Data!I183),Data!I183&gt;=Codebook!$F$13,Data!I183&lt;=Codebook!$G$13),Data!I183,""))</f>
        <v/>
      </c>
      <c r="J183" s="11" t="str">
        <f aca="false">IF($K183=0,"",IF(AND(ISNUMBER(Data!J183),Data!J183&gt;=Codebook!$F$14,Data!J183&lt;=Codebook!$G$14),Data!J183,""))</f>
        <v/>
      </c>
      <c r="K183" s="11" t="n">
        <f aca="false">IF(Data!A183="",0,IF(COUNTIF(Data!$A$5:A183,Data!A183)&gt;1,0,1))</f>
        <v>0</v>
      </c>
      <c r="L183" s="11" t="n">
        <f aca="false">IF($K183=0,0,IF(COUNT(E183:I183)=5,1,0))</f>
        <v>0</v>
      </c>
      <c r="M183" s="29" t="str">
        <f aca="false">IF(L183=1,AVERAGE(E183:I183),"")</f>
        <v/>
      </c>
      <c r="N183" s="30" t="str">
        <f aca="false">IF($L183=1,E183,"")</f>
        <v/>
      </c>
      <c r="O183" s="30" t="str">
        <f aca="false">IF($L183=1,F183,"")</f>
        <v/>
      </c>
      <c r="P183" s="30" t="str">
        <f aca="false">IF($L183=1,G183,"")</f>
        <v/>
      </c>
      <c r="Q183" s="30" t="str">
        <f aca="false">IF($L183=1,H183,"")</f>
        <v/>
      </c>
      <c r="R183" s="30" t="str">
        <f aca="false">IF($L183=1,I183,"")</f>
        <v/>
      </c>
      <c r="S183" s="30" t="str">
        <f aca="false">IF(L183=1,SUM(E183:I183),"")</f>
        <v/>
      </c>
    </row>
    <row r="184" customFormat="false" ht="15" hidden="false" customHeight="false" outlineLevel="0" collapsed="false">
      <c r="A184" s="11" t="str">
        <f aca="false">IF($K184=1,Data!A184,"")</f>
        <v/>
      </c>
      <c r="B184" s="11" t="str">
        <f aca="false">IF($K184=0,"",IF(AND(ISNUMBER(Data!B184),Data!B184&gt;=Codebook!$F$6,Data!B184&lt;=Codebook!$G$6),Data!B184,""))</f>
        <v/>
      </c>
      <c r="C184" s="11" t="str">
        <f aca="false">IF($K184=0,"",IF(AND(ISNUMBER(Data!C184),Data!C184&gt;=Codebook!$F$7,Data!C184&lt;=Codebook!$G$7),Data!C184,""))</f>
        <v/>
      </c>
      <c r="D184" s="11" t="str">
        <f aca="false">IF($K184=0,"",IF(AND(ISNUMBER(Data!D184),Data!D184&gt;=Codebook!$F$8,Data!D184&lt;=Codebook!$G$8),Data!D184,""))</f>
        <v/>
      </c>
      <c r="E184" s="11" t="str">
        <f aca="false">IF($K184=0,"",IF(AND(ISNUMBER(Data!E184),Data!E184&gt;=Codebook!$F$9,Data!E184&lt;=Codebook!$G$9),Data!E184,""))</f>
        <v/>
      </c>
      <c r="F184" s="11" t="str">
        <f aca="false">IF($K184=0,"",IF(AND(ISNUMBER(Data!F184),Data!F184&gt;=Codebook!$F$10,Data!F184&lt;=Codebook!$G$10),Data!F184,""))</f>
        <v/>
      </c>
      <c r="G184" s="11" t="str">
        <f aca="false">IF($K184=0,"",IF(AND(ISNUMBER(Data!G184),Data!G184&gt;=Codebook!$F$11,Data!G184&lt;=Codebook!$G$11),Data!G184,""))</f>
        <v/>
      </c>
      <c r="H184" s="11" t="str">
        <f aca="false">IF($K184=0,"",IF(AND(ISNUMBER(Data!H184),Data!H184&gt;=Codebook!$F$12,Data!H184&lt;=Codebook!$G$12),Data!H184,""))</f>
        <v/>
      </c>
      <c r="I184" s="11" t="str">
        <f aca="false">IF($K184=0,"",IF(AND(ISNUMBER(Data!I184),Data!I184&gt;=Codebook!$F$13,Data!I184&lt;=Codebook!$G$13),Data!I184,""))</f>
        <v/>
      </c>
      <c r="J184" s="11" t="str">
        <f aca="false">IF($K184=0,"",IF(AND(ISNUMBER(Data!J184),Data!J184&gt;=Codebook!$F$14,Data!J184&lt;=Codebook!$G$14),Data!J184,""))</f>
        <v/>
      </c>
      <c r="K184" s="11" t="n">
        <f aca="false">IF(Data!A184="",0,IF(COUNTIF(Data!$A$5:A184,Data!A184)&gt;1,0,1))</f>
        <v>0</v>
      </c>
      <c r="L184" s="11" t="n">
        <f aca="false">IF($K184=0,0,IF(COUNT(E184:I184)=5,1,0))</f>
        <v>0</v>
      </c>
      <c r="M184" s="29" t="str">
        <f aca="false">IF(L184=1,AVERAGE(E184:I184),"")</f>
        <v/>
      </c>
      <c r="N184" s="30" t="str">
        <f aca="false">IF($L184=1,E184,"")</f>
        <v/>
      </c>
      <c r="O184" s="30" t="str">
        <f aca="false">IF($L184=1,F184,"")</f>
        <v/>
      </c>
      <c r="P184" s="30" t="str">
        <f aca="false">IF($L184=1,G184,"")</f>
        <v/>
      </c>
      <c r="Q184" s="30" t="str">
        <f aca="false">IF($L184=1,H184,"")</f>
        <v/>
      </c>
      <c r="R184" s="30" t="str">
        <f aca="false">IF($L184=1,I184,"")</f>
        <v/>
      </c>
      <c r="S184" s="30" t="str">
        <f aca="false">IF(L184=1,SUM(E184:I184),"")</f>
        <v/>
      </c>
    </row>
    <row r="185" customFormat="false" ht="15" hidden="false" customHeight="false" outlineLevel="0" collapsed="false">
      <c r="A185" s="11" t="str">
        <f aca="false">IF($K185=1,Data!A185,"")</f>
        <v/>
      </c>
      <c r="B185" s="11" t="str">
        <f aca="false">IF($K185=0,"",IF(AND(ISNUMBER(Data!B185),Data!B185&gt;=Codebook!$F$6,Data!B185&lt;=Codebook!$G$6),Data!B185,""))</f>
        <v/>
      </c>
      <c r="C185" s="11" t="str">
        <f aca="false">IF($K185=0,"",IF(AND(ISNUMBER(Data!C185),Data!C185&gt;=Codebook!$F$7,Data!C185&lt;=Codebook!$G$7),Data!C185,""))</f>
        <v/>
      </c>
      <c r="D185" s="11" t="str">
        <f aca="false">IF($K185=0,"",IF(AND(ISNUMBER(Data!D185),Data!D185&gt;=Codebook!$F$8,Data!D185&lt;=Codebook!$G$8),Data!D185,""))</f>
        <v/>
      </c>
      <c r="E185" s="11" t="str">
        <f aca="false">IF($K185=0,"",IF(AND(ISNUMBER(Data!E185),Data!E185&gt;=Codebook!$F$9,Data!E185&lt;=Codebook!$G$9),Data!E185,""))</f>
        <v/>
      </c>
      <c r="F185" s="11" t="str">
        <f aca="false">IF($K185=0,"",IF(AND(ISNUMBER(Data!F185),Data!F185&gt;=Codebook!$F$10,Data!F185&lt;=Codebook!$G$10),Data!F185,""))</f>
        <v/>
      </c>
      <c r="G185" s="11" t="str">
        <f aca="false">IF($K185=0,"",IF(AND(ISNUMBER(Data!G185),Data!G185&gt;=Codebook!$F$11,Data!G185&lt;=Codebook!$G$11),Data!G185,""))</f>
        <v/>
      </c>
      <c r="H185" s="11" t="str">
        <f aca="false">IF($K185=0,"",IF(AND(ISNUMBER(Data!H185),Data!H185&gt;=Codebook!$F$12,Data!H185&lt;=Codebook!$G$12),Data!H185,""))</f>
        <v/>
      </c>
      <c r="I185" s="11" t="str">
        <f aca="false">IF($K185=0,"",IF(AND(ISNUMBER(Data!I185),Data!I185&gt;=Codebook!$F$13,Data!I185&lt;=Codebook!$G$13),Data!I185,""))</f>
        <v/>
      </c>
      <c r="J185" s="11" t="str">
        <f aca="false">IF($K185=0,"",IF(AND(ISNUMBER(Data!J185),Data!J185&gt;=Codebook!$F$14,Data!J185&lt;=Codebook!$G$14),Data!J185,""))</f>
        <v/>
      </c>
      <c r="K185" s="11" t="n">
        <f aca="false">IF(Data!A185="",0,IF(COUNTIF(Data!$A$5:A185,Data!A185)&gt;1,0,1))</f>
        <v>0</v>
      </c>
      <c r="L185" s="11" t="n">
        <f aca="false">IF($K185=0,0,IF(COUNT(E185:I185)=5,1,0))</f>
        <v>0</v>
      </c>
      <c r="M185" s="29" t="str">
        <f aca="false">IF(L185=1,AVERAGE(E185:I185),"")</f>
        <v/>
      </c>
      <c r="N185" s="30" t="str">
        <f aca="false">IF($L185=1,E185,"")</f>
        <v/>
      </c>
      <c r="O185" s="30" t="str">
        <f aca="false">IF($L185=1,F185,"")</f>
        <v/>
      </c>
      <c r="P185" s="30" t="str">
        <f aca="false">IF($L185=1,G185,"")</f>
        <v/>
      </c>
      <c r="Q185" s="30" t="str">
        <f aca="false">IF($L185=1,H185,"")</f>
        <v/>
      </c>
      <c r="R185" s="30" t="str">
        <f aca="false">IF($L185=1,I185,"")</f>
        <v/>
      </c>
      <c r="S185" s="30" t="str">
        <f aca="false">IF(L185=1,SUM(E185:I185),"")</f>
        <v/>
      </c>
    </row>
    <row r="186" customFormat="false" ht="15" hidden="false" customHeight="false" outlineLevel="0" collapsed="false">
      <c r="A186" s="11" t="str">
        <f aca="false">IF($K186=1,Data!A186,"")</f>
        <v/>
      </c>
      <c r="B186" s="11" t="str">
        <f aca="false">IF($K186=0,"",IF(AND(ISNUMBER(Data!B186),Data!B186&gt;=Codebook!$F$6,Data!B186&lt;=Codebook!$G$6),Data!B186,""))</f>
        <v/>
      </c>
      <c r="C186" s="11" t="str">
        <f aca="false">IF($K186=0,"",IF(AND(ISNUMBER(Data!C186),Data!C186&gt;=Codebook!$F$7,Data!C186&lt;=Codebook!$G$7),Data!C186,""))</f>
        <v/>
      </c>
      <c r="D186" s="11" t="str">
        <f aca="false">IF($K186=0,"",IF(AND(ISNUMBER(Data!D186),Data!D186&gt;=Codebook!$F$8,Data!D186&lt;=Codebook!$G$8),Data!D186,""))</f>
        <v/>
      </c>
      <c r="E186" s="11" t="str">
        <f aca="false">IF($K186=0,"",IF(AND(ISNUMBER(Data!E186),Data!E186&gt;=Codebook!$F$9,Data!E186&lt;=Codebook!$G$9),Data!E186,""))</f>
        <v/>
      </c>
      <c r="F186" s="11" t="str">
        <f aca="false">IF($K186=0,"",IF(AND(ISNUMBER(Data!F186),Data!F186&gt;=Codebook!$F$10,Data!F186&lt;=Codebook!$G$10),Data!F186,""))</f>
        <v/>
      </c>
      <c r="G186" s="11" t="str">
        <f aca="false">IF($K186=0,"",IF(AND(ISNUMBER(Data!G186),Data!G186&gt;=Codebook!$F$11,Data!G186&lt;=Codebook!$G$11),Data!G186,""))</f>
        <v/>
      </c>
      <c r="H186" s="11" t="str">
        <f aca="false">IF($K186=0,"",IF(AND(ISNUMBER(Data!H186),Data!H186&gt;=Codebook!$F$12,Data!H186&lt;=Codebook!$G$12),Data!H186,""))</f>
        <v/>
      </c>
      <c r="I186" s="11" t="str">
        <f aca="false">IF($K186=0,"",IF(AND(ISNUMBER(Data!I186),Data!I186&gt;=Codebook!$F$13,Data!I186&lt;=Codebook!$G$13),Data!I186,""))</f>
        <v/>
      </c>
      <c r="J186" s="11" t="str">
        <f aca="false">IF($K186=0,"",IF(AND(ISNUMBER(Data!J186),Data!J186&gt;=Codebook!$F$14,Data!J186&lt;=Codebook!$G$14),Data!J186,""))</f>
        <v/>
      </c>
      <c r="K186" s="11" t="n">
        <f aca="false">IF(Data!A186="",0,IF(COUNTIF(Data!$A$5:A186,Data!A186)&gt;1,0,1))</f>
        <v>0</v>
      </c>
      <c r="L186" s="11" t="n">
        <f aca="false">IF($K186=0,0,IF(COUNT(E186:I186)=5,1,0))</f>
        <v>0</v>
      </c>
      <c r="M186" s="29" t="str">
        <f aca="false">IF(L186=1,AVERAGE(E186:I186),"")</f>
        <v/>
      </c>
      <c r="N186" s="30" t="str">
        <f aca="false">IF($L186=1,E186,"")</f>
        <v/>
      </c>
      <c r="O186" s="30" t="str">
        <f aca="false">IF($L186=1,F186,"")</f>
        <v/>
      </c>
      <c r="P186" s="30" t="str">
        <f aca="false">IF($L186=1,G186,"")</f>
        <v/>
      </c>
      <c r="Q186" s="30" t="str">
        <f aca="false">IF($L186=1,H186,"")</f>
        <v/>
      </c>
      <c r="R186" s="30" t="str">
        <f aca="false">IF($L186=1,I186,"")</f>
        <v/>
      </c>
      <c r="S186" s="30" t="str">
        <f aca="false">IF(L186=1,SUM(E186:I186),"")</f>
        <v/>
      </c>
    </row>
    <row r="187" customFormat="false" ht="15" hidden="false" customHeight="false" outlineLevel="0" collapsed="false">
      <c r="A187" s="11" t="str">
        <f aca="false">IF($K187=1,Data!A187,"")</f>
        <v/>
      </c>
      <c r="B187" s="11" t="str">
        <f aca="false">IF($K187=0,"",IF(AND(ISNUMBER(Data!B187),Data!B187&gt;=Codebook!$F$6,Data!B187&lt;=Codebook!$G$6),Data!B187,""))</f>
        <v/>
      </c>
      <c r="C187" s="11" t="str">
        <f aca="false">IF($K187=0,"",IF(AND(ISNUMBER(Data!C187),Data!C187&gt;=Codebook!$F$7,Data!C187&lt;=Codebook!$G$7),Data!C187,""))</f>
        <v/>
      </c>
      <c r="D187" s="11" t="str">
        <f aca="false">IF($K187=0,"",IF(AND(ISNUMBER(Data!D187),Data!D187&gt;=Codebook!$F$8,Data!D187&lt;=Codebook!$G$8),Data!D187,""))</f>
        <v/>
      </c>
      <c r="E187" s="11" t="str">
        <f aca="false">IF($K187=0,"",IF(AND(ISNUMBER(Data!E187),Data!E187&gt;=Codebook!$F$9,Data!E187&lt;=Codebook!$G$9),Data!E187,""))</f>
        <v/>
      </c>
      <c r="F187" s="11" t="str">
        <f aca="false">IF($K187=0,"",IF(AND(ISNUMBER(Data!F187),Data!F187&gt;=Codebook!$F$10,Data!F187&lt;=Codebook!$G$10),Data!F187,""))</f>
        <v/>
      </c>
      <c r="G187" s="11" t="str">
        <f aca="false">IF($K187=0,"",IF(AND(ISNUMBER(Data!G187),Data!G187&gt;=Codebook!$F$11,Data!G187&lt;=Codebook!$G$11),Data!G187,""))</f>
        <v/>
      </c>
      <c r="H187" s="11" t="str">
        <f aca="false">IF($K187=0,"",IF(AND(ISNUMBER(Data!H187),Data!H187&gt;=Codebook!$F$12,Data!H187&lt;=Codebook!$G$12),Data!H187,""))</f>
        <v/>
      </c>
      <c r="I187" s="11" t="str">
        <f aca="false">IF($K187=0,"",IF(AND(ISNUMBER(Data!I187),Data!I187&gt;=Codebook!$F$13,Data!I187&lt;=Codebook!$G$13),Data!I187,""))</f>
        <v/>
      </c>
      <c r="J187" s="11" t="str">
        <f aca="false">IF($K187=0,"",IF(AND(ISNUMBER(Data!J187),Data!J187&gt;=Codebook!$F$14,Data!J187&lt;=Codebook!$G$14),Data!J187,""))</f>
        <v/>
      </c>
      <c r="K187" s="11" t="n">
        <f aca="false">IF(Data!A187="",0,IF(COUNTIF(Data!$A$5:A187,Data!A187)&gt;1,0,1))</f>
        <v>0</v>
      </c>
      <c r="L187" s="11" t="n">
        <f aca="false">IF($K187=0,0,IF(COUNT(E187:I187)=5,1,0))</f>
        <v>0</v>
      </c>
      <c r="M187" s="29" t="str">
        <f aca="false">IF(L187=1,AVERAGE(E187:I187),"")</f>
        <v/>
      </c>
      <c r="N187" s="30" t="str">
        <f aca="false">IF($L187=1,E187,"")</f>
        <v/>
      </c>
      <c r="O187" s="30" t="str">
        <f aca="false">IF($L187=1,F187,"")</f>
        <v/>
      </c>
      <c r="P187" s="30" t="str">
        <f aca="false">IF($L187=1,G187,"")</f>
        <v/>
      </c>
      <c r="Q187" s="30" t="str">
        <f aca="false">IF($L187=1,H187,"")</f>
        <v/>
      </c>
      <c r="R187" s="30" t="str">
        <f aca="false">IF($L187=1,I187,"")</f>
        <v/>
      </c>
      <c r="S187" s="30" t="str">
        <f aca="false">IF(L187=1,SUM(E187:I187),"")</f>
        <v/>
      </c>
    </row>
    <row r="188" customFormat="false" ht="15" hidden="false" customHeight="false" outlineLevel="0" collapsed="false">
      <c r="A188" s="11" t="str">
        <f aca="false">IF($K188=1,Data!A188,"")</f>
        <v/>
      </c>
      <c r="B188" s="11" t="str">
        <f aca="false">IF($K188=0,"",IF(AND(ISNUMBER(Data!B188),Data!B188&gt;=Codebook!$F$6,Data!B188&lt;=Codebook!$G$6),Data!B188,""))</f>
        <v/>
      </c>
      <c r="C188" s="11" t="str">
        <f aca="false">IF($K188=0,"",IF(AND(ISNUMBER(Data!C188),Data!C188&gt;=Codebook!$F$7,Data!C188&lt;=Codebook!$G$7),Data!C188,""))</f>
        <v/>
      </c>
      <c r="D188" s="11" t="str">
        <f aca="false">IF($K188=0,"",IF(AND(ISNUMBER(Data!D188),Data!D188&gt;=Codebook!$F$8,Data!D188&lt;=Codebook!$G$8),Data!D188,""))</f>
        <v/>
      </c>
      <c r="E188" s="11" t="str">
        <f aca="false">IF($K188=0,"",IF(AND(ISNUMBER(Data!E188),Data!E188&gt;=Codebook!$F$9,Data!E188&lt;=Codebook!$G$9),Data!E188,""))</f>
        <v/>
      </c>
      <c r="F188" s="11" t="str">
        <f aca="false">IF($K188=0,"",IF(AND(ISNUMBER(Data!F188),Data!F188&gt;=Codebook!$F$10,Data!F188&lt;=Codebook!$G$10),Data!F188,""))</f>
        <v/>
      </c>
      <c r="G188" s="11" t="str">
        <f aca="false">IF($K188=0,"",IF(AND(ISNUMBER(Data!G188),Data!G188&gt;=Codebook!$F$11,Data!G188&lt;=Codebook!$G$11),Data!G188,""))</f>
        <v/>
      </c>
      <c r="H188" s="11" t="str">
        <f aca="false">IF($K188=0,"",IF(AND(ISNUMBER(Data!H188),Data!H188&gt;=Codebook!$F$12,Data!H188&lt;=Codebook!$G$12),Data!H188,""))</f>
        <v/>
      </c>
      <c r="I188" s="11" t="str">
        <f aca="false">IF($K188=0,"",IF(AND(ISNUMBER(Data!I188),Data!I188&gt;=Codebook!$F$13,Data!I188&lt;=Codebook!$G$13),Data!I188,""))</f>
        <v/>
      </c>
      <c r="J188" s="11" t="str">
        <f aca="false">IF($K188=0,"",IF(AND(ISNUMBER(Data!J188),Data!J188&gt;=Codebook!$F$14,Data!J188&lt;=Codebook!$G$14),Data!J188,""))</f>
        <v/>
      </c>
      <c r="K188" s="11" t="n">
        <f aca="false">IF(Data!A188="",0,IF(COUNTIF(Data!$A$5:A188,Data!A188)&gt;1,0,1))</f>
        <v>0</v>
      </c>
      <c r="L188" s="11" t="n">
        <f aca="false">IF($K188=0,0,IF(COUNT(E188:I188)=5,1,0))</f>
        <v>0</v>
      </c>
      <c r="M188" s="29" t="str">
        <f aca="false">IF(L188=1,AVERAGE(E188:I188),"")</f>
        <v/>
      </c>
      <c r="N188" s="30" t="str">
        <f aca="false">IF($L188=1,E188,"")</f>
        <v/>
      </c>
      <c r="O188" s="30" t="str">
        <f aca="false">IF($L188=1,F188,"")</f>
        <v/>
      </c>
      <c r="P188" s="30" t="str">
        <f aca="false">IF($L188=1,G188,"")</f>
        <v/>
      </c>
      <c r="Q188" s="30" t="str">
        <f aca="false">IF($L188=1,H188,"")</f>
        <v/>
      </c>
      <c r="R188" s="30" t="str">
        <f aca="false">IF($L188=1,I188,"")</f>
        <v/>
      </c>
      <c r="S188" s="30" t="str">
        <f aca="false">IF(L188=1,SUM(E188:I188),"")</f>
        <v/>
      </c>
    </row>
    <row r="189" customFormat="false" ht="15" hidden="false" customHeight="false" outlineLevel="0" collapsed="false">
      <c r="A189" s="11" t="str">
        <f aca="false">IF($K189=1,Data!A189,"")</f>
        <v/>
      </c>
      <c r="B189" s="11" t="str">
        <f aca="false">IF($K189=0,"",IF(AND(ISNUMBER(Data!B189),Data!B189&gt;=Codebook!$F$6,Data!B189&lt;=Codebook!$G$6),Data!B189,""))</f>
        <v/>
      </c>
      <c r="C189" s="11" t="str">
        <f aca="false">IF($K189=0,"",IF(AND(ISNUMBER(Data!C189),Data!C189&gt;=Codebook!$F$7,Data!C189&lt;=Codebook!$G$7),Data!C189,""))</f>
        <v/>
      </c>
      <c r="D189" s="11" t="str">
        <f aca="false">IF($K189=0,"",IF(AND(ISNUMBER(Data!D189),Data!D189&gt;=Codebook!$F$8,Data!D189&lt;=Codebook!$G$8),Data!D189,""))</f>
        <v/>
      </c>
      <c r="E189" s="11" t="str">
        <f aca="false">IF($K189=0,"",IF(AND(ISNUMBER(Data!E189),Data!E189&gt;=Codebook!$F$9,Data!E189&lt;=Codebook!$G$9),Data!E189,""))</f>
        <v/>
      </c>
      <c r="F189" s="11" t="str">
        <f aca="false">IF($K189=0,"",IF(AND(ISNUMBER(Data!F189),Data!F189&gt;=Codebook!$F$10,Data!F189&lt;=Codebook!$G$10),Data!F189,""))</f>
        <v/>
      </c>
      <c r="G189" s="11" t="str">
        <f aca="false">IF($K189=0,"",IF(AND(ISNUMBER(Data!G189),Data!G189&gt;=Codebook!$F$11,Data!G189&lt;=Codebook!$G$11),Data!G189,""))</f>
        <v/>
      </c>
      <c r="H189" s="11" t="str">
        <f aca="false">IF($K189=0,"",IF(AND(ISNUMBER(Data!H189),Data!H189&gt;=Codebook!$F$12,Data!H189&lt;=Codebook!$G$12),Data!H189,""))</f>
        <v/>
      </c>
      <c r="I189" s="11" t="str">
        <f aca="false">IF($K189=0,"",IF(AND(ISNUMBER(Data!I189),Data!I189&gt;=Codebook!$F$13,Data!I189&lt;=Codebook!$G$13),Data!I189,""))</f>
        <v/>
      </c>
      <c r="J189" s="11" t="str">
        <f aca="false">IF($K189=0,"",IF(AND(ISNUMBER(Data!J189),Data!J189&gt;=Codebook!$F$14,Data!J189&lt;=Codebook!$G$14),Data!J189,""))</f>
        <v/>
      </c>
      <c r="K189" s="11" t="n">
        <f aca="false">IF(Data!A189="",0,IF(COUNTIF(Data!$A$5:A189,Data!A189)&gt;1,0,1))</f>
        <v>0</v>
      </c>
      <c r="L189" s="11" t="n">
        <f aca="false">IF($K189=0,0,IF(COUNT(E189:I189)=5,1,0))</f>
        <v>0</v>
      </c>
      <c r="M189" s="29" t="str">
        <f aca="false">IF(L189=1,AVERAGE(E189:I189),"")</f>
        <v/>
      </c>
      <c r="N189" s="30" t="str">
        <f aca="false">IF($L189=1,E189,"")</f>
        <v/>
      </c>
      <c r="O189" s="30" t="str">
        <f aca="false">IF($L189=1,F189,"")</f>
        <v/>
      </c>
      <c r="P189" s="30" t="str">
        <f aca="false">IF($L189=1,G189,"")</f>
        <v/>
      </c>
      <c r="Q189" s="30" t="str">
        <f aca="false">IF($L189=1,H189,"")</f>
        <v/>
      </c>
      <c r="R189" s="30" t="str">
        <f aca="false">IF($L189=1,I189,"")</f>
        <v/>
      </c>
      <c r="S189" s="30" t="str">
        <f aca="false">IF(L189=1,SUM(E189:I189),"")</f>
        <v/>
      </c>
    </row>
    <row r="190" customFormat="false" ht="15" hidden="false" customHeight="false" outlineLevel="0" collapsed="false">
      <c r="A190" s="11" t="str">
        <f aca="false">IF($K190=1,Data!A190,"")</f>
        <v/>
      </c>
      <c r="B190" s="11" t="str">
        <f aca="false">IF($K190=0,"",IF(AND(ISNUMBER(Data!B190),Data!B190&gt;=Codebook!$F$6,Data!B190&lt;=Codebook!$G$6),Data!B190,""))</f>
        <v/>
      </c>
      <c r="C190" s="11" t="str">
        <f aca="false">IF($K190=0,"",IF(AND(ISNUMBER(Data!C190),Data!C190&gt;=Codebook!$F$7,Data!C190&lt;=Codebook!$G$7),Data!C190,""))</f>
        <v/>
      </c>
      <c r="D190" s="11" t="str">
        <f aca="false">IF($K190=0,"",IF(AND(ISNUMBER(Data!D190),Data!D190&gt;=Codebook!$F$8,Data!D190&lt;=Codebook!$G$8),Data!D190,""))</f>
        <v/>
      </c>
      <c r="E190" s="11" t="str">
        <f aca="false">IF($K190=0,"",IF(AND(ISNUMBER(Data!E190),Data!E190&gt;=Codebook!$F$9,Data!E190&lt;=Codebook!$G$9),Data!E190,""))</f>
        <v/>
      </c>
      <c r="F190" s="11" t="str">
        <f aca="false">IF($K190=0,"",IF(AND(ISNUMBER(Data!F190),Data!F190&gt;=Codebook!$F$10,Data!F190&lt;=Codebook!$G$10),Data!F190,""))</f>
        <v/>
      </c>
      <c r="G190" s="11" t="str">
        <f aca="false">IF($K190=0,"",IF(AND(ISNUMBER(Data!G190),Data!G190&gt;=Codebook!$F$11,Data!G190&lt;=Codebook!$G$11),Data!G190,""))</f>
        <v/>
      </c>
      <c r="H190" s="11" t="str">
        <f aca="false">IF($K190=0,"",IF(AND(ISNUMBER(Data!H190),Data!H190&gt;=Codebook!$F$12,Data!H190&lt;=Codebook!$G$12),Data!H190,""))</f>
        <v/>
      </c>
      <c r="I190" s="11" t="str">
        <f aca="false">IF($K190=0,"",IF(AND(ISNUMBER(Data!I190),Data!I190&gt;=Codebook!$F$13,Data!I190&lt;=Codebook!$G$13),Data!I190,""))</f>
        <v/>
      </c>
      <c r="J190" s="11" t="str">
        <f aca="false">IF($K190=0,"",IF(AND(ISNUMBER(Data!J190),Data!J190&gt;=Codebook!$F$14,Data!J190&lt;=Codebook!$G$14),Data!J190,""))</f>
        <v/>
      </c>
      <c r="K190" s="11" t="n">
        <f aca="false">IF(Data!A190="",0,IF(COUNTIF(Data!$A$5:A190,Data!A190)&gt;1,0,1))</f>
        <v>0</v>
      </c>
      <c r="L190" s="11" t="n">
        <f aca="false">IF($K190=0,0,IF(COUNT(E190:I190)=5,1,0))</f>
        <v>0</v>
      </c>
      <c r="M190" s="29" t="str">
        <f aca="false">IF(L190=1,AVERAGE(E190:I190),"")</f>
        <v/>
      </c>
      <c r="N190" s="30" t="str">
        <f aca="false">IF($L190=1,E190,"")</f>
        <v/>
      </c>
      <c r="O190" s="30" t="str">
        <f aca="false">IF($L190=1,F190,"")</f>
        <v/>
      </c>
      <c r="P190" s="30" t="str">
        <f aca="false">IF($L190=1,G190,"")</f>
        <v/>
      </c>
      <c r="Q190" s="30" t="str">
        <f aca="false">IF($L190=1,H190,"")</f>
        <v/>
      </c>
      <c r="R190" s="30" t="str">
        <f aca="false">IF($L190=1,I190,"")</f>
        <v/>
      </c>
      <c r="S190" s="30" t="str">
        <f aca="false">IF(L190=1,SUM(E190:I190),"")</f>
        <v/>
      </c>
    </row>
    <row r="191" customFormat="false" ht="15" hidden="false" customHeight="false" outlineLevel="0" collapsed="false">
      <c r="A191" s="11" t="str">
        <f aca="false">IF($K191=1,Data!A191,"")</f>
        <v/>
      </c>
      <c r="B191" s="11" t="str">
        <f aca="false">IF($K191=0,"",IF(AND(ISNUMBER(Data!B191),Data!B191&gt;=Codebook!$F$6,Data!B191&lt;=Codebook!$G$6),Data!B191,""))</f>
        <v/>
      </c>
      <c r="C191" s="11" t="str">
        <f aca="false">IF($K191=0,"",IF(AND(ISNUMBER(Data!C191),Data!C191&gt;=Codebook!$F$7,Data!C191&lt;=Codebook!$G$7),Data!C191,""))</f>
        <v/>
      </c>
      <c r="D191" s="11" t="str">
        <f aca="false">IF($K191=0,"",IF(AND(ISNUMBER(Data!D191),Data!D191&gt;=Codebook!$F$8,Data!D191&lt;=Codebook!$G$8),Data!D191,""))</f>
        <v/>
      </c>
      <c r="E191" s="11" t="str">
        <f aca="false">IF($K191=0,"",IF(AND(ISNUMBER(Data!E191),Data!E191&gt;=Codebook!$F$9,Data!E191&lt;=Codebook!$G$9),Data!E191,""))</f>
        <v/>
      </c>
      <c r="F191" s="11" t="str">
        <f aca="false">IF($K191=0,"",IF(AND(ISNUMBER(Data!F191),Data!F191&gt;=Codebook!$F$10,Data!F191&lt;=Codebook!$G$10),Data!F191,""))</f>
        <v/>
      </c>
      <c r="G191" s="11" t="str">
        <f aca="false">IF($K191=0,"",IF(AND(ISNUMBER(Data!G191),Data!G191&gt;=Codebook!$F$11,Data!G191&lt;=Codebook!$G$11),Data!G191,""))</f>
        <v/>
      </c>
      <c r="H191" s="11" t="str">
        <f aca="false">IF($K191=0,"",IF(AND(ISNUMBER(Data!H191),Data!H191&gt;=Codebook!$F$12,Data!H191&lt;=Codebook!$G$12),Data!H191,""))</f>
        <v/>
      </c>
      <c r="I191" s="11" t="str">
        <f aca="false">IF($K191=0,"",IF(AND(ISNUMBER(Data!I191),Data!I191&gt;=Codebook!$F$13,Data!I191&lt;=Codebook!$G$13),Data!I191,""))</f>
        <v/>
      </c>
      <c r="J191" s="11" t="str">
        <f aca="false">IF($K191=0,"",IF(AND(ISNUMBER(Data!J191),Data!J191&gt;=Codebook!$F$14,Data!J191&lt;=Codebook!$G$14),Data!J191,""))</f>
        <v/>
      </c>
      <c r="K191" s="11" t="n">
        <f aca="false">IF(Data!A191="",0,IF(COUNTIF(Data!$A$5:A191,Data!A191)&gt;1,0,1))</f>
        <v>0</v>
      </c>
      <c r="L191" s="11" t="n">
        <f aca="false">IF($K191=0,0,IF(COUNT(E191:I191)=5,1,0))</f>
        <v>0</v>
      </c>
      <c r="M191" s="29" t="str">
        <f aca="false">IF(L191=1,AVERAGE(E191:I191),"")</f>
        <v/>
      </c>
      <c r="N191" s="30" t="str">
        <f aca="false">IF($L191=1,E191,"")</f>
        <v/>
      </c>
      <c r="O191" s="30" t="str">
        <f aca="false">IF($L191=1,F191,"")</f>
        <v/>
      </c>
      <c r="P191" s="30" t="str">
        <f aca="false">IF($L191=1,G191,"")</f>
        <v/>
      </c>
      <c r="Q191" s="30" t="str">
        <f aca="false">IF($L191=1,H191,"")</f>
        <v/>
      </c>
      <c r="R191" s="30" t="str">
        <f aca="false">IF($L191=1,I191,"")</f>
        <v/>
      </c>
      <c r="S191" s="30" t="str">
        <f aca="false">IF(L191=1,SUM(E191:I191),"")</f>
        <v/>
      </c>
    </row>
    <row r="192" customFormat="false" ht="15" hidden="false" customHeight="false" outlineLevel="0" collapsed="false">
      <c r="A192" s="11" t="str">
        <f aca="false">IF($K192=1,Data!A192,"")</f>
        <v/>
      </c>
      <c r="B192" s="11" t="str">
        <f aca="false">IF($K192=0,"",IF(AND(ISNUMBER(Data!B192),Data!B192&gt;=Codebook!$F$6,Data!B192&lt;=Codebook!$G$6),Data!B192,""))</f>
        <v/>
      </c>
      <c r="C192" s="11" t="str">
        <f aca="false">IF($K192=0,"",IF(AND(ISNUMBER(Data!C192),Data!C192&gt;=Codebook!$F$7,Data!C192&lt;=Codebook!$G$7),Data!C192,""))</f>
        <v/>
      </c>
      <c r="D192" s="11" t="str">
        <f aca="false">IF($K192=0,"",IF(AND(ISNUMBER(Data!D192),Data!D192&gt;=Codebook!$F$8,Data!D192&lt;=Codebook!$G$8),Data!D192,""))</f>
        <v/>
      </c>
      <c r="E192" s="11" t="str">
        <f aca="false">IF($K192=0,"",IF(AND(ISNUMBER(Data!E192),Data!E192&gt;=Codebook!$F$9,Data!E192&lt;=Codebook!$G$9),Data!E192,""))</f>
        <v/>
      </c>
      <c r="F192" s="11" t="str">
        <f aca="false">IF($K192=0,"",IF(AND(ISNUMBER(Data!F192),Data!F192&gt;=Codebook!$F$10,Data!F192&lt;=Codebook!$G$10),Data!F192,""))</f>
        <v/>
      </c>
      <c r="G192" s="11" t="str">
        <f aca="false">IF($K192=0,"",IF(AND(ISNUMBER(Data!G192),Data!G192&gt;=Codebook!$F$11,Data!G192&lt;=Codebook!$G$11),Data!G192,""))</f>
        <v/>
      </c>
      <c r="H192" s="11" t="str">
        <f aca="false">IF($K192=0,"",IF(AND(ISNUMBER(Data!H192),Data!H192&gt;=Codebook!$F$12,Data!H192&lt;=Codebook!$G$12),Data!H192,""))</f>
        <v/>
      </c>
      <c r="I192" s="11" t="str">
        <f aca="false">IF($K192=0,"",IF(AND(ISNUMBER(Data!I192),Data!I192&gt;=Codebook!$F$13,Data!I192&lt;=Codebook!$G$13),Data!I192,""))</f>
        <v/>
      </c>
      <c r="J192" s="11" t="str">
        <f aca="false">IF($K192=0,"",IF(AND(ISNUMBER(Data!J192),Data!J192&gt;=Codebook!$F$14,Data!J192&lt;=Codebook!$G$14),Data!J192,""))</f>
        <v/>
      </c>
      <c r="K192" s="11" t="n">
        <f aca="false">IF(Data!A192="",0,IF(COUNTIF(Data!$A$5:A192,Data!A192)&gt;1,0,1))</f>
        <v>0</v>
      </c>
      <c r="L192" s="11" t="n">
        <f aca="false">IF($K192=0,0,IF(COUNT(E192:I192)=5,1,0))</f>
        <v>0</v>
      </c>
      <c r="M192" s="29" t="str">
        <f aca="false">IF(L192=1,AVERAGE(E192:I192),"")</f>
        <v/>
      </c>
      <c r="N192" s="30" t="str">
        <f aca="false">IF($L192=1,E192,"")</f>
        <v/>
      </c>
      <c r="O192" s="30" t="str">
        <f aca="false">IF($L192=1,F192,"")</f>
        <v/>
      </c>
      <c r="P192" s="30" t="str">
        <f aca="false">IF($L192=1,G192,"")</f>
        <v/>
      </c>
      <c r="Q192" s="30" t="str">
        <f aca="false">IF($L192=1,H192,"")</f>
        <v/>
      </c>
      <c r="R192" s="30" t="str">
        <f aca="false">IF($L192=1,I192,"")</f>
        <v/>
      </c>
      <c r="S192" s="30" t="str">
        <f aca="false">IF(L192=1,SUM(E192:I192),"")</f>
        <v/>
      </c>
    </row>
    <row r="193" customFormat="false" ht="15" hidden="false" customHeight="false" outlineLevel="0" collapsed="false">
      <c r="A193" s="11" t="str">
        <f aca="false">IF($K193=1,Data!A193,"")</f>
        <v/>
      </c>
      <c r="B193" s="11" t="str">
        <f aca="false">IF($K193=0,"",IF(AND(ISNUMBER(Data!B193),Data!B193&gt;=Codebook!$F$6,Data!B193&lt;=Codebook!$G$6),Data!B193,""))</f>
        <v/>
      </c>
      <c r="C193" s="11" t="str">
        <f aca="false">IF($K193=0,"",IF(AND(ISNUMBER(Data!C193),Data!C193&gt;=Codebook!$F$7,Data!C193&lt;=Codebook!$G$7),Data!C193,""))</f>
        <v/>
      </c>
      <c r="D193" s="11" t="str">
        <f aca="false">IF($K193=0,"",IF(AND(ISNUMBER(Data!D193),Data!D193&gt;=Codebook!$F$8,Data!D193&lt;=Codebook!$G$8),Data!D193,""))</f>
        <v/>
      </c>
      <c r="E193" s="11" t="str">
        <f aca="false">IF($K193=0,"",IF(AND(ISNUMBER(Data!E193),Data!E193&gt;=Codebook!$F$9,Data!E193&lt;=Codebook!$G$9),Data!E193,""))</f>
        <v/>
      </c>
      <c r="F193" s="11" t="str">
        <f aca="false">IF($K193=0,"",IF(AND(ISNUMBER(Data!F193),Data!F193&gt;=Codebook!$F$10,Data!F193&lt;=Codebook!$G$10),Data!F193,""))</f>
        <v/>
      </c>
      <c r="G193" s="11" t="str">
        <f aca="false">IF($K193=0,"",IF(AND(ISNUMBER(Data!G193),Data!G193&gt;=Codebook!$F$11,Data!G193&lt;=Codebook!$G$11),Data!G193,""))</f>
        <v/>
      </c>
      <c r="H193" s="11" t="str">
        <f aca="false">IF($K193=0,"",IF(AND(ISNUMBER(Data!H193),Data!H193&gt;=Codebook!$F$12,Data!H193&lt;=Codebook!$G$12),Data!H193,""))</f>
        <v/>
      </c>
      <c r="I193" s="11" t="str">
        <f aca="false">IF($K193=0,"",IF(AND(ISNUMBER(Data!I193),Data!I193&gt;=Codebook!$F$13,Data!I193&lt;=Codebook!$G$13),Data!I193,""))</f>
        <v/>
      </c>
      <c r="J193" s="11" t="str">
        <f aca="false">IF($K193=0,"",IF(AND(ISNUMBER(Data!J193),Data!J193&gt;=Codebook!$F$14,Data!J193&lt;=Codebook!$G$14),Data!J193,""))</f>
        <v/>
      </c>
      <c r="K193" s="11" t="n">
        <f aca="false">IF(Data!A193="",0,IF(COUNTIF(Data!$A$5:A193,Data!A193)&gt;1,0,1))</f>
        <v>0</v>
      </c>
      <c r="L193" s="11" t="n">
        <f aca="false">IF($K193=0,0,IF(COUNT(E193:I193)=5,1,0))</f>
        <v>0</v>
      </c>
      <c r="M193" s="29" t="str">
        <f aca="false">IF(L193=1,AVERAGE(E193:I193),"")</f>
        <v/>
      </c>
      <c r="N193" s="30" t="str">
        <f aca="false">IF($L193=1,E193,"")</f>
        <v/>
      </c>
      <c r="O193" s="30" t="str">
        <f aca="false">IF($L193=1,F193,"")</f>
        <v/>
      </c>
      <c r="P193" s="30" t="str">
        <f aca="false">IF($L193=1,G193,"")</f>
        <v/>
      </c>
      <c r="Q193" s="30" t="str">
        <f aca="false">IF($L193=1,H193,"")</f>
        <v/>
      </c>
      <c r="R193" s="30" t="str">
        <f aca="false">IF($L193=1,I193,"")</f>
        <v/>
      </c>
      <c r="S193" s="30" t="str">
        <f aca="false">IF(L193=1,SUM(E193:I193),"")</f>
        <v/>
      </c>
    </row>
    <row r="194" customFormat="false" ht="15" hidden="false" customHeight="false" outlineLevel="0" collapsed="false">
      <c r="A194" s="11" t="str">
        <f aca="false">IF($K194=1,Data!A194,"")</f>
        <v/>
      </c>
      <c r="B194" s="11" t="str">
        <f aca="false">IF($K194=0,"",IF(AND(ISNUMBER(Data!B194),Data!B194&gt;=Codebook!$F$6,Data!B194&lt;=Codebook!$G$6),Data!B194,""))</f>
        <v/>
      </c>
      <c r="C194" s="11" t="str">
        <f aca="false">IF($K194=0,"",IF(AND(ISNUMBER(Data!C194),Data!C194&gt;=Codebook!$F$7,Data!C194&lt;=Codebook!$G$7),Data!C194,""))</f>
        <v/>
      </c>
      <c r="D194" s="11" t="str">
        <f aca="false">IF($K194=0,"",IF(AND(ISNUMBER(Data!D194),Data!D194&gt;=Codebook!$F$8,Data!D194&lt;=Codebook!$G$8),Data!D194,""))</f>
        <v/>
      </c>
      <c r="E194" s="11" t="str">
        <f aca="false">IF($K194=0,"",IF(AND(ISNUMBER(Data!E194),Data!E194&gt;=Codebook!$F$9,Data!E194&lt;=Codebook!$G$9),Data!E194,""))</f>
        <v/>
      </c>
      <c r="F194" s="11" t="str">
        <f aca="false">IF($K194=0,"",IF(AND(ISNUMBER(Data!F194),Data!F194&gt;=Codebook!$F$10,Data!F194&lt;=Codebook!$G$10),Data!F194,""))</f>
        <v/>
      </c>
      <c r="G194" s="11" t="str">
        <f aca="false">IF($K194=0,"",IF(AND(ISNUMBER(Data!G194),Data!G194&gt;=Codebook!$F$11,Data!G194&lt;=Codebook!$G$11),Data!G194,""))</f>
        <v/>
      </c>
      <c r="H194" s="11" t="str">
        <f aca="false">IF($K194=0,"",IF(AND(ISNUMBER(Data!H194),Data!H194&gt;=Codebook!$F$12,Data!H194&lt;=Codebook!$G$12),Data!H194,""))</f>
        <v/>
      </c>
      <c r="I194" s="11" t="str">
        <f aca="false">IF($K194=0,"",IF(AND(ISNUMBER(Data!I194),Data!I194&gt;=Codebook!$F$13,Data!I194&lt;=Codebook!$G$13),Data!I194,""))</f>
        <v/>
      </c>
      <c r="J194" s="11" t="str">
        <f aca="false">IF($K194=0,"",IF(AND(ISNUMBER(Data!J194),Data!J194&gt;=Codebook!$F$14,Data!J194&lt;=Codebook!$G$14),Data!J194,""))</f>
        <v/>
      </c>
      <c r="K194" s="11" t="n">
        <f aca="false">IF(Data!A194="",0,IF(COUNTIF(Data!$A$5:A194,Data!A194)&gt;1,0,1))</f>
        <v>0</v>
      </c>
      <c r="L194" s="11" t="n">
        <f aca="false">IF($K194=0,0,IF(COUNT(E194:I194)=5,1,0))</f>
        <v>0</v>
      </c>
      <c r="M194" s="29" t="str">
        <f aca="false">IF(L194=1,AVERAGE(E194:I194),"")</f>
        <v/>
      </c>
      <c r="N194" s="30" t="str">
        <f aca="false">IF($L194=1,E194,"")</f>
        <v/>
      </c>
      <c r="O194" s="30" t="str">
        <f aca="false">IF($L194=1,F194,"")</f>
        <v/>
      </c>
      <c r="P194" s="30" t="str">
        <f aca="false">IF($L194=1,G194,"")</f>
        <v/>
      </c>
      <c r="Q194" s="30" t="str">
        <f aca="false">IF($L194=1,H194,"")</f>
        <v/>
      </c>
      <c r="R194" s="30" t="str">
        <f aca="false">IF($L194=1,I194,"")</f>
        <v/>
      </c>
      <c r="S194" s="30" t="str">
        <f aca="false">IF(L194=1,SUM(E194:I194),"")</f>
        <v/>
      </c>
    </row>
    <row r="195" customFormat="false" ht="15" hidden="false" customHeight="false" outlineLevel="0" collapsed="false">
      <c r="A195" s="11" t="str">
        <f aca="false">IF($K195=1,Data!A195,"")</f>
        <v/>
      </c>
      <c r="B195" s="11" t="str">
        <f aca="false">IF($K195=0,"",IF(AND(ISNUMBER(Data!B195),Data!B195&gt;=Codebook!$F$6,Data!B195&lt;=Codebook!$G$6),Data!B195,""))</f>
        <v/>
      </c>
      <c r="C195" s="11" t="str">
        <f aca="false">IF($K195=0,"",IF(AND(ISNUMBER(Data!C195),Data!C195&gt;=Codebook!$F$7,Data!C195&lt;=Codebook!$G$7),Data!C195,""))</f>
        <v/>
      </c>
      <c r="D195" s="11" t="str">
        <f aca="false">IF($K195=0,"",IF(AND(ISNUMBER(Data!D195),Data!D195&gt;=Codebook!$F$8,Data!D195&lt;=Codebook!$G$8),Data!D195,""))</f>
        <v/>
      </c>
      <c r="E195" s="11" t="str">
        <f aca="false">IF($K195=0,"",IF(AND(ISNUMBER(Data!E195),Data!E195&gt;=Codebook!$F$9,Data!E195&lt;=Codebook!$G$9),Data!E195,""))</f>
        <v/>
      </c>
      <c r="F195" s="11" t="str">
        <f aca="false">IF($K195=0,"",IF(AND(ISNUMBER(Data!F195),Data!F195&gt;=Codebook!$F$10,Data!F195&lt;=Codebook!$G$10),Data!F195,""))</f>
        <v/>
      </c>
      <c r="G195" s="11" t="str">
        <f aca="false">IF($K195=0,"",IF(AND(ISNUMBER(Data!G195),Data!G195&gt;=Codebook!$F$11,Data!G195&lt;=Codebook!$G$11),Data!G195,""))</f>
        <v/>
      </c>
      <c r="H195" s="11" t="str">
        <f aca="false">IF($K195=0,"",IF(AND(ISNUMBER(Data!H195),Data!H195&gt;=Codebook!$F$12,Data!H195&lt;=Codebook!$G$12),Data!H195,""))</f>
        <v/>
      </c>
      <c r="I195" s="11" t="str">
        <f aca="false">IF($K195=0,"",IF(AND(ISNUMBER(Data!I195),Data!I195&gt;=Codebook!$F$13,Data!I195&lt;=Codebook!$G$13),Data!I195,""))</f>
        <v/>
      </c>
      <c r="J195" s="11" t="str">
        <f aca="false">IF($K195=0,"",IF(AND(ISNUMBER(Data!J195),Data!J195&gt;=Codebook!$F$14,Data!J195&lt;=Codebook!$G$14),Data!J195,""))</f>
        <v/>
      </c>
      <c r="K195" s="11" t="n">
        <f aca="false">IF(Data!A195="",0,IF(COUNTIF(Data!$A$5:A195,Data!A195)&gt;1,0,1))</f>
        <v>0</v>
      </c>
      <c r="L195" s="11" t="n">
        <f aca="false">IF($K195=0,0,IF(COUNT(E195:I195)=5,1,0))</f>
        <v>0</v>
      </c>
      <c r="M195" s="29" t="str">
        <f aca="false">IF(L195=1,AVERAGE(E195:I195),"")</f>
        <v/>
      </c>
      <c r="N195" s="30" t="str">
        <f aca="false">IF($L195=1,E195,"")</f>
        <v/>
      </c>
      <c r="O195" s="30" t="str">
        <f aca="false">IF($L195=1,F195,"")</f>
        <v/>
      </c>
      <c r="P195" s="30" t="str">
        <f aca="false">IF($L195=1,G195,"")</f>
        <v/>
      </c>
      <c r="Q195" s="30" t="str">
        <f aca="false">IF($L195=1,H195,"")</f>
        <v/>
      </c>
      <c r="R195" s="30" t="str">
        <f aca="false">IF($L195=1,I195,"")</f>
        <v/>
      </c>
      <c r="S195" s="30" t="str">
        <f aca="false">IF(L195=1,SUM(E195:I195),"")</f>
        <v/>
      </c>
    </row>
    <row r="196" customFormat="false" ht="15" hidden="false" customHeight="false" outlineLevel="0" collapsed="false">
      <c r="A196" s="11" t="str">
        <f aca="false">IF($K196=1,Data!A196,"")</f>
        <v/>
      </c>
      <c r="B196" s="11" t="str">
        <f aca="false">IF($K196=0,"",IF(AND(ISNUMBER(Data!B196),Data!B196&gt;=Codebook!$F$6,Data!B196&lt;=Codebook!$G$6),Data!B196,""))</f>
        <v/>
      </c>
      <c r="C196" s="11" t="str">
        <f aca="false">IF($K196=0,"",IF(AND(ISNUMBER(Data!C196),Data!C196&gt;=Codebook!$F$7,Data!C196&lt;=Codebook!$G$7),Data!C196,""))</f>
        <v/>
      </c>
      <c r="D196" s="11" t="str">
        <f aca="false">IF($K196=0,"",IF(AND(ISNUMBER(Data!D196),Data!D196&gt;=Codebook!$F$8,Data!D196&lt;=Codebook!$G$8),Data!D196,""))</f>
        <v/>
      </c>
      <c r="E196" s="11" t="str">
        <f aca="false">IF($K196=0,"",IF(AND(ISNUMBER(Data!E196),Data!E196&gt;=Codebook!$F$9,Data!E196&lt;=Codebook!$G$9),Data!E196,""))</f>
        <v/>
      </c>
      <c r="F196" s="11" t="str">
        <f aca="false">IF($K196=0,"",IF(AND(ISNUMBER(Data!F196),Data!F196&gt;=Codebook!$F$10,Data!F196&lt;=Codebook!$G$10),Data!F196,""))</f>
        <v/>
      </c>
      <c r="G196" s="11" t="str">
        <f aca="false">IF($K196=0,"",IF(AND(ISNUMBER(Data!G196),Data!G196&gt;=Codebook!$F$11,Data!G196&lt;=Codebook!$G$11),Data!G196,""))</f>
        <v/>
      </c>
      <c r="H196" s="11" t="str">
        <f aca="false">IF($K196=0,"",IF(AND(ISNUMBER(Data!H196),Data!H196&gt;=Codebook!$F$12,Data!H196&lt;=Codebook!$G$12),Data!H196,""))</f>
        <v/>
      </c>
      <c r="I196" s="11" t="str">
        <f aca="false">IF($K196=0,"",IF(AND(ISNUMBER(Data!I196),Data!I196&gt;=Codebook!$F$13,Data!I196&lt;=Codebook!$G$13),Data!I196,""))</f>
        <v/>
      </c>
      <c r="J196" s="11" t="str">
        <f aca="false">IF($K196=0,"",IF(AND(ISNUMBER(Data!J196),Data!J196&gt;=Codebook!$F$14,Data!J196&lt;=Codebook!$G$14),Data!J196,""))</f>
        <v/>
      </c>
      <c r="K196" s="11" t="n">
        <f aca="false">IF(Data!A196="",0,IF(COUNTIF(Data!$A$5:A196,Data!A196)&gt;1,0,1))</f>
        <v>0</v>
      </c>
      <c r="L196" s="11" t="n">
        <f aca="false">IF($K196=0,0,IF(COUNT(E196:I196)=5,1,0))</f>
        <v>0</v>
      </c>
      <c r="M196" s="29" t="str">
        <f aca="false">IF(L196=1,AVERAGE(E196:I196),"")</f>
        <v/>
      </c>
      <c r="N196" s="30" t="str">
        <f aca="false">IF($L196=1,E196,"")</f>
        <v/>
      </c>
      <c r="O196" s="30" t="str">
        <f aca="false">IF($L196=1,F196,"")</f>
        <v/>
      </c>
      <c r="P196" s="30" t="str">
        <f aca="false">IF($L196=1,G196,"")</f>
        <v/>
      </c>
      <c r="Q196" s="30" t="str">
        <f aca="false">IF($L196=1,H196,"")</f>
        <v/>
      </c>
      <c r="R196" s="30" t="str">
        <f aca="false">IF($L196=1,I196,"")</f>
        <v/>
      </c>
      <c r="S196" s="30" t="str">
        <f aca="false">IF(L196=1,SUM(E196:I196),"")</f>
        <v/>
      </c>
    </row>
    <row r="197" customFormat="false" ht="15" hidden="false" customHeight="false" outlineLevel="0" collapsed="false">
      <c r="A197" s="11" t="str">
        <f aca="false">IF($K197=1,Data!A197,"")</f>
        <v/>
      </c>
      <c r="B197" s="11" t="str">
        <f aca="false">IF($K197=0,"",IF(AND(ISNUMBER(Data!B197),Data!B197&gt;=Codebook!$F$6,Data!B197&lt;=Codebook!$G$6),Data!B197,""))</f>
        <v/>
      </c>
      <c r="C197" s="11" t="str">
        <f aca="false">IF($K197=0,"",IF(AND(ISNUMBER(Data!C197),Data!C197&gt;=Codebook!$F$7,Data!C197&lt;=Codebook!$G$7),Data!C197,""))</f>
        <v/>
      </c>
      <c r="D197" s="11" t="str">
        <f aca="false">IF($K197=0,"",IF(AND(ISNUMBER(Data!D197),Data!D197&gt;=Codebook!$F$8,Data!D197&lt;=Codebook!$G$8),Data!D197,""))</f>
        <v/>
      </c>
      <c r="E197" s="11" t="str">
        <f aca="false">IF($K197=0,"",IF(AND(ISNUMBER(Data!E197),Data!E197&gt;=Codebook!$F$9,Data!E197&lt;=Codebook!$G$9),Data!E197,""))</f>
        <v/>
      </c>
      <c r="F197" s="11" t="str">
        <f aca="false">IF($K197=0,"",IF(AND(ISNUMBER(Data!F197),Data!F197&gt;=Codebook!$F$10,Data!F197&lt;=Codebook!$G$10),Data!F197,""))</f>
        <v/>
      </c>
      <c r="G197" s="11" t="str">
        <f aca="false">IF($K197=0,"",IF(AND(ISNUMBER(Data!G197),Data!G197&gt;=Codebook!$F$11,Data!G197&lt;=Codebook!$G$11),Data!G197,""))</f>
        <v/>
      </c>
      <c r="H197" s="11" t="str">
        <f aca="false">IF($K197=0,"",IF(AND(ISNUMBER(Data!H197),Data!H197&gt;=Codebook!$F$12,Data!H197&lt;=Codebook!$G$12),Data!H197,""))</f>
        <v/>
      </c>
      <c r="I197" s="11" t="str">
        <f aca="false">IF($K197=0,"",IF(AND(ISNUMBER(Data!I197),Data!I197&gt;=Codebook!$F$13,Data!I197&lt;=Codebook!$G$13),Data!I197,""))</f>
        <v/>
      </c>
      <c r="J197" s="11" t="str">
        <f aca="false">IF($K197=0,"",IF(AND(ISNUMBER(Data!J197),Data!J197&gt;=Codebook!$F$14,Data!J197&lt;=Codebook!$G$14),Data!J197,""))</f>
        <v/>
      </c>
      <c r="K197" s="11" t="n">
        <f aca="false">IF(Data!A197="",0,IF(COUNTIF(Data!$A$5:A197,Data!A197)&gt;1,0,1))</f>
        <v>0</v>
      </c>
      <c r="L197" s="11" t="n">
        <f aca="false">IF($K197=0,0,IF(COUNT(E197:I197)=5,1,0))</f>
        <v>0</v>
      </c>
      <c r="M197" s="29" t="str">
        <f aca="false">IF(L197=1,AVERAGE(E197:I197),"")</f>
        <v/>
      </c>
      <c r="N197" s="30" t="str">
        <f aca="false">IF($L197=1,E197,"")</f>
        <v/>
      </c>
      <c r="O197" s="30" t="str">
        <f aca="false">IF($L197=1,F197,"")</f>
        <v/>
      </c>
      <c r="P197" s="30" t="str">
        <f aca="false">IF($L197=1,G197,"")</f>
        <v/>
      </c>
      <c r="Q197" s="30" t="str">
        <f aca="false">IF($L197=1,H197,"")</f>
        <v/>
      </c>
      <c r="R197" s="30" t="str">
        <f aca="false">IF($L197=1,I197,"")</f>
        <v/>
      </c>
      <c r="S197" s="30" t="str">
        <f aca="false">IF(L197=1,SUM(E197:I197),"")</f>
        <v/>
      </c>
    </row>
    <row r="198" customFormat="false" ht="15" hidden="false" customHeight="false" outlineLevel="0" collapsed="false">
      <c r="A198" s="11" t="str">
        <f aca="false">IF($K198=1,Data!A198,"")</f>
        <v/>
      </c>
      <c r="B198" s="11" t="str">
        <f aca="false">IF($K198=0,"",IF(AND(ISNUMBER(Data!B198),Data!B198&gt;=Codebook!$F$6,Data!B198&lt;=Codebook!$G$6),Data!B198,""))</f>
        <v/>
      </c>
      <c r="C198" s="11" t="str">
        <f aca="false">IF($K198=0,"",IF(AND(ISNUMBER(Data!C198),Data!C198&gt;=Codebook!$F$7,Data!C198&lt;=Codebook!$G$7),Data!C198,""))</f>
        <v/>
      </c>
      <c r="D198" s="11" t="str">
        <f aca="false">IF($K198=0,"",IF(AND(ISNUMBER(Data!D198),Data!D198&gt;=Codebook!$F$8,Data!D198&lt;=Codebook!$G$8),Data!D198,""))</f>
        <v/>
      </c>
      <c r="E198" s="11" t="str">
        <f aca="false">IF($K198=0,"",IF(AND(ISNUMBER(Data!E198),Data!E198&gt;=Codebook!$F$9,Data!E198&lt;=Codebook!$G$9),Data!E198,""))</f>
        <v/>
      </c>
      <c r="F198" s="11" t="str">
        <f aca="false">IF($K198=0,"",IF(AND(ISNUMBER(Data!F198),Data!F198&gt;=Codebook!$F$10,Data!F198&lt;=Codebook!$G$10),Data!F198,""))</f>
        <v/>
      </c>
      <c r="G198" s="11" t="str">
        <f aca="false">IF($K198=0,"",IF(AND(ISNUMBER(Data!G198),Data!G198&gt;=Codebook!$F$11,Data!G198&lt;=Codebook!$G$11),Data!G198,""))</f>
        <v/>
      </c>
      <c r="H198" s="11" t="str">
        <f aca="false">IF($K198=0,"",IF(AND(ISNUMBER(Data!H198),Data!H198&gt;=Codebook!$F$12,Data!H198&lt;=Codebook!$G$12),Data!H198,""))</f>
        <v/>
      </c>
      <c r="I198" s="11" t="str">
        <f aca="false">IF($K198=0,"",IF(AND(ISNUMBER(Data!I198),Data!I198&gt;=Codebook!$F$13,Data!I198&lt;=Codebook!$G$13),Data!I198,""))</f>
        <v/>
      </c>
      <c r="J198" s="11" t="str">
        <f aca="false">IF($K198=0,"",IF(AND(ISNUMBER(Data!J198),Data!J198&gt;=Codebook!$F$14,Data!J198&lt;=Codebook!$G$14),Data!J198,""))</f>
        <v/>
      </c>
      <c r="K198" s="11" t="n">
        <f aca="false">IF(Data!A198="",0,IF(COUNTIF(Data!$A$5:A198,Data!A198)&gt;1,0,1))</f>
        <v>0</v>
      </c>
      <c r="L198" s="11" t="n">
        <f aca="false">IF($K198=0,0,IF(COUNT(E198:I198)=5,1,0))</f>
        <v>0</v>
      </c>
      <c r="M198" s="29" t="str">
        <f aca="false">IF(L198=1,AVERAGE(E198:I198),"")</f>
        <v/>
      </c>
      <c r="N198" s="30" t="str">
        <f aca="false">IF($L198=1,E198,"")</f>
        <v/>
      </c>
      <c r="O198" s="30" t="str">
        <f aca="false">IF($L198=1,F198,"")</f>
        <v/>
      </c>
      <c r="P198" s="30" t="str">
        <f aca="false">IF($L198=1,G198,"")</f>
        <v/>
      </c>
      <c r="Q198" s="30" t="str">
        <f aca="false">IF($L198=1,H198,"")</f>
        <v/>
      </c>
      <c r="R198" s="30" t="str">
        <f aca="false">IF($L198=1,I198,"")</f>
        <v/>
      </c>
      <c r="S198" s="30" t="str">
        <f aca="false">IF(L198=1,SUM(E198:I198),"")</f>
        <v/>
      </c>
    </row>
    <row r="199" customFormat="false" ht="15" hidden="false" customHeight="false" outlineLevel="0" collapsed="false">
      <c r="A199" s="11" t="str">
        <f aca="false">IF($K199=1,Data!A199,"")</f>
        <v/>
      </c>
      <c r="B199" s="11" t="str">
        <f aca="false">IF($K199=0,"",IF(AND(ISNUMBER(Data!B199),Data!B199&gt;=Codebook!$F$6,Data!B199&lt;=Codebook!$G$6),Data!B199,""))</f>
        <v/>
      </c>
      <c r="C199" s="11" t="str">
        <f aca="false">IF($K199=0,"",IF(AND(ISNUMBER(Data!C199),Data!C199&gt;=Codebook!$F$7,Data!C199&lt;=Codebook!$G$7),Data!C199,""))</f>
        <v/>
      </c>
      <c r="D199" s="11" t="str">
        <f aca="false">IF($K199=0,"",IF(AND(ISNUMBER(Data!D199),Data!D199&gt;=Codebook!$F$8,Data!D199&lt;=Codebook!$G$8),Data!D199,""))</f>
        <v/>
      </c>
      <c r="E199" s="11" t="str">
        <f aca="false">IF($K199=0,"",IF(AND(ISNUMBER(Data!E199),Data!E199&gt;=Codebook!$F$9,Data!E199&lt;=Codebook!$G$9),Data!E199,""))</f>
        <v/>
      </c>
      <c r="F199" s="11" t="str">
        <f aca="false">IF($K199=0,"",IF(AND(ISNUMBER(Data!F199),Data!F199&gt;=Codebook!$F$10,Data!F199&lt;=Codebook!$G$10),Data!F199,""))</f>
        <v/>
      </c>
      <c r="G199" s="11" t="str">
        <f aca="false">IF($K199=0,"",IF(AND(ISNUMBER(Data!G199),Data!G199&gt;=Codebook!$F$11,Data!G199&lt;=Codebook!$G$11),Data!G199,""))</f>
        <v/>
      </c>
      <c r="H199" s="11" t="str">
        <f aca="false">IF($K199=0,"",IF(AND(ISNUMBER(Data!H199),Data!H199&gt;=Codebook!$F$12,Data!H199&lt;=Codebook!$G$12),Data!H199,""))</f>
        <v/>
      </c>
      <c r="I199" s="11" t="str">
        <f aca="false">IF($K199=0,"",IF(AND(ISNUMBER(Data!I199),Data!I199&gt;=Codebook!$F$13,Data!I199&lt;=Codebook!$G$13),Data!I199,""))</f>
        <v/>
      </c>
      <c r="J199" s="11" t="str">
        <f aca="false">IF($K199=0,"",IF(AND(ISNUMBER(Data!J199),Data!J199&gt;=Codebook!$F$14,Data!J199&lt;=Codebook!$G$14),Data!J199,""))</f>
        <v/>
      </c>
      <c r="K199" s="11" t="n">
        <f aca="false">IF(Data!A199="",0,IF(COUNTIF(Data!$A$5:A199,Data!A199)&gt;1,0,1))</f>
        <v>0</v>
      </c>
      <c r="L199" s="11" t="n">
        <f aca="false">IF($K199=0,0,IF(COUNT(E199:I199)=5,1,0))</f>
        <v>0</v>
      </c>
      <c r="M199" s="29" t="str">
        <f aca="false">IF(L199=1,AVERAGE(E199:I199),"")</f>
        <v/>
      </c>
      <c r="N199" s="30" t="str">
        <f aca="false">IF($L199=1,E199,"")</f>
        <v/>
      </c>
      <c r="O199" s="30" t="str">
        <f aca="false">IF($L199=1,F199,"")</f>
        <v/>
      </c>
      <c r="P199" s="30" t="str">
        <f aca="false">IF($L199=1,G199,"")</f>
        <v/>
      </c>
      <c r="Q199" s="30" t="str">
        <f aca="false">IF($L199=1,H199,"")</f>
        <v/>
      </c>
      <c r="R199" s="30" t="str">
        <f aca="false">IF($L199=1,I199,"")</f>
        <v/>
      </c>
      <c r="S199" s="30" t="str">
        <f aca="false">IF(L199=1,SUM(E199:I199),"")</f>
        <v/>
      </c>
    </row>
    <row r="200" customFormat="false" ht="15" hidden="false" customHeight="false" outlineLevel="0" collapsed="false">
      <c r="A200" s="11" t="str">
        <f aca="false">IF($K200=1,Data!A200,"")</f>
        <v/>
      </c>
      <c r="B200" s="11" t="str">
        <f aca="false">IF($K200=0,"",IF(AND(ISNUMBER(Data!B200),Data!B200&gt;=Codebook!$F$6,Data!B200&lt;=Codebook!$G$6),Data!B200,""))</f>
        <v/>
      </c>
      <c r="C200" s="11" t="str">
        <f aca="false">IF($K200=0,"",IF(AND(ISNUMBER(Data!C200),Data!C200&gt;=Codebook!$F$7,Data!C200&lt;=Codebook!$G$7),Data!C200,""))</f>
        <v/>
      </c>
      <c r="D200" s="11" t="str">
        <f aca="false">IF($K200=0,"",IF(AND(ISNUMBER(Data!D200),Data!D200&gt;=Codebook!$F$8,Data!D200&lt;=Codebook!$G$8),Data!D200,""))</f>
        <v/>
      </c>
      <c r="E200" s="11" t="str">
        <f aca="false">IF($K200=0,"",IF(AND(ISNUMBER(Data!E200),Data!E200&gt;=Codebook!$F$9,Data!E200&lt;=Codebook!$G$9),Data!E200,""))</f>
        <v/>
      </c>
      <c r="F200" s="11" t="str">
        <f aca="false">IF($K200=0,"",IF(AND(ISNUMBER(Data!F200),Data!F200&gt;=Codebook!$F$10,Data!F200&lt;=Codebook!$G$10),Data!F200,""))</f>
        <v/>
      </c>
      <c r="G200" s="11" t="str">
        <f aca="false">IF($K200=0,"",IF(AND(ISNUMBER(Data!G200),Data!G200&gt;=Codebook!$F$11,Data!G200&lt;=Codebook!$G$11),Data!G200,""))</f>
        <v/>
      </c>
      <c r="H200" s="11" t="str">
        <f aca="false">IF($K200=0,"",IF(AND(ISNUMBER(Data!H200),Data!H200&gt;=Codebook!$F$12,Data!H200&lt;=Codebook!$G$12),Data!H200,""))</f>
        <v/>
      </c>
      <c r="I200" s="11" t="str">
        <f aca="false">IF($K200=0,"",IF(AND(ISNUMBER(Data!I200),Data!I200&gt;=Codebook!$F$13,Data!I200&lt;=Codebook!$G$13),Data!I200,""))</f>
        <v/>
      </c>
      <c r="J200" s="11" t="str">
        <f aca="false">IF($K200=0,"",IF(AND(ISNUMBER(Data!J200),Data!J200&gt;=Codebook!$F$14,Data!J200&lt;=Codebook!$G$14),Data!J200,""))</f>
        <v/>
      </c>
      <c r="K200" s="11" t="n">
        <f aca="false">IF(Data!A200="",0,IF(COUNTIF(Data!$A$5:A200,Data!A200)&gt;1,0,1))</f>
        <v>0</v>
      </c>
      <c r="L200" s="11" t="n">
        <f aca="false">IF($K200=0,0,IF(COUNT(E200:I200)=5,1,0))</f>
        <v>0</v>
      </c>
      <c r="M200" s="29" t="str">
        <f aca="false">IF(L200=1,AVERAGE(E200:I200),"")</f>
        <v/>
      </c>
      <c r="N200" s="30" t="str">
        <f aca="false">IF($L200=1,E200,"")</f>
        <v/>
      </c>
      <c r="O200" s="30" t="str">
        <f aca="false">IF($L200=1,F200,"")</f>
        <v/>
      </c>
      <c r="P200" s="30" t="str">
        <f aca="false">IF($L200=1,G200,"")</f>
        <v/>
      </c>
      <c r="Q200" s="30" t="str">
        <f aca="false">IF($L200=1,H200,"")</f>
        <v/>
      </c>
      <c r="R200" s="30" t="str">
        <f aca="false">IF($L200=1,I200,"")</f>
        <v/>
      </c>
      <c r="S200" s="30" t="str">
        <f aca="false">IF(L200=1,SUM(E200:I200),"")</f>
        <v/>
      </c>
    </row>
    <row r="201" customFormat="false" ht="15" hidden="false" customHeight="false" outlineLevel="0" collapsed="false">
      <c r="A201" s="11" t="str">
        <f aca="false">IF($K201=1,Data!A201,"")</f>
        <v/>
      </c>
      <c r="B201" s="11" t="str">
        <f aca="false">IF($K201=0,"",IF(AND(ISNUMBER(Data!B201),Data!B201&gt;=Codebook!$F$6,Data!B201&lt;=Codebook!$G$6),Data!B201,""))</f>
        <v/>
      </c>
      <c r="C201" s="11" t="str">
        <f aca="false">IF($K201=0,"",IF(AND(ISNUMBER(Data!C201),Data!C201&gt;=Codebook!$F$7,Data!C201&lt;=Codebook!$G$7),Data!C201,""))</f>
        <v/>
      </c>
      <c r="D201" s="11" t="str">
        <f aca="false">IF($K201=0,"",IF(AND(ISNUMBER(Data!D201),Data!D201&gt;=Codebook!$F$8,Data!D201&lt;=Codebook!$G$8),Data!D201,""))</f>
        <v/>
      </c>
      <c r="E201" s="11" t="str">
        <f aca="false">IF($K201=0,"",IF(AND(ISNUMBER(Data!E201),Data!E201&gt;=Codebook!$F$9,Data!E201&lt;=Codebook!$G$9),Data!E201,""))</f>
        <v/>
      </c>
      <c r="F201" s="11" t="str">
        <f aca="false">IF($K201=0,"",IF(AND(ISNUMBER(Data!F201),Data!F201&gt;=Codebook!$F$10,Data!F201&lt;=Codebook!$G$10),Data!F201,""))</f>
        <v/>
      </c>
      <c r="G201" s="11" t="str">
        <f aca="false">IF($K201=0,"",IF(AND(ISNUMBER(Data!G201),Data!G201&gt;=Codebook!$F$11,Data!G201&lt;=Codebook!$G$11),Data!G201,""))</f>
        <v/>
      </c>
      <c r="H201" s="11" t="str">
        <f aca="false">IF($K201=0,"",IF(AND(ISNUMBER(Data!H201),Data!H201&gt;=Codebook!$F$12,Data!H201&lt;=Codebook!$G$12),Data!H201,""))</f>
        <v/>
      </c>
      <c r="I201" s="11" t="str">
        <f aca="false">IF($K201=0,"",IF(AND(ISNUMBER(Data!I201),Data!I201&gt;=Codebook!$F$13,Data!I201&lt;=Codebook!$G$13),Data!I201,""))</f>
        <v/>
      </c>
      <c r="J201" s="11" t="str">
        <f aca="false">IF($K201=0,"",IF(AND(ISNUMBER(Data!J201),Data!J201&gt;=Codebook!$F$14,Data!J201&lt;=Codebook!$G$14),Data!J201,""))</f>
        <v/>
      </c>
      <c r="K201" s="11" t="n">
        <f aca="false">IF(Data!A201="",0,IF(COUNTIF(Data!$A$5:A201,Data!A201)&gt;1,0,1))</f>
        <v>0</v>
      </c>
      <c r="L201" s="11" t="n">
        <f aca="false">IF($K201=0,0,IF(COUNT(E201:I201)=5,1,0))</f>
        <v>0</v>
      </c>
      <c r="M201" s="29" t="str">
        <f aca="false">IF(L201=1,AVERAGE(E201:I201),"")</f>
        <v/>
      </c>
      <c r="N201" s="30" t="str">
        <f aca="false">IF($L201=1,E201,"")</f>
        <v/>
      </c>
      <c r="O201" s="30" t="str">
        <f aca="false">IF($L201=1,F201,"")</f>
        <v/>
      </c>
      <c r="P201" s="30" t="str">
        <f aca="false">IF($L201=1,G201,"")</f>
        <v/>
      </c>
      <c r="Q201" s="30" t="str">
        <f aca="false">IF($L201=1,H201,"")</f>
        <v/>
      </c>
      <c r="R201" s="30" t="str">
        <f aca="false">IF($L201=1,I201,"")</f>
        <v/>
      </c>
      <c r="S201" s="30" t="str">
        <f aca="false">IF(L201=1,SUM(E201:I201),"")</f>
        <v/>
      </c>
    </row>
    <row r="202" customFormat="false" ht="15" hidden="false" customHeight="false" outlineLevel="0" collapsed="false">
      <c r="A202" s="11" t="str">
        <f aca="false">IF($K202=1,Data!A202,"")</f>
        <v/>
      </c>
      <c r="B202" s="11" t="str">
        <f aca="false">IF($K202=0,"",IF(AND(ISNUMBER(Data!B202),Data!B202&gt;=Codebook!$F$6,Data!B202&lt;=Codebook!$G$6),Data!B202,""))</f>
        <v/>
      </c>
      <c r="C202" s="11" t="str">
        <f aca="false">IF($K202=0,"",IF(AND(ISNUMBER(Data!C202),Data!C202&gt;=Codebook!$F$7,Data!C202&lt;=Codebook!$G$7),Data!C202,""))</f>
        <v/>
      </c>
      <c r="D202" s="11" t="str">
        <f aca="false">IF($K202=0,"",IF(AND(ISNUMBER(Data!D202),Data!D202&gt;=Codebook!$F$8,Data!D202&lt;=Codebook!$G$8),Data!D202,""))</f>
        <v/>
      </c>
      <c r="E202" s="11" t="str">
        <f aca="false">IF($K202=0,"",IF(AND(ISNUMBER(Data!E202),Data!E202&gt;=Codebook!$F$9,Data!E202&lt;=Codebook!$G$9),Data!E202,""))</f>
        <v/>
      </c>
      <c r="F202" s="11" t="str">
        <f aca="false">IF($K202=0,"",IF(AND(ISNUMBER(Data!F202),Data!F202&gt;=Codebook!$F$10,Data!F202&lt;=Codebook!$G$10),Data!F202,""))</f>
        <v/>
      </c>
      <c r="G202" s="11" t="str">
        <f aca="false">IF($K202=0,"",IF(AND(ISNUMBER(Data!G202),Data!G202&gt;=Codebook!$F$11,Data!G202&lt;=Codebook!$G$11),Data!G202,""))</f>
        <v/>
      </c>
      <c r="H202" s="11" t="str">
        <f aca="false">IF($K202=0,"",IF(AND(ISNUMBER(Data!H202),Data!H202&gt;=Codebook!$F$12,Data!H202&lt;=Codebook!$G$12),Data!H202,""))</f>
        <v/>
      </c>
      <c r="I202" s="11" t="str">
        <f aca="false">IF($K202=0,"",IF(AND(ISNUMBER(Data!I202),Data!I202&gt;=Codebook!$F$13,Data!I202&lt;=Codebook!$G$13),Data!I202,""))</f>
        <v/>
      </c>
      <c r="J202" s="11" t="str">
        <f aca="false">IF($K202=0,"",IF(AND(ISNUMBER(Data!J202),Data!J202&gt;=Codebook!$F$14,Data!J202&lt;=Codebook!$G$14),Data!J202,""))</f>
        <v/>
      </c>
      <c r="K202" s="11" t="n">
        <f aca="false">IF(Data!A202="",0,IF(COUNTIF(Data!$A$5:A202,Data!A202)&gt;1,0,1))</f>
        <v>0</v>
      </c>
      <c r="L202" s="11" t="n">
        <f aca="false">IF($K202=0,0,IF(COUNT(E202:I202)=5,1,0))</f>
        <v>0</v>
      </c>
      <c r="M202" s="29" t="str">
        <f aca="false">IF(L202=1,AVERAGE(E202:I202),"")</f>
        <v/>
      </c>
      <c r="N202" s="30" t="str">
        <f aca="false">IF($L202=1,E202,"")</f>
        <v/>
      </c>
      <c r="O202" s="30" t="str">
        <f aca="false">IF($L202=1,F202,"")</f>
        <v/>
      </c>
      <c r="P202" s="30" t="str">
        <f aca="false">IF($L202=1,G202,"")</f>
        <v/>
      </c>
      <c r="Q202" s="30" t="str">
        <f aca="false">IF($L202=1,H202,"")</f>
        <v/>
      </c>
      <c r="R202" s="30" t="str">
        <f aca="false">IF($L202=1,I202,"")</f>
        <v/>
      </c>
      <c r="S202" s="30" t="str">
        <f aca="false">IF(L202=1,SUM(E202:I202),"")</f>
        <v/>
      </c>
    </row>
    <row r="203" customFormat="false" ht="15" hidden="false" customHeight="false" outlineLevel="0" collapsed="false">
      <c r="A203" s="11" t="str">
        <f aca="false">IF($K203=1,Data!A203,"")</f>
        <v/>
      </c>
      <c r="B203" s="11" t="str">
        <f aca="false">IF($K203=0,"",IF(AND(ISNUMBER(Data!B203),Data!B203&gt;=Codebook!$F$6,Data!B203&lt;=Codebook!$G$6),Data!B203,""))</f>
        <v/>
      </c>
      <c r="C203" s="11" t="str">
        <f aca="false">IF($K203=0,"",IF(AND(ISNUMBER(Data!C203),Data!C203&gt;=Codebook!$F$7,Data!C203&lt;=Codebook!$G$7),Data!C203,""))</f>
        <v/>
      </c>
      <c r="D203" s="11" t="str">
        <f aca="false">IF($K203=0,"",IF(AND(ISNUMBER(Data!D203),Data!D203&gt;=Codebook!$F$8,Data!D203&lt;=Codebook!$G$8),Data!D203,""))</f>
        <v/>
      </c>
      <c r="E203" s="11" t="str">
        <f aca="false">IF($K203=0,"",IF(AND(ISNUMBER(Data!E203),Data!E203&gt;=Codebook!$F$9,Data!E203&lt;=Codebook!$G$9),Data!E203,""))</f>
        <v/>
      </c>
      <c r="F203" s="11" t="str">
        <f aca="false">IF($K203=0,"",IF(AND(ISNUMBER(Data!F203),Data!F203&gt;=Codebook!$F$10,Data!F203&lt;=Codebook!$G$10),Data!F203,""))</f>
        <v/>
      </c>
      <c r="G203" s="11" t="str">
        <f aca="false">IF($K203=0,"",IF(AND(ISNUMBER(Data!G203),Data!G203&gt;=Codebook!$F$11,Data!G203&lt;=Codebook!$G$11),Data!G203,""))</f>
        <v/>
      </c>
      <c r="H203" s="11" t="str">
        <f aca="false">IF($K203=0,"",IF(AND(ISNUMBER(Data!H203),Data!H203&gt;=Codebook!$F$12,Data!H203&lt;=Codebook!$G$12),Data!H203,""))</f>
        <v/>
      </c>
      <c r="I203" s="11" t="str">
        <f aca="false">IF($K203=0,"",IF(AND(ISNUMBER(Data!I203),Data!I203&gt;=Codebook!$F$13,Data!I203&lt;=Codebook!$G$13),Data!I203,""))</f>
        <v/>
      </c>
      <c r="J203" s="11" t="str">
        <f aca="false">IF($K203=0,"",IF(AND(ISNUMBER(Data!J203),Data!J203&gt;=Codebook!$F$14,Data!J203&lt;=Codebook!$G$14),Data!J203,""))</f>
        <v/>
      </c>
      <c r="K203" s="11" t="n">
        <f aca="false">IF(Data!A203="",0,IF(COUNTIF(Data!$A$5:A203,Data!A203)&gt;1,0,1))</f>
        <v>0</v>
      </c>
      <c r="L203" s="11" t="n">
        <f aca="false">IF($K203=0,0,IF(COUNT(E203:I203)=5,1,0))</f>
        <v>0</v>
      </c>
      <c r="M203" s="29" t="str">
        <f aca="false">IF(L203=1,AVERAGE(E203:I203),"")</f>
        <v/>
      </c>
      <c r="N203" s="30" t="str">
        <f aca="false">IF($L203=1,E203,"")</f>
        <v/>
      </c>
      <c r="O203" s="30" t="str">
        <f aca="false">IF($L203=1,F203,"")</f>
        <v/>
      </c>
      <c r="P203" s="30" t="str">
        <f aca="false">IF($L203=1,G203,"")</f>
        <v/>
      </c>
      <c r="Q203" s="30" t="str">
        <f aca="false">IF($L203=1,H203,"")</f>
        <v/>
      </c>
      <c r="R203" s="30" t="str">
        <f aca="false">IF($L203=1,I203,"")</f>
        <v/>
      </c>
      <c r="S203" s="30" t="str">
        <f aca="false">IF(L203=1,SUM(E203:I203),"")</f>
        <v/>
      </c>
    </row>
    <row r="204" customFormat="false" ht="15" hidden="false" customHeight="false" outlineLevel="0" collapsed="false">
      <c r="A204" s="11" t="str">
        <f aca="false">IF($K204=1,Data!A204,"")</f>
        <v/>
      </c>
      <c r="B204" s="11" t="str">
        <f aca="false">IF($K204=0,"",IF(AND(ISNUMBER(Data!B204),Data!B204&gt;=Codebook!$F$6,Data!B204&lt;=Codebook!$G$6),Data!B204,""))</f>
        <v/>
      </c>
      <c r="C204" s="11" t="str">
        <f aca="false">IF($K204=0,"",IF(AND(ISNUMBER(Data!C204),Data!C204&gt;=Codebook!$F$7,Data!C204&lt;=Codebook!$G$7),Data!C204,""))</f>
        <v/>
      </c>
      <c r="D204" s="11" t="str">
        <f aca="false">IF($K204=0,"",IF(AND(ISNUMBER(Data!D204),Data!D204&gt;=Codebook!$F$8,Data!D204&lt;=Codebook!$G$8),Data!D204,""))</f>
        <v/>
      </c>
      <c r="E204" s="11" t="str">
        <f aca="false">IF($K204=0,"",IF(AND(ISNUMBER(Data!E204),Data!E204&gt;=Codebook!$F$9,Data!E204&lt;=Codebook!$G$9),Data!E204,""))</f>
        <v/>
      </c>
      <c r="F204" s="11" t="str">
        <f aca="false">IF($K204=0,"",IF(AND(ISNUMBER(Data!F204),Data!F204&gt;=Codebook!$F$10,Data!F204&lt;=Codebook!$G$10),Data!F204,""))</f>
        <v/>
      </c>
      <c r="G204" s="11" t="str">
        <f aca="false">IF($K204=0,"",IF(AND(ISNUMBER(Data!G204),Data!G204&gt;=Codebook!$F$11,Data!G204&lt;=Codebook!$G$11),Data!G204,""))</f>
        <v/>
      </c>
      <c r="H204" s="11" t="str">
        <f aca="false">IF($K204=0,"",IF(AND(ISNUMBER(Data!H204),Data!H204&gt;=Codebook!$F$12,Data!H204&lt;=Codebook!$G$12),Data!H204,""))</f>
        <v/>
      </c>
      <c r="I204" s="11" t="str">
        <f aca="false">IF($K204=0,"",IF(AND(ISNUMBER(Data!I204),Data!I204&gt;=Codebook!$F$13,Data!I204&lt;=Codebook!$G$13),Data!I204,""))</f>
        <v/>
      </c>
      <c r="J204" s="11" t="str">
        <f aca="false">IF($K204=0,"",IF(AND(ISNUMBER(Data!J204),Data!J204&gt;=Codebook!$F$14,Data!J204&lt;=Codebook!$G$14),Data!J204,""))</f>
        <v/>
      </c>
      <c r="K204" s="11" t="n">
        <f aca="false">IF(Data!A204="",0,IF(COUNTIF(Data!$A$5:A204,Data!A204)&gt;1,0,1))</f>
        <v>0</v>
      </c>
      <c r="L204" s="11" t="n">
        <f aca="false">IF($K204=0,0,IF(COUNT(E204:I204)=5,1,0))</f>
        <v>0</v>
      </c>
      <c r="M204" s="29" t="str">
        <f aca="false">IF(L204=1,AVERAGE(E204:I204),"")</f>
        <v/>
      </c>
      <c r="N204" s="30" t="str">
        <f aca="false">IF($L204=1,E204,"")</f>
        <v/>
      </c>
      <c r="O204" s="30" t="str">
        <f aca="false">IF($L204=1,F204,"")</f>
        <v/>
      </c>
      <c r="P204" s="30" t="str">
        <f aca="false">IF($L204=1,G204,"")</f>
        <v/>
      </c>
      <c r="Q204" s="30" t="str">
        <f aca="false">IF($L204=1,H204,"")</f>
        <v/>
      </c>
      <c r="R204" s="30" t="str">
        <f aca="false">IF($L204=1,I204,"")</f>
        <v/>
      </c>
      <c r="S204" s="30" t="str">
        <f aca="false">IF(L204=1,SUM(E204:I204),"")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EA9DB"/>
    <pageSetUpPr fitToPage="false"/>
  </sheetPr>
  <dimension ref="A1:T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38"/>
    <col collapsed="false" customWidth="true" hidden="false" outlineLevel="0" max="20" min="3" style="0" width="11"/>
  </cols>
  <sheetData>
    <row r="1" customFormat="false" ht="17.35" hidden="false" customHeight="false" outlineLevel="0" collapsed="false">
      <c r="A1" s="9" t="s">
        <v>201</v>
      </c>
    </row>
    <row r="2" customFormat="false" ht="15" hidden="false" customHeight="false" outlineLevel="0" collapsed="false">
      <c r="A2" s="2" t="s">
        <v>202</v>
      </c>
    </row>
    <row r="3" customFormat="false" ht="15" hidden="false" customHeight="false" outlineLevel="0" collapsed="false">
      <c r="A3" s="21" t="s">
        <v>203</v>
      </c>
      <c r="C3" s="31" t="n">
        <f aca="false">'Data Checks'!$B$19</f>
        <v>40</v>
      </c>
    </row>
    <row r="5" customFormat="false" ht="30" hidden="false" customHeight="true" outlineLevel="0" collapsed="false">
      <c r="A5" s="10" t="s">
        <v>141</v>
      </c>
      <c r="B5" s="10" t="s">
        <v>108</v>
      </c>
      <c r="C5" s="10" t="s">
        <v>204</v>
      </c>
      <c r="D5" s="10" t="s">
        <v>205</v>
      </c>
      <c r="E5" s="10" t="s">
        <v>206</v>
      </c>
      <c r="F5" s="10" t="s">
        <v>207</v>
      </c>
      <c r="G5" s="10" t="s">
        <v>208</v>
      </c>
      <c r="H5" s="10" t="s">
        <v>209</v>
      </c>
      <c r="I5" s="10" t="s">
        <v>210</v>
      </c>
      <c r="J5" s="10" t="s">
        <v>211</v>
      </c>
      <c r="K5" s="10" t="s">
        <v>212</v>
      </c>
      <c r="L5" s="10" t="s">
        <v>213</v>
      </c>
      <c r="M5" s="10" t="s">
        <v>214</v>
      </c>
      <c r="N5" s="10" t="s">
        <v>215</v>
      </c>
      <c r="O5" s="10" t="s">
        <v>216</v>
      </c>
      <c r="P5" s="10" t="s">
        <v>217</v>
      </c>
      <c r="Q5" s="10" t="s">
        <v>218</v>
      </c>
      <c r="R5" s="10" t="s">
        <v>219</v>
      </c>
      <c r="S5" s="10" t="s">
        <v>220</v>
      </c>
      <c r="T5" s="10" t="s">
        <v>221</v>
      </c>
    </row>
    <row r="6" customFormat="false" ht="15" hidden="false" customHeight="false" outlineLevel="0" collapsed="false">
      <c r="A6" s="24" t="str">
        <f aca="false">Codebook!B6</f>
        <v>age</v>
      </c>
      <c r="B6" s="24" t="str">
        <f aca="false">Codebook!C6</f>
        <v>Age in years</v>
      </c>
      <c r="C6" s="20" t="n">
        <f aca="false">COUNT('Clean Data'!$B$5:$B$204)</f>
        <v>38</v>
      </c>
      <c r="D6" s="20" t="n">
        <f aca="false">$C$3-C6</f>
        <v>2</v>
      </c>
      <c r="E6" s="25" t="n">
        <f aca="false">IF($C$3=0,"n/a",D6/$C$3)</f>
        <v>0.05</v>
      </c>
      <c r="F6" s="32" t="n">
        <f aca="false">IF($C6&lt;1,"n/a",AVERAGE('Clean Data'!$B$5:$B$204))</f>
        <v>35.9736842105263</v>
      </c>
      <c r="G6" s="33" t="n">
        <f aca="false">IF($C6&lt;2,"n/a",L6/SQRT(C6))</f>
        <v>1.30459677616175</v>
      </c>
      <c r="H6" s="34" t="n">
        <f aca="false">IF($C6&lt;2,"n/a",F6-TINV(0.05,C6-1)*G6)</f>
        <v>33.3303200553753</v>
      </c>
      <c r="I6" s="34" t="n">
        <f aca="false">IF($C6&lt;2,"n/a",F6+TINV(0.05,C6-1)*G6)</f>
        <v>38.6170483656773</v>
      </c>
      <c r="J6" s="34" t="n">
        <f aca="false">IF($C6&lt;1,"n/a",MEDIAN('Clean Data'!$B$5:$B$204))</f>
        <v>38</v>
      </c>
      <c r="K6" s="34" t="n">
        <f aca="false">IF($C6&lt;1,"n/a",IFERROR(MODE('Clean Data'!$B$5:$B$204),"none"))</f>
        <v>38</v>
      </c>
      <c r="L6" s="34" t="n">
        <f aca="false">IF($C6&lt;2,"n/a",STDEV('Clean Data'!$B$5:$B$204))</f>
        <v>8.0420746351997</v>
      </c>
      <c r="M6" s="34" t="n">
        <f aca="false">IF($C6&lt;2,"n/a",VAR('Clean Data'!$B$5:$B$204))</f>
        <v>64.6749644381223</v>
      </c>
      <c r="N6" s="34" t="n">
        <f aca="false">IF($C6&lt;1,"n/a",MIN('Clean Data'!$B$5:$B$204))</f>
        <v>19</v>
      </c>
      <c r="O6" s="34" t="n">
        <f aca="false">IF($C6&lt;1,"n/a",QUARTILE('Clean Data'!$B$5:$B$204,1))</f>
        <v>31</v>
      </c>
      <c r="P6" s="34" t="n">
        <f aca="false">IF($C6&lt;1,"n/a",QUARTILE('Clean Data'!$B$5:$B$204,3))</f>
        <v>42.75</v>
      </c>
      <c r="Q6" s="34" t="n">
        <f aca="false">IF($C6&lt;1,"n/a",MAX('Clean Data'!$B$5:$B$204))</f>
        <v>52</v>
      </c>
      <c r="R6" s="34" t="n">
        <f aca="false">IF($C6&lt;1,"n/a",Q6-N6)</f>
        <v>33</v>
      </c>
      <c r="S6" s="34" t="n">
        <f aca="false">IF($C6&lt;3,"n/a",SKEW('Clean Data'!$B$5:$B$204))</f>
        <v>-0.320766055496449</v>
      </c>
      <c r="T6" s="34" t="n">
        <f aca="false">IF($C6&lt;4,"n/a",KURT('Clean Data'!$B$5:$B$204))</f>
        <v>-0.530765419815807</v>
      </c>
    </row>
    <row r="7" customFormat="false" ht="15" hidden="false" customHeight="false" outlineLevel="0" collapsed="false">
      <c r="A7" s="24" t="str">
        <f aca="false">Codebook!B9</f>
        <v>q1_ease</v>
      </c>
      <c r="B7" s="24" t="str">
        <f aca="false">Codebook!C9</f>
        <v>The service was easy to use</v>
      </c>
      <c r="C7" s="20" t="n">
        <f aca="false">COUNT('Clean Data'!$E$5:$E$204)</f>
        <v>39</v>
      </c>
      <c r="D7" s="20" t="n">
        <f aca="false">$C$3-C7</f>
        <v>1</v>
      </c>
      <c r="E7" s="25" t="n">
        <f aca="false">IF($C$3=0,"n/a",D7/$C$3)</f>
        <v>0.025</v>
      </c>
      <c r="F7" s="32" t="n">
        <f aca="false">IF($C7&lt;1,"n/a",AVERAGE('Clean Data'!$E$5:$E$204))</f>
        <v>3.71794871794872</v>
      </c>
      <c r="G7" s="33" t="n">
        <f aca="false">IF($C7&lt;2,"n/a",L7/SQRT(C7))</f>
        <v>0.137201241858449</v>
      </c>
      <c r="H7" s="34" t="n">
        <f aca="false">IF($C7&lt;2,"n/a",F7-TINV(0.05,C7-1)*G7)</f>
        <v>3.440199324649</v>
      </c>
      <c r="I7" s="34" t="n">
        <f aca="false">IF($C7&lt;2,"n/a",F7+TINV(0.05,C7-1)*G7)</f>
        <v>3.99569811124844</v>
      </c>
      <c r="J7" s="34" t="n">
        <f aca="false">IF($C7&lt;1,"n/a",MEDIAN('Clean Data'!$E$5:$E$204))</f>
        <v>4</v>
      </c>
      <c r="K7" s="34" t="n">
        <f aca="false">IF($C7&lt;1,"n/a",IFERROR(MODE('Clean Data'!$E$5:$E$204),"none"))</f>
        <v>4</v>
      </c>
      <c r="L7" s="34" t="n">
        <f aca="false">IF($C7&lt;2,"n/a",STDEV('Clean Data'!$E$5:$E$204))</f>
        <v>0.856821480783788</v>
      </c>
      <c r="M7" s="34" t="n">
        <f aca="false">IF($C7&lt;2,"n/a",VAR('Clean Data'!$E$5:$E$204))</f>
        <v>0.734143049932524</v>
      </c>
      <c r="N7" s="34" t="n">
        <f aca="false">IF($C7&lt;1,"n/a",MIN('Clean Data'!$E$5:$E$204))</f>
        <v>2</v>
      </c>
      <c r="O7" s="34" t="n">
        <f aca="false">IF($C7&lt;1,"n/a",QUARTILE('Clean Data'!$E$5:$E$204,1))</f>
        <v>3</v>
      </c>
      <c r="P7" s="34" t="n">
        <f aca="false">IF($C7&lt;1,"n/a",QUARTILE('Clean Data'!$E$5:$E$204,3))</f>
        <v>4</v>
      </c>
      <c r="Q7" s="34" t="n">
        <f aca="false">IF($C7&lt;1,"n/a",MAX('Clean Data'!$E$5:$E$204))</f>
        <v>5</v>
      </c>
      <c r="R7" s="34" t="n">
        <f aca="false">IF($C7&lt;1,"n/a",Q7-N7)</f>
        <v>3</v>
      </c>
      <c r="S7" s="34" t="n">
        <f aca="false">IF($C7&lt;3,"n/a",SKEW('Clean Data'!$E$5:$E$204))</f>
        <v>-0.199291402051259</v>
      </c>
      <c r="T7" s="34" t="n">
        <f aca="false">IF($C7&lt;4,"n/a",KURT('Clean Data'!$E$5:$E$204))</f>
        <v>-0.488061333933416</v>
      </c>
    </row>
    <row r="8" customFormat="false" ht="15" hidden="false" customHeight="false" outlineLevel="0" collapsed="false">
      <c r="A8" s="24" t="str">
        <f aca="false">Codebook!B10</f>
        <v>q2_quality</v>
      </c>
      <c r="B8" s="24" t="str">
        <f aca="false">Codebook!C10</f>
        <v>The quality of service met my expectations</v>
      </c>
      <c r="C8" s="20" t="n">
        <f aca="false">COUNT('Clean Data'!$F$5:$F$204)</f>
        <v>39</v>
      </c>
      <c r="D8" s="20" t="n">
        <f aca="false">$C$3-C8</f>
        <v>1</v>
      </c>
      <c r="E8" s="25" t="n">
        <f aca="false">IF($C$3=0,"n/a",D8/$C$3)</f>
        <v>0.025</v>
      </c>
      <c r="F8" s="32" t="n">
        <f aca="false">IF($C8&lt;1,"n/a",AVERAGE('Clean Data'!$F$5:$F$204))</f>
        <v>3.51282051282051</v>
      </c>
      <c r="G8" s="33" t="n">
        <f aca="false">IF($C8&lt;2,"n/a",L8/SQRT(C8))</f>
        <v>0.183208010920866</v>
      </c>
      <c r="H8" s="34" t="n">
        <f aca="false">IF($C8&lt;2,"n/a",F8-TINV(0.05,C8-1)*G8)</f>
        <v>3.14193528473039</v>
      </c>
      <c r="I8" s="34" t="n">
        <f aca="false">IF($C8&lt;2,"n/a",F8+TINV(0.05,C8-1)*G8)</f>
        <v>3.88370574091063</v>
      </c>
      <c r="J8" s="34" t="n">
        <f aca="false">IF($C8&lt;1,"n/a",MEDIAN('Clean Data'!$F$5:$F$204))</f>
        <v>3</v>
      </c>
      <c r="K8" s="34" t="n">
        <f aca="false">IF($C8&lt;1,"n/a",IFERROR(MODE('Clean Data'!$F$5:$F$204),"none"))</f>
        <v>3</v>
      </c>
      <c r="L8" s="34" t="n">
        <f aca="false">IF($C8&lt;2,"n/a",STDEV('Clean Data'!$F$5:$F$204))</f>
        <v>1.14413366149136</v>
      </c>
      <c r="M8" s="34" t="n">
        <f aca="false">IF($C8&lt;2,"n/a",VAR('Clean Data'!$F$5:$F$204))</f>
        <v>1.30904183535762</v>
      </c>
      <c r="N8" s="34" t="n">
        <f aca="false">IF($C8&lt;1,"n/a",MIN('Clean Data'!$F$5:$F$204))</f>
        <v>1</v>
      </c>
      <c r="O8" s="34" t="n">
        <f aca="false">IF($C8&lt;1,"n/a",QUARTILE('Clean Data'!$F$5:$F$204,1))</f>
        <v>3</v>
      </c>
      <c r="P8" s="34" t="n">
        <f aca="false">IF($C8&lt;1,"n/a",QUARTILE('Clean Data'!$F$5:$F$204,3))</f>
        <v>4.5</v>
      </c>
      <c r="Q8" s="34" t="n">
        <f aca="false">IF($C8&lt;1,"n/a",MAX('Clean Data'!$F$5:$F$204))</f>
        <v>5</v>
      </c>
      <c r="R8" s="34" t="n">
        <f aca="false">IF($C8&lt;1,"n/a",Q8-N8)</f>
        <v>4</v>
      </c>
      <c r="S8" s="34" t="n">
        <f aca="false">IF($C8&lt;3,"n/a",SKEW('Clean Data'!$F$5:$F$204))</f>
        <v>-0.255363976142141</v>
      </c>
      <c r="T8" s="34" t="n">
        <f aca="false">IF($C8&lt;4,"n/a",KURT('Clean Data'!$F$5:$F$204))</f>
        <v>-0.53467841313521</v>
      </c>
    </row>
    <row r="9" customFormat="false" ht="15" hidden="false" customHeight="false" outlineLevel="0" collapsed="false">
      <c r="A9" s="24" t="str">
        <f aca="false">Codebook!B11</f>
        <v>q3_support</v>
      </c>
      <c r="B9" s="24" t="str">
        <f aca="false">Codebook!C11</f>
        <v>Support staff were helpful</v>
      </c>
      <c r="C9" s="20" t="n">
        <f aca="false">COUNT('Clean Data'!$G$5:$G$204)</f>
        <v>39</v>
      </c>
      <c r="D9" s="20" t="n">
        <f aca="false">$C$3-C9</f>
        <v>1</v>
      </c>
      <c r="E9" s="25" t="n">
        <f aca="false">IF($C$3=0,"n/a",D9/$C$3)</f>
        <v>0.025</v>
      </c>
      <c r="F9" s="32" t="n">
        <f aca="false">IF($C9&lt;1,"n/a",AVERAGE('Clean Data'!$G$5:$G$204))</f>
        <v>3.74358974358974</v>
      </c>
      <c r="G9" s="33" t="n">
        <f aca="false">IF($C9&lt;2,"n/a",L9/SQRT(C9))</f>
        <v>0.154631374460496</v>
      </c>
      <c r="H9" s="34" t="n">
        <f aca="false">IF($C9&lt;2,"n/a",F9-TINV(0.05,C9-1)*G9)</f>
        <v>3.43055489157423</v>
      </c>
      <c r="I9" s="34" t="n">
        <f aca="false">IF($C9&lt;2,"n/a",F9+TINV(0.05,C9-1)*G9)</f>
        <v>4.05662459560526</v>
      </c>
      <c r="J9" s="34" t="n">
        <f aca="false">IF($C9&lt;1,"n/a",MEDIAN('Clean Data'!$G$5:$G$204))</f>
        <v>4</v>
      </c>
      <c r="K9" s="34" t="n">
        <f aca="false">IF($C9&lt;1,"n/a",IFERROR(MODE('Clean Data'!$G$5:$G$204),"none"))</f>
        <v>4</v>
      </c>
      <c r="L9" s="34" t="n">
        <f aca="false">IF($C9&lt;2,"n/a",STDEV('Clean Data'!$G$5:$G$204))</f>
        <v>0.965672623995391</v>
      </c>
      <c r="M9" s="34" t="n">
        <f aca="false">IF($C9&lt;2,"n/a",VAR('Clean Data'!$G$5:$G$204))</f>
        <v>0.932523616734143</v>
      </c>
      <c r="N9" s="34" t="n">
        <f aca="false">IF($C9&lt;1,"n/a",MIN('Clean Data'!$G$5:$G$204))</f>
        <v>1</v>
      </c>
      <c r="O9" s="34" t="n">
        <f aca="false">IF($C9&lt;1,"n/a",QUARTILE('Clean Data'!$G$5:$G$204,1))</f>
        <v>3</v>
      </c>
      <c r="P9" s="34" t="n">
        <f aca="false">IF($C9&lt;1,"n/a",QUARTILE('Clean Data'!$G$5:$G$204,3))</f>
        <v>4</v>
      </c>
      <c r="Q9" s="34" t="n">
        <f aca="false">IF($C9&lt;1,"n/a",MAX('Clean Data'!$G$5:$G$204))</f>
        <v>5</v>
      </c>
      <c r="R9" s="34" t="n">
        <f aca="false">IF($C9&lt;1,"n/a",Q9-N9)</f>
        <v>4</v>
      </c>
      <c r="S9" s="34" t="n">
        <f aca="false">IF($C9&lt;3,"n/a",SKEW('Clean Data'!$G$5:$G$204))</f>
        <v>-0.557041756803804</v>
      </c>
      <c r="T9" s="34" t="n">
        <f aca="false">IF($C9&lt;4,"n/a",KURT('Clean Data'!$G$5:$G$204))</f>
        <v>0.338187108846045</v>
      </c>
    </row>
    <row r="10" customFormat="false" ht="15" hidden="false" customHeight="false" outlineLevel="0" collapsed="false">
      <c r="A10" s="24" t="str">
        <f aca="false">Codebook!B12</f>
        <v>q4_value</v>
      </c>
      <c r="B10" s="24" t="str">
        <f aca="false">Codebook!C12</f>
        <v>The service offers good value for money</v>
      </c>
      <c r="C10" s="20" t="n">
        <f aca="false">COUNT('Clean Data'!$H$5:$H$204)</f>
        <v>39</v>
      </c>
      <c r="D10" s="20" t="n">
        <f aca="false">$C$3-C10</f>
        <v>1</v>
      </c>
      <c r="E10" s="25" t="n">
        <f aca="false">IF($C$3=0,"n/a",D10/$C$3)</f>
        <v>0.025</v>
      </c>
      <c r="F10" s="32" t="n">
        <f aca="false">IF($C10&lt;1,"n/a",AVERAGE('Clean Data'!$H$5:$H$204))</f>
        <v>3.28205128205128</v>
      </c>
      <c r="G10" s="33" t="n">
        <f aca="false">IF($C10&lt;2,"n/a",L10/SQRT(C10))</f>
        <v>0.14670799602658</v>
      </c>
      <c r="H10" s="34" t="n">
        <f aca="false">IF($C10&lt;2,"n/a",F10-TINV(0.05,C10-1)*G10)</f>
        <v>2.98505647109585</v>
      </c>
      <c r="I10" s="34" t="n">
        <f aca="false">IF($C10&lt;2,"n/a",F10+TINV(0.05,C10-1)*G10)</f>
        <v>3.57904609300671</v>
      </c>
      <c r="J10" s="34" t="n">
        <f aca="false">IF($C10&lt;1,"n/a",MEDIAN('Clean Data'!$H$5:$H$204))</f>
        <v>3</v>
      </c>
      <c r="K10" s="34" t="n">
        <f aca="false">IF($C10&lt;1,"n/a",IFERROR(MODE('Clean Data'!$H$5:$H$204),"none"))</f>
        <v>3</v>
      </c>
      <c r="L10" s="34" t="n">
        <f aca="false">IF($C10&lt;2,"n/a",STDEV('Clean Data'!$H$5:$H$204))</f>
        <v>0.91619114153503</v>
      </c>
      <c r="M10" s="34" t="n">
        <f aca="false">IF($C10&lt;2,"n/a",VAR('Clean Data'!$H$5:$H$204))</f>
        <v>0.839406207827261</v>
      </c>
      <c r="N10" s="34" t="n">
        <f aca="false">IF($C10&lt;1,"n/a",MIN('Clean Data'!$H$5:$H$204))</f>
        <v>1</v>
      </c>
      <c r="O10" s="34" t="n">
        <f aca="false">IF($C10&lt;1,"n/a",QUARTILE('Clean Data'!$H$5:$H$204,1))</f>
        <v>3</v>
      </c>
      <c r="P10" s="34" t="n">
        <f aca="false">IF($C10&lt;1,"n/a",QUARTILE('Clean Data'!$H$5:$H$204,3))</f>
        <v>4</v>
      </c>
      <c r="Q10" s="34" t="n">
        <f aca="false">IF($C10&lt;1,"n/a",MAX('Clean Data'!$H$5:$H$204))</f>
        <v>5</v>
      </c>
      <c r="R10" s="34" t="n">
        <f aca="false">IF($C10&lt;1,"n/a",Q10-N10)</f>
        <v>4</v>
      </c>
      <c r="S10" s="34" t="n">
        <f aca="false">IF($C10&lt;3,"n/a",SKEW('Clean Data'!$H$5:$H$204))</f>
        <v>-0.175478343864687</v>
      </c>
      <c r="T10" s="34" t="n">
        <f aca="false">IF($C10&lt;4,"n/a",KURT('Clean Data'!$H$5:$H$204))</f>
        <v>-0.0583908522618839</v>
      </c>
    </row>
    <row r="11" customFormat="false" ht="15" hidden="false" customHeight="false" outlineLevel="0" collapsed="false">
      <c r="A11" s="24" t="str">
        <f aca="false">Codebook!B13</f>
        <v>q5_recommend</v>
      </c>
      <c r="B11" s="24" t="str">
        <f aca="false">Codebook!C13</f>
        <v>I would recommend this service to others</v>
      </c>
      <c r="C11" s="20" t="n">
        <f aca="false">COUNT('Clean Data'!$I$5:$I$204)</f>
        <v>39</v>
      </c>
      <c r="D11" s="20" t="n">
        <f aca="false">$C$3-C11</f>
        <v>1</v>
      </c>
      <c r="E11" s="25" t="n">
        <f aca="false">IF($C$3=0,"n/a",D11/$C$3)</f>
        <v>0.025</v>
      </c>
      <c r="F11" s="32" t="n">
        <f aca="false">IF($C11&lt;1,"n/a",AVERAGE('Clean Data'!$I$5:$I$204))</f>
        <v>3.69230769230769</v>
      </c>
      <c r="G11" s="33" t="n">
        <f aca="false">IF($C11&lt;2,"n/a",L11/SQRT(C11))</f>
        <v>0.14300536570554</v>
      </c>
      <c r="H11" s="34" t="n">
        <f aca="false">IF($C11&lt;2,"n/a",F11-TINV(0.05,C11-1)*G11)</f>
        <v>3.4028084645653</v>
      </c>
      <c r="I11" s="34" t="n">
        <f aca="false">IF($C11&lt;2,"n/a",F11+TINV(0.05,C11-1)*G11)</f>
        <v>3.98180692005008</v>
      </c>
      <c r="J11" s="34" t="n">
        <f aca="false">IF($C11&lt;1,"n/a",MEDIAN('Clean Data'!$I$5:$I$204))</f>
        <v>4</v>
      </c>
      <c r="K11" s="34" t="n">
        <f aca="false">IF($C11&lt;1,"n/a",IFERROR(MODE('Clean Data'!$I$5:$I$204),"none"))</f>
        <v>4</v>
      </c>
      <c r="L11" s="34" t="n">
        <f aca="false">IF($C11&lt;2,"n/a",STDEV('Clean Data'!$I$5:$I$204))</f>
        <v>0.893068222591326</v>
      </c>
      <c r="M11" s="34" t="n">
        <f aca="false">IF($C11&lt;2,"n/a",VAR('Clean Data'!$I$5:$I$204))</f>
        <v>0.797570850202429</v>
      </c>
      <c r="N11" s="34" t="n">
        <f aca="false">IF($C11&lt;1,"n/a",MIN('Clean Data'!$I$5:$I$204))</f>
        <v>2</v>
      </c>
      <c r="O11" s="34" t="n">
        <f aca="false">IF($C11&lt;1,"n/a",QUARTILE('Clean Data'!$I$5:$I$204,1))</f>
        <v>3</v>
      </c>
      <c r="P11" s="34" t="n">
        <f aca="false">IF($C11&lt;1,"n/a",QUARTILE('Clean Data'!$I$5:$I$204,3))</f>
        <v>4</v>
      </c>
      <c r="Q11" s="34" t="n">
        <f aca="false">IF($C11&lt;1,"n/a",MAX('Clean Data'!$I$5:$I$204))</f>
        <v>5</v>
      </c>
      <c r="R11" s="34" t="n">
        <f aca="false">IF($C11&lt;1,"n/a",Q11-N11)</f>
        <v>3</v>
      </c>
      <c r="S11" s="34" t="n">
        <f aca="false">IF($C11&lt;3,"n/a",SKEW('Clean Data'!$I$5:$I$204))</f>
        <v>-0.268220305412008</v>
      </c>
      <c r="T11" s="34" t="n">
        <f aca="false">IF($C11&lt;4,"n/a",KURT('Clean Data'!$I$5:$I$204))</f>
        <v>-0.541097437461682</v>
      </c>
    </row>
    <row r="12" customFormat="false" ht="15" hidden="false" customHeight="false" outlineLevel="0" collapsed="false">
      <c r="A12" s="24" t="str">
        <f aca="false">Codebook!B14</f>
        <v>sat_overall</v>
      </c>
      <c r="B12" s="24" t="str">
        <f aca="false">Codebook!C14</f>
        <v>Overall satisfaction (1 = very low, 10 = very high)</v>
      </c>
      <c r="C12" s="20" t="n">
        <f aca="false">COUNT('Clean Data'!$J$5:$J$204)</f>
        <v>39</v>
      </c>
      <c r="D12" s="20" t="n">
        <f aca="false">$C$3-C12</f>
        <v>1</v>
      </c>
      <c r="E12" s="25" t="n">
        <f aca="false">IF($C$3=0,"n/a",D12/$C$3)</f>
        <v>0.025</v>
      </c>
      <c r="F12" s="32" t="n">
        <f aca="false">IF($C12&lt;1,"n/a",AVERAGE('Clean Data'!$J$5:$J$204))</f>
        <v>6.94871794871795</v>
      </c>
      <c r="G12" s="33" t="n">
        <f aca="false">IF($C12&lt;2,"n/a",L12/SQRT(C12))</f>
        <v>0.27722530616114</v>
      </c>
      <c r="H12" s="34" t="n">
        <f aca="false">IF($C12&lt;2,"n/a",F12-TINV(0.05,C12-1)*G12)</f>
        <v>6.38750465683663</v>
      </c>
      <c r="I12" s="34" t="n">
        <f aca="false">IF($C12&lt;2,"n/a",F12+TINV(0.05,C12-1)*G12)</f>
        <v>7.50993124059927</v>
      </c>
      <c r="J12" s="34" t="n">
        <f aca="false">IF($C12&lt;1,"n/a",MEDIAN('Clean Data'!$J$5:$J$204))</f>
        <v>7</v>
      </c>
      <c r="K12" s="34" t="n">
        <f aca="false">IF($C12&lt;1,"n/a",IFERROR(MODE('Clean Data'!$J$5:$J$204),"none"))</f>
        <v>8</v>
      </c>
      <c r="L12" s="34" t="n">
        <f aca="false">IF($C12&lt;2,"n/a",STDEV('Clean Data'!$J$5:$J$204))</f>
        <v>1.7312714820817</v>
      </c>
      <c r="M12" s="34" t="n">
        <f aca="false">IF($C12&lt;2,"n/a",VAR('Clean Data'!$J$5:$J$204))</f>
        <v>2.99730094466937</v>
      </c>
      <c r="N12" s="34" t="n">
        <f aca="false">IF($C12&lt;1,"n/a",MIN('Clean Data'!$J$5:$J$204))</f>
        <v>3</v>
      </c>
      <c r="O12" s="34" t="n">
        <f aca="false">IF($C12&lt;1,"n/a",QUARTILE('Clean Data'!$J$5:$J$204,1))</f>
        <v>6</v>
      </c>
      <c r="P12" s="34" t="n">
        <f aca="false">IF($C12&lt;1,"n/a",QUARTILE('Clean Data'!$J$5:$J$204,3))</f>
        <v>8</v>
      </c>
      <c r="Q12" s="34" t="n">
        <f aca="false">IF($C12&lt;1,"n/a",MAX('Clean Data'!$J$5:$J$204))</f>
        <v>10</v>
      </c>
      <c r="R12" s="34" t="n">
        <f aca="false">IF($C12&lt;1,"n/a",Q12-N12)</f>
        <v>7</v>
      </c>
      <c r="S12" s="34" t="n">
        <f aca="false">IF($C12&lt;3,"n/a",SKEW('Clean Data'!$J$5:$J$204))</f>
        <v>-0.141504895129625</v>
      </c>
      <c r="T12" s="34" t="n">
        <f aca="false">IF($C12&lt;4,"n/a",KURT('Clean Data'!$J$5:$J$204))</f>
        <v>-0.786397748083519</v>
      </c>
    </row>
    <row r="13" customFormat="false" ht="15" hidden="false" customHeight="false" outlineLevel="0" collapsed="false">
      <c r="A13" s="19" t="s">
        <v>194</v>
      </c>
      <c r="B13" s="19" t="s">
        <v>222</v>
      </c>
      <c r="C13" s="20" t="n">
        <f aca="false">COUNT('Clean Data'!$M$5:$M$204)</f>
        <v>36</v>
      </c>
      <c r="D13" s="20" t="n">
        <f aca="false">$C$3-C13</f>
        <v>4</v>
      </c>
      <c r="E13" s="25" t="n">
        <f aca="false">IF($C$3=0,"n/a",D13/$C$3)</f>
        <v>0.1</v>
      </c>
      <c r="F13" s="32" t="n">
        <f aca="false">IF($C13&lt;1,"n/a",AVERAGE('Clean Data'!$M$5:$M$204))</f>
        <v>3.56111111111111</v>
      </c>
      <c r="G13" s="33" t="n">
        <f aca="false">IF($C13&lt;2,"n/a",L13/SQRT(C13))</f>
        <v>0.112917850303252</v>
      </c>
      <c r="H13" s="34" t="n">
        <f aca="false">IF($C13&lt;2,"n/a",F13-TINV(0.05,C13-1)*G13)</f>
        <v>3.33187568796949</v>
      </c>
      <c r="I13" s="34" t="n">
        <f aca="false">IF($C13&lt;2,"n/a",F13+TINV(0.05,C13-1)*G13)</f>
        <v>3.79034653425273</v>
      </c>
      <c r="J13" s="34" t="n">
        <f aca="false">IF($C13&lt;1,"n/a",MEDIAN('Clean Data'!$M$5:$M$204))</f>
        <v>3.5</v>
      </c>
      <c r="K13" s="34" t="n">
        <f aca="false">IF($C13&lt;1,"n/a",IFERROR(MODE('Clean Data'!$M$5:$M$204),"none"))</f>
        <v>3.4</v>
      </c>
      <c r="L13" s="34" t="n">
        <f aca="false">IF($C13&lt;2,"n/a",STDEV('Clean Data'!$M$5:$M$204))</f>
        <v>0.677507101819511</v>
      </c>
      <c r="M13" s="34" t="n">
        <f aca="false">IF($C13&lt;2,"n/a",VAR('Clean Data'!$M$5:$M$204))</f>
        <v>0.459015873015873</v>
      </c>
      <c r="N13" s="34" t="n">
        <f aca="false">IF($C13&lt;1,"n/a",MIN('Clean Data'!$M$5:$M$204))</f>
        <v>2</v>
      </c>
      <c r="O13" s="34" t="n">
        <f aca="false">IF($C13&lt;1,"n/a",QUARTILE('Clean Data'!$M$5:$M$204,1))</f>
        <v>3.15</v>
      </c>
      <c r="P13" s="34" t="n">
        <f aca="false">IF($C13&lt;1,"n/a",QUARTILE('Clean Data'!$M$5:$M$204,3))</f>
        <v>4</v>
      </c>
      <c r="Q13" s="34" t="n">
        <f aca="false">IF($C13&lt;1,"n/a",MAX('Clean Data'!$M$5:$M$204))</f>
        <v>4.8</v>
      </c>
      <c r="R13" s="34" t="n">
        <f aca="false">IF($C13&lt;1,"n/a",Q13-N13)</f>
        <v>2.8</v>
      </c>
      <c r="S13" s="34" t="n">
        <f aca="false">IF($C13&lt;3,"n/a",SKEW('Clean Data'!$M$5:$M$204))</f>
        <v>-0.121749840184585</v>
      </c>
      <c r="T13" s="34" t="n">
        <f aca="false">IF($C13&lt;4,"n/a",KURT('Clean Data'!$M$5:$M$204))</f>
        <v>-0.494039256312083</v>
      </c>
    </row>
    <row r="15" customFormat="false" ht="15" hidden="false" customHeight="false" outlineLevel="0" collapsed="false">
      <c r="A15" s="26" t="s">
        <v>223</v>
      </c>
      <c r="B15" s="27"/>
      <c r="C15" s="27"/>
      <c r="D15" s="27"/>
      <c r="E15" s="27"/>
    </row>
    <row r="16" customFormat="false" ht="15" hidden="false" customHeight="false" outlineLevel="0" collapsed="false">
      <c r="A16" s="19" t="s">
        <v>224</v>
      </c>
      <c r="C16" s="35" t="n">
        <f aca="false">COLUMNS('Clean Data'!$E$4:$I$4)</f>
        <v>5</v>
      </c>
    </row>
    <row r="17" customFormat="false" ht="15" hidden="false" customHeight="false" outlineLevel="0" collapsed="false">
      <c r="A17" s="19" t="s">
        <v>225</v>
      </c>
      <c r="C17" s="20" t="n">
        <f aca="false">SUM('Clean Data'!$L$5:$L$204)</f>
        <v>36</v>
      </c>
    </row>
    <row r="18" customFormat="false" ht="15" hidden="false" customHeight="false" outlineLevel="0" collapsed="false">
      <c r="A18" s="19" t="s">
        <v>226</v>
      </c>
      <c r="C18" s="33" t="n">
        <f aca="false">VAR('Clean Data'!$N$5:$N$204)+VAR('Clean Data'!$O$5:$O$204)+VAR('Clean Data'!$P$5:$P$204)+VAR('Clean Data'!$Q$5:$Q$204)+VAR('Clean Data'!$R$5:$R$204)</f>
        <v>4.28333333333334</v>
      </c>
    </row>
    <row r="19" customFormat="false" ht="15" hidden="false" customHeight="false" outlineLevel="0" collapsed="false">
      <c r="A19" s="19" t="s">
        <v>227</v>
      </c>
      <c r="C19" s="33" t="n">
        <f aca="false">VAR('Clean Data'!$S$5:$S$204)</f>
        <v>11.4753968253968</v>
      </c>
      <c r="E19" s="2" t="s">
        <v>228</v>
      </c>
    </row>
    <row r="20" customFormat="false" ht="15" hidden="false" customHeight="false" outlineLevel="0" collapsed="false">
      <c r="A20" s="21" t="s">
        <v>229</v>
      </c>
      <c r="C20" s="36" t="n">
        <f aca="false">IF(OR(C17&lt;3,C19=0),"n/a",(C16/(C16-1))*(1-C18/C19))</f>
        <v>0.783422090047721</v>
      </c>
    </row>
    <row r="21" customFormat="false" ht="15" hidden="false" customHeight="false" outlineLevel="0" collapsed="false">
      <c r="A21" s="21" t="s">
        <v>230</v>
      </c>
      <c r="C21" s="37" t="str">
        <f aca="false">IF(ISNUMBER(C20),IF(C20&gt;=0.9,"Excellent",IF(C20&gt;=0.8,"Good",IF(C20&gt;=0.7,"Acceptable",IF(C20&gt;=0.6,"Questionable","Poor")))),"n/a")</f>
        <v>Acceptable</v>
      </c>
    </row>
    <row r="23" customFormat="false" ht="15" hidden="false" customHeight="false" outlineLevel="0" collapsed="false">
      <c r="A23" s="26" t="s">
        <v>231</v>
      </c>
      <c r="B23" s="27"/>
      <c r="C23" s="27"/>
      <c r="D23" s="27"/>
      <c r="E23" s="27"/>
      <c r="F23" s="27"/>
      <c r="G23" s="27"/>
      <c r="H23" s="27"/>
    </row>
    <row r="24" customFormat="false" ht="15" hidden="false" customHeight="false" outlineLevel="0" collapsed="false">
      <c r="A24" s="38"/>
      <c r="B24" s="16" t="str">
        <f aca="false">Codebook!B6</f>
        <v>age</v>
      </c>
      <c r="C24" s="16" t="str">
        <f aca="false">Codebook!B9</f>
        <v>q1_ease</v>
      </c>
      <c r="D24" s="16" t="str">
        <f aca="false">Codebook!B10</f>
        <v>q2_quality</v>
      </c>
      <c r="E24" s="16" t="str">
        <f aca="false">Codebook!B11</f>
        <v>q3_support</v>
      </c>
      <c r="F24" s="16" t="str">
        <f aca="false">Codebook!B12</f>
        <v>q4_value</v>
      </c>
      <c r="G24" s="16" t="str">
        <f aca="false">Codebook!B13</f>
        <v>q5_recommend</v>
      </c>
      <c r="H24" s="16" t="str">
        <f aca="false">Codebook!B14</f>
        <v>sat_overall</v>
      </c>
    </row>
    <row r="25" customFormat="false" ht="15" hidden="false" customHeight="false" outlineLevel="0" collapsed="false">
      <c r="A25" s="21" t="str">
        <f aca="false">Codebook!B6</f>
        <v>age</v>
      </c>
      <c r="B25" s="29" t="n">
        <f aca="false">IFERROR(CORREL('Clean Data'!$B$5:$B$204,'Clean Data'!$B$5:$B$204),"n/a")</f>
        <v>1</v>
      </c>
      <c r="C25" s="29" t="n">
        <f aca="false">IFERROR(CORREL('Clean Data'!$B$5:$B$204,'Clean Data'!$E$5:$E$204),"n/a")</f>
        <v>-0.237133592880948</v>
      </c>
      <c r="D25" s="29" t="n">
        <f aca="false">IFERROR(CORREL('Clean Data'!$B$5:$B$204,'Clean Data'!$F$5:$F$204),"n/a")</f>
        <v>-0.097968151886652</v>
      </c>
      <c r="E25" s="29" t="n">
        <f aca="false">IFERROR(CORREL('Clean Data'!$B$5:$B$204,'Clean Data'!$G$5:$G$204),"n/a")</f>
        <v>-0.146109345609648</v>
      </c>
      <c r="F25" s="29" t="n">
        <f aca="false">IFERROR(CORREL('Clean Data'!$B$5:$B$204,'Clean Data'!$H$5:$H$204),"n/a")</f>
        <v>-0.00730447113401143</v>
      </c>
      <c r="G25" s="29" t="n">
        <f aca="false">IFERROR(CORREL('Clean Data'!$B$5:$B$204,'Clean Data'!$I$5:$I$204),"n/a")</f>
        <v>-0.0756665902625475</v>
      </c>
      <c r="H25" s="29" t="n">
        <f aca="false">IFERROR(CORREL('Clean Data'!$B$5:$B$204,'Clean Data'!$J$5:$J$204),"n/a")</f>
        <v>-0.0918194132560366</v>
      </c>
    </row>
    <row r="26" customFormat="false" ht="15" hidden="false" customHeight="false" outlineLevel="0" collapsed="false">
      <c r="A26" s="21" t="str">
        <f aca="false">Codebook!B9</f>
        <v>q1_ease</v>
      </c>
      <c r="B26" s="29" t="n">
        <f aca="false">IFERROR(CORREL('Clean Data'!$E$5:$E$204,'Clean Data'!$B$5:$B$204),"n/a")</f>
        <v>-0.237133592880948</v>
      </c>
      <c r="C26" s="29" t="n">
        <f aca="false">IFERROR(CORREL('Clean Data'!$E$5:$E$204,'Clean Data'!$E$5:$E$204),"n/a")</f>
        <v>1</v>
      </c>
      <c r="D26" s="29" t="n">
        <f aca="false">IFERROR(CORREL('Clean Data'!$E$5:$E$204,'Clean Data'!$F$5:$F$204),"n/a")</f>
        <v>0.414194418701872</v>
      </c>
      <c r="E26" s="29" t="n">
        <f aca="false">IFERROR(CORREL('Clean Data'!$E$5:$E$204,'Clean Data'!$G$5:$G$204),"n/a")</f>
        <v>0.487472140516451</v>
      </c>
      <c r="F26" s="29" t="n">
        <f aca="false">IFERROR(CORREL('Clean Data'!$E$5:$E$204,'Clean Data'!$H$5:$H$204),"n/a")</f>
        <v>0.420956479423975</v>
      </c>
      <c r="G26" s="29" t="n">
        <f aca="false">IFERROR(CORREL('Clean Data'!$E$5:$E$204,'Clean Data'!$I$5:$I$204),"n/a")</f>
        <v>0.469464874635553</v>
      </c>
      <c r="H26" s="29" t="n">
        <f aca="false">IFERROR(CORREL('Clean Data'!$E$5:$E$204,'Clean Data'!$J$5:$J$204),"n/a")</f>
        <v>0.372473845045245</v>
      </c>
    </row>
    <row r="27" customFormat="false" ht="15" hidden="false" customHeight="false" outlineLevel="0" collapsed="false">
      <c r="A27" s="21" t="str">
        <f aca="false">Codebook!B10</f>
        <v>q2_quality</v>
      </c>
      <c r="B27" s="29" t="n">
        <f aca="false">IFERROR(CORREL('Clean Data'!$F$5:$F$204,'Clean Data'!$B$5:$B$204),"n/a")</f>
        <v>-0.097968151886652</v>
      </c>
      <c r="C27" s="29" t="n">
        <f aca="false">IFERROR(CORREL('Clean Data'!$F$5:$F$204,'Clean Data'!$E$5:$E$204),"n/a")</f>
        <v>0.414194418701872</v>
      </c>
      <c r="D27" s="29" t="n">
        <f aca="false">IFERROR(CORREL('Clean Data'!$F$5:$F$204,'Clean Data'!$F$5:$F$204),"n/a")</f>
        <v>1</v>
      </c>
      <c r="E27" s="29" t="n">
        <f aca="false">IFERROR(CORREL('Clean Data'!$F$5:$F$204,'Clean Data'!$G$5:$G$204),"n/a")</f>
        <v>0.454502487033681</v>
      </c>
      <c r="F27" s="29" t="n">
        <f aca="false">IFERROR(CORREL('Clean Data'!$F$5:$F$204,'Clean Data'!$H$5:$H$204),"n/a")</f>
        <v>0.509197688558065</v>
      </c>
      <c r="G27" s="29" t="n">
        <f aca="false">IFERROR(CORREL('Clean Data'!$F$5:$F$204,'Clean Data'!$I$5:$I$204),"n/a")</f>
        <v>0.414149412011855</v>
      </c>
      <c r="H27" s="29" t="n">
        <f aca="false">IFERROR(CORREL('Clean Data'!$F$5:$F$204,'Clean Data'!$J$5:$J$204),"n/a")</f>
        <v>0.66193287897516</v>
      </c>
    </row>
    <row r="28" customFormat="false" ht="15" hidden="false" customHeight="false" outlineLevel="0" collapsed="false">
      <c r="A28" s="21" t="str">
        <f aca="false">Codebook!B11</f>
        <v>q3_support</v>
      </c>
      <c r="B28" s="29" t="n">
        <f aca="false">IFERROR(CORREL('Clean Data'!$G$5:$G$204,'Clean Data'!$B$5:$B$204),"n/a")</f>
        <v>-0.146109345609648</v>
      </c>
      <c r="C28" s="29" t="n">
        <f aca="false">IFERROR(CORREL('Clean Data'!$G$5:$G$204,'Clean Data'!$E$5:$E$204),"n/a")</f>
        <v>0.487472140516451</v>
      </c>
      <c r="D28" s="29" t="n">
        <f aca="false">IFERROR(CORREL('Clean Data'!$G$5:$G$204,'Clean Data'!$F$5:$F$204),"n/a")</f>
        <v>0.454502487033681</v>
      </c>
      <c r="E28" s="29" t="n">
        <f aca="false">IFERROR(CORREL('Clean Data'!$G$5:$G$204,'Clean Data'!$G$5:$G$204),"n/a")</f>
        <v>1</v>
      </c>
      <c r="F28" s="29" t="n">
        <f aca="false">IFERROR(CORREL('Clean Data'!$G$5:$G$204,'Clean Data'!$H$5:$H$204),"n/a")</f>
        <v>0.340976317230418</v>
      </c>
      <c r="G28" s="29" t="n">
        <f aca="false">IFERROR(CORREL('Clean Data'!$G$5:$G$204,'Clean Data'!$I$5:$I$204),"n/a")</f>
        <v>0.329445187952978</v>
      </c>
      <c r="H28" s="29" t="n">
        <f aca="false">IFERROR(CORREL('Clean Data'!$G$5:$G$204,'Clean Data'!$J$5:$J$204),"n/a")</f>
        <v>0.564855062040391</v>
      </c>
    </row>
    <row r="29" customFormat="false" ht="15" hidden="false" customHeight="false" outlineLevel="0" collapsed="false">
      <c r="A29" s="21" t="str">
        <f aca="false">Codebook!B12</f>
        <v>q4_value</v>
      </c>
      <c r="B29" s="29" t="n">
        <f aca="false">IFERROR(CORREL('Clean Data'!$H$5:$H$204,'Clean Data'!$B$5:$B$204),"n/a")</f>
        <v>-0.00730447113401143</v>
      </c>
      <c r="C29" s="29" t="n">
        <f aca="false">IFERROR(CORREL('Clean Data'!$H$5:$H$204,'Clean Data'!$E$5:$E$204),"n/a")</f>
        <v>0.420956479423975</v>
      </c>
      <c r="D29" s="29" t="n">
        <f aca="false">IFERROR(CORREL('Clean Data'!$H$5:$H$204,'Clean Data'!$F$5:$F$204),"n/a")</f>
        <v>0.509197688558065</v>
      </c>
      <c r="E29" s="29" t="n">
        <f aca="false">IFERROR(CORREL('Clean Data'!$H$5:$H$204,'Clean Data'!$G$5:$G$204),"n/a")</f>
        <v>0.340976317230418</v>
      </c>
      <c r="F29" s="29" t="n">
        <f aca="false">IFERROR(CORREL('Clean Data'!$H$5:$H$204,'Clean Data'!$H$5:$H$204),"n/a")</f>
        <v>1</v>
      </c>
      <c r="G29" s="29" t="n">
        <f aca="false">IFERROR(CORREL('Clean Data'!$H$5:$H$204,'Clean Data'!$I$5:$I$204),"n/a")</f>
        <v>0.333992023333369</v>
      </c>
      <c r="H29" s="29" t="n">
        <f aca="false">IFERROR(CORREL('Clean Data'!$H$5:$H$204,'Clean Data'!$J$5:$J$204),"n/a")</f>
        <v>0.392205935018198</v>
      </c>
    </row>
    <row r="30" customFormat="false" ht="15" hidden="false" customHeight="false" outlineLevel="0" collapsed="false">
      <c r="A30" s="21" t="str">
        <f aca="false">Codebook!B13</f>
        <v>q5_recommend</v>
      </c>
      <c r="B30" s="29" t="n">
        <f aca="false">IFERROR(CORREL('Clean Data'!$I$5:$I$204,'Clean Data'!$B$5:$B$204),"n/a")</f>
        <v>-0.0756665902625475</v>
      </c>
      <c r="C30" s="29" t="n">
        <f aca="false">IFERROR(CORREL('Clean Data'!$I$5:$I$204,'Clean Data'!$E$5:$E$204),"n/a")</f>
        <v>0.469464874635553</v>
      </c>
      <c r="D30" s="29" t="n">
        <f aca="false">IFERROR(CORREL('Clean Data'!$I$5:$I$204,'Clean Data'!$F$5:$F$204),"n/a")</f>
        <v>0.414149412011855</v>
      </c>
      <c r="E30" s="29" t="n">
        <f aca="false">IFERROR(CORREL('Clean Data'!$I$5:$I$204,'Clean Data'!$G$5:$G$204),"n/a")</f>
        <v>0.329445187952978</v>
      </c>
      <c r="F30" s="29" t="n">
        <f aca="false">IFERROR(CORREL('Clean Data'!$I$5:$I$204,'Clean Data'!$H$5:$H$204),"n/a")</f>
        <v>0.333992023333369</v>
      </c>
      <c r="G30" s="29" t="n">
        <f aca="false">IFERROR(CORREL('Clean Data'!$I$5:$I$204,'Clean Data'!$I$5:$I$204),"n/a")</f>
        <v>1</v>
      </c>
      <c r="H30" s="29" t="n">
        <f aca="false">IFERROR(CORREL('Clean Data'!$I$5:$I$204,'Clean Data'!$J$5:$J$204),"n/a")</f>
        <v>0.347137099593517</v>
      </c>
    </row>
    <row r="31" customFormat="false" ht="15" hidden="false" customHeight="false" outlineLevel="0" collapsed="false">
      <c r="A31" s="21" t="str">
        <f aca="false">Codebook!B14</f>
        <v>sat_overall</v>
      </c>
      <c r="B31" s="29" t="n">
        <f aca="false">IFERROR(CORREL('Clean Data'!$J$5:$J$204,'Clean Data'!$B$5:$B$204),"n/a")</f>
        <v>-0.0918194132560366</v>
      </c>
      <c r="C31" s="29" t="n">
        <f aca="false">IFERROR(CORREL('Clean Data'!$J$5:$J$204,'Clean Data'!$E$5:$E$204),"n/a")</f>
        <v>0.372473845045245</v>
      </c>
      <c r="D31" s="29" t="n">
        <f aca="false">IFERROR(CORREL('Clean Data'!$J$5:$J$204,'Clean Data'!$F$5:$F$204),"n/a")</f>
        <v>0.66193287897516</v>
      </c>
      <c r="E31" s="29" t="n">
        <f aca="false">IFERROR(CORREL('Clean Data'!$J$5:$J$204,'Clean Data'!$G$5:$G$204),"n/a")</f>
        <v>0.564855062040391</v>
      </c>
      <c r="F31" s="29" t="n">
        <f aca="false">IFERROR(CORREL('Clean Data'!$J$5:$J$204,'Clean Data'!$H$5:$H$204),"n/a")</f>
        <v>0.392205935018198</v>
      </c>
      <c r="G31" s="29" t="n">
        <f aca="false">IFERROR(CORREL('Clean Data'!$J$5:$J$204,'Clean Data'!$I$5:$I$204),"n/a")</f>
        <v>0.347137099593517</v>
      </c>
      <c r="H31" s="29" t="n">
        <f aca="false">IFERROR(CORREL('Clean Data'!$J$5:$J$204,'Clean Data'!$J$5:$J$204),"n/a")</f>
        <v>1</v>
      </c>
    </row>
    <row r="33" customFormat="false" ht="15" hidden="false" customHeight="false" outlineLevel="0" collapsed="false">
      <c r="A33" s="2" t="s">
        <v>232</v>
      </c>
    </row>
  </sheetData>
  <conditionalFormatting sqref="B25:H31">
    <cfRule type="colorScale" priority="2">
      <colorScale>
        <cfvo type="num" val="-1"/>
        <cfvo type="num" val="0"/>
        <cfvo type="num" val="1"/>
        <color rgb="FFF8696B"/>
        <color rgb="FFFFFFFF"/>
        <color rgb="FF5A8AC6"/>
      </colorScale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EA9DB"/>
    <pageSetUpPr fitToPage="false"/>
  </sheetPr>
  <dimension ref="A1:P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0"/>
    <col collapsed="false" customWidth="true" hidden="false" outlineLevel="0" max="7" min="3" style="0" width="13"/>
    <col collapsed="false" customWidth="true" hidden="false" outlineLevel="0" max="12" min="8" style="0" width="9"/>
    <col collapsed="false" customWidth="true" hidden="false" outlineLevel="0" max="14" min="13" style="0" width="11"/>
    <col collapsed="false" customWidth="true" hidden="false" outlineLevel="0" max="16" min="15" style="0" width="9"/>
  </cols>
  <sheetData>
    <row r="1" customFormat="false" ht="17.35" hidden="false" customHeight="false" outlineLevel="0" collapsed="false">
      <c r="A1" s="9" t="s">
        <v>233</v>
      </c>
    </row>
    <row r="2" customFormat="false" ht="15" hidden="false" customHeight="false" outlineLevel="0" collapsed="false">
      <c r="A2" s="2" t="s">
        <v>234</v>
      </c>
    </row>
    <row r="4" customFormat="false" ht="15" hidden="false" customHeight="false" outlineLevel="0" collapsed="false">
      <c r="A4" s="26" t="s">
        <v>235</v>
      </c>
      <c r="B4" s="27"/>
      <c r="C4" s="27"/>
      <c r="D4" s="27"/>
      <c r="E4" s="27"/>
      <c r="F4" s="27"/>
      <c r="G4" s="27"/>
    </row>
    <row r="5" customFormat="false" ht="15" hidden="false" customHeight="false" outlineLevel="0" collapsed="false">
      <c r="A5" s="10" t="s">
        <v>108</v>
      </c>
      <c r="B5" s="10" t="s">
        <v>107</v>
      </c>
      <c r="C5" s="10"/>
      <c r="D5" s="10" t="s">
        <v>236</v>
      </c>
      <c r="E5" s="10" t="s">
        <v>237</v>
      </c>
      <c r="F5" s="10" t="s">
        <v>238</v>
      </c>
      <c r="G5" s="10" t="s">
        <v>239</v>
      </c>
    </row>
    <row r="6" customFormat="false" ht="15" hidden="false" customHeight="false" outlineLevel="0" collapsed="false">
      <c r="A6" s="24" t="str">
        <f aca="false">'Value Labels'!C5</f>
        <v>Male</v>
      </c>
      <c r="B6" s="39" t="n">
        <f aca="false">'Value Labels'!B5</f>
        <v>1</v>
      </c>
      <c r="D6" s="20" t="n">
        <f aca="false">COUNTIF('Clean Data'!$C$5:$C$204,B6)</f>
        <v>20</v>
      </c>
      <c r="E6" s="25" t="n">
        <f aca="false">IF('Data Checks'!$B$19=0,"n/a",D6/'Data Checks'!$B$19)</f>
        <v>0.5</v>
      </c>
      <c r="F6" s="25" t="n">
        <f aca="false">IF(SUM($D$6:$D$8)=0,"n/a",D6/SUM($D$6:$D$8))</f>
        <v>0.512820512820513</v>
      </c>
      <c r="G6" s="25" t="n">
        <f aca="false">IF(ISNUMBER(F6),SUM($F$6:F6),"n/a")</f>
        <v>0.512820512820513</v>
      </c>
    </row>
    <row r="7" customFormat="false" ht="15" hidden="false" customHeight="false" outlineLevel="0" collapsed="false">
      <c r="A7" s="24" t="str">
        <f aca="false">'Value Labels'!C6</f>
        <v>Female</v>
      </c>
      <c r="B7" s="39" t="n">
        <f aca="false">'Value Labels'!B6</f>
        <v>2</v>
      </c>
      <c r="D7" s="20" t="n">
        <f aca="false">COUNTIF('Clean Data'!$C$5:$C$204,B7)</f>
        <v>18</v>
      </c>
      <c r="E7" s="25" t="n">
        <f aca="false">IF('Data Checks'!$B$19=0,"n/a",D7/'Data Checks'!$B$19)</f>
        <v>0.45</v>
      </c>
      <c r="F7" s="25" t="n">
        <f aca="false">IF(SUM($D$6:$D$8)=0,"n/a",D7/SUM($D$6:$D$8))</f>
        <v>0.461538461538462</v>
      </c>
      <c r="G7" s="25" t="n">
        <f aca="false">IF(ISNUMBER(F7),SUM($F$6:F7),"n/a")</f>
        <v>0.974358974358974</v>
      </c>
    </row>
    <row r="8" customFormat="false" ht="15" hidden="false" customHeight="false" outlineLevel="0" collapsed="false">
      <c r="A8" s="24" t="str">
        <f aca="false">'Value Labels'!C7</f>
        <v>Non-binary / other</v>
      </c>
      <c r="B8" s="39" t="n">
        <f aca="false">'Value Labels'!B7</f>
        <v>3</v>
      </c>
      <c r="D8" s="20" t="n">
        <f aca="false">COUNTIF('Clean Data'!$C$5:$C$204,B8)</f>
        <v>1</v>
      </c>
      <c r="E8" s="25" t="n">
        <f aca="false">IF('Data Checks'!$B$19=0,"n/a",D8/'Data Checks'!$B$19)</f>
        <v>0.025</v>
      </c>
      <c r="F8" s="25" t="n">
        <f aca="false">IF(SUM($D$6:$D$8)=0,"n/a",D8/SUM($D$6:$D$8))</f>
        <v>0.0256410256410256</v>
      </c>
      <c r="G8" s="25" t="n">
        <f aca="false">IF(ISNUMBER(F8),SUM($F$6:F8),"n/a")</f>
        <v>1</v>
      </c>
    </row>
    <row r="9" customFormat="false" ht="15" hidden="false" customHeight="false" outlineLevel="0" collapsed="false">
      <c r="A9" s="40" t="s">
        <v>240</v>
      </c>
      <c r="D9" s="20" t="n">
        <f aca="false">'Data Checks'!$B$19-SUM(D6:D8)</f>
        <v>1</v>
      </c>
      <c r="E9" s="25" t="n">
        <f aca="false">IF('Data Checks'!$B$19=0,"n/a",D9/'Data Checks'!$B$19)</f>
        <v>0.025</v>
      </c>
    </row>
    <row r="10" customFormat="false" ht="15" hidden="false" customHeight="false" outlineLevel="0" collapsed="false">
      <c r="A10" s="41" t="s">
        <v>241</v>
      </c>
      <c r="B10" s="42"/>
      <c r="C10" s="42"/>
      <c r="D10" s="43" t="n">
        <f aca="false">SUM(D6:D9)</f>
        <v>40</v>
      </c>
      <c r="E10" s="44" t="n">
        <f aca="false">SUM(E6:E9)</f>
        <v>1</v>
      </c>
      <c r="F10" s="42"/>
      <c r="G10" s="42"/>
    </row>
    <row r="12" customFormat="false" ht="15" hidden="false" customHeight="false" outlineLevel="0" collapsed="false">
      <c r="A12" s="26" t="s">
        <v>242</v>
      </c>
      <c r="B12" s="27"/>
      <c r="C12" s="27"/>
      <c r="D12" s="27"/>
      <c r="E12" s="27"/>
      <c r="F12" s="27"/>
      <c r="G12" s="27"/>
    </row>
    <row r="13" customFormat="false" ht="15" hidden="false" customHeight="false" outlineLevel="0" collapsed="false">
      <c r="A13" s="10" t="s">
        <v>108</v>
      </c>
      <c r="B13" s="10" t="s">
        <v>107</v>
      </c>
      <c r="C13" s="10"/>
      <c r="D13" s="10" t="s">
        <v>236</v>
      </c>
      <c r="E13" s="10" t="s">
        <v>237</v>
      </c>
      <c r="F13" s="10" t="s">
        <v>238</v>
      </c>
      <c r="G13" s="10" t="s">
        <v>239</v>
      </c>
    </row>
    <row r="14" customFormat="false" ht="15" hidden="false" customHeight="false" outlineLevel="0" collapsed="false">
      <c r="A14" s="24" t="str">
        <f aca="false">'Value Labels'!C8</f>
        <v>High school or below</v>
      </c>
      <c r="B14" s="39" t="n">
        <f aca="false">'Value Labels'!B8</f>
        <v>1</v>
      </c>
      <c r="D14" s="20" t="n">
        <f aca="false">COUNTIF('Clean Data'!$D$5:$D$204,B14)</f>
        <v>10</v>
      </c>
      <c r="E14" s="25" t="n">
        <f aca="false">IF('Data Checks'!$B$19=0,"n/a",D14/'Data Checks'!$B$19)</f>
        <v>0.25</v>
      </c>
      <c r="F14" s="25" t="n">
        <f aca="false">IF(SUM($D$14:$D$17)=0,"n/a",D14/SUM($D$14:$D$17))</f>
        <v>0.256410256410256</v>
      </c>
      <c r="G14" s="25" t="n">
        <f aca="false">IF(ISNUMBER(F14),SUM($F$14:F14),"n/a")</f>
        <v>0.256410256410256</v>
      </c>
    </row>
    <row r="15" customFormat="false" ht="15" hidden="false" customHeight="false" outlineLevel="0" collapsed="false">
      <c r="A15" s="24" t="str">
        <f aca="false">'Value Labels'!C9</f>
        <v>Diploma / associate</v>
      </c>
      <c r="B15" s="39" t="n">
        <f aca="false">'Value Labels'!B9</f>
        <v>2</v>
      </c>
      <c r="D15" s="20" t="n">
        <f aca="false">COUNTIF('Clean Data'!$D$5:$D$204,B15)</f>
        <v>6</v>
      </c>
      <c r="E15" s="25" t="n">
        <f aca="false">IF('Data Checks'!$B$19=0,"n/a",D15/'Data Checks'!$B$19)</f>
        <v>0.15</v>
      </c>
      <c r="F15" s="25" t="n">
        <f aca="false">IF(SUM($D$14:$D$17)=0,"n/a",D15/SUM($D$14:$D$17))</f>
        <v>0.153846153846154</v>
      </c>
      <c r="G15" s="25" t="n">
        <f aca="false">IF(ISNUMBER(F15),SUM($F$14:F15),"n/a")</f>
        <v>0.41025641025641</v>
      </c>
    </row>
    <row r="16" customFormat="false" ht="15" hidden="false" customHeight="false" outlineLevel="0" collapsed="false">
      <c r="A16" s="24" t="str">
        <f aca="false">'Value Labels'!C10</f>
        <v>Bachelor's degree</v>
      </c>
      <c r="B16" s="39" t="n">
        <f aca="false">'Value Labels'!B10</f>
        <v>3</v>
      </c>
      <c r="D16" s="20" t="n">
        <f aca="false">COUNTIF('Clean Data'!$D$5:$D$204,B16)</f>
        <v>17</v>
      </c>
      <c r="E16" s="25" t="n">
        <f aca="false">IF('Data Checks'!$B$19=0,"n/a",D16/'Data Checks'!$B$19)</f>
        <v>0.425</v>
      </c>
      <c r="F16" s="25" t="n">
        <f aca="false">IF(SUM($D$14:$D$17)=0,"n/a",D16/SUM($D$14:$D$17))</f>
        <v>0.435897435897436</v>
      </c>
      <c r="G16" s="25" t="n">
        <f aca="false">IF(ISNUMBER(F16),SUM($F$14:F16),"n/a")</f>
        <v>0.846153846153846</v>
      </c>
    </row>
    <row r="17" customFormat="false" ht="15" hidden="false" customHeight="false" outlineLevel="0" collapsed="false">
      <c r="A17" s="24" t="str">
        <f aca="false">'Value Labels'!C11</f>
        <v>Postgraduate</v>
      </c>
      <c r="B17" s="39" t="n">
        <f aca="false">'Value Labels'!B11</f>
        <v>4</v>
      </c>
      <c r="D17" s="20" t="n">
        <f aca="false">COUNTIF('Clean Data'!$D$5:$D$204,B17)</f>
        <v>6</v>
      </c>
      <c r="E17" s="25" t="n">
        <f aca="false">IF('Data Checks'!$B$19=0,"n/a",D17/'Data Checks'!$B$19)</f>
        <v>0.15</v>
      </c>
      <c r="F17" s="25" t="n">
        <f aca="false">IF(SUM($D$14:$D$17)=0,"n/a",D17/SUM($D$14:$D$17))</f>
        <v>0.153846153846154</v>
      </c>
      <c r="G17" s="25" t="n">
        <f aca="false">IF(ISNUMBER(F17),SUM($F$14:F17),"n/a")</f>
        <v>1</v>
      </c>
    </row>
    <row r="18" customFormat="false" ht="15" hidden="false" customHeight="false" outlineLevel="0" collapsed="false">
      <c r="A18" s="40" t="s">
        <v>240</v>
      </c>
      <c r="D18" s="20" t="n">
        <f aca="false">'Data Checks'!$B$19-SUM(D14:D17)</f>
        <v>1</v>
      </c>
      <c r="E18" s="25" t="n">
        <f aca="false">IF('Data Checks'!$B$19=0,"n/a",D18/'Data Checks'!$B$19)</f>
        <v>0.025</v>
      </c>
    </row>
    <row r="19" customFormat="false" ht="15" hidden="false" customHeight="false" outlineLevel="0" collapsed="false">
      <c r="A19" s="41" t="s">
        <v>241</v>
      </c>
      <c r="B19" s="42"/>
      <c r="C19" s="42"/>
      <c r="D19" s="43" t="n">
        <f aca="false">SUM(D14:D18)</f>
        <v>40</v>
      </c>
      <c r="E19" s="44" t="n">
        <f aca="false">SUM(E14:E18)</f>
        <v>1</v>
      </c>
      <c r="F19" s="42"/>
      <c r="G19" s="42"/>
    </row>
    <row r="21" customFormat="false" ht="15" hidden="false" customHeight="false" outlineLevel="0" collapsed="false">
      <c r="A21" s="26" t="s">
        <v>243</v>
      </c>
      <c r="B21" s="27"/>
      <c r="C21" s="27"/>
      <c r="D21" s="27"/>
      <c r="E21" s="27"/>
      <c r="F21" s="27"/>
      <c r="G21" s="27"/>
    </row>
    <row r="22" customFormat="false" ht="15" hidden="false" customHeight="false" outlineLevel="0" collapsed="false">
      <c r="A22" s="10" t="s">
        <v>108</v>
      </c>
      <c r="B22" s="10" t="s">
        <v>244</v>
      </c>
      <c r="C22" s="10" t="s">
        <v>245</v>
      </c>
      <c r="D22" s="10" t="s">
        <v>236</v>
      </c>
      <c r="E22" s="10" t="s">
        <v>237</v>
      </c>
      <c r="F22" s="10" t="s">
        <v>238</v>
      </c>
      <c r="G22" s="10" t="s">
        <v>239</v>
      </c>
    </row>
    <row r="23" customFormat="false" ht="15" hidden="false" customHeight="false" outlineLevel="0" collapsed="false">
      <c r="A23" s="14" t="s">
        <v>246</v>
      </c>
      <c r="B23" s="15" t="n">
        <v>18</v>
      </c>
      <c r="C23" s="15" t="n">
        <v>24</v>
      </c>
      <c r="D23" s="20" t="n">
        <f aca="false">COUNTIFS('Clean Data'!$B$5:$B$204,"&gt;="&amp;B23,'Clean Data'!$B$5:$B$204,"&lt;="&amp;C23)</f>
        <v>4</v>
      </c>
      <c r="E23" s="25" t="n">
        <f aca="false">IF('Data Checks'!$B$19=0,"n/a",D23/'Data Checks'!$B$19)</f>
        <v>0.1</v>
      </c>
      <c r="F23" s="25" t="n">
        <f aca="false">IF(SUM($D$23:$D$27)=0,"n/a",D23/SUM($D$23:$D$27))</f>
        <v>0.105263157894737</v>
      </c>
      <c r="G23" s="25" t="n">
        <f aca="false">IF(ISNUMBER(F23),SUM($F$23:F23),"n/a")</f>
        <v>0.105263157894737</v>
      </c>
    </row>
    <row r="24" customFormat="false" ht="15" hidden="false" customHeight="false" outlineLevel="0" collapsed="false">
      <c r="A24" s="14" t="s">
        <v>247</v>
      </c>
      <c r="B24" s="15" t="n">
        <v>25</v>
      </c>
      <c r="C24" s="15" t="n">
        <v>34</v>
      </c>
      <c r="D24" s="20" t="n">
        <f aca="false">COUNTIFS('Clean Data'!$B$5:$B$204,"&gt;="&amp;B24,'Clean Data'!$B$5:$B$204,"&lt;="&amp;C24)</f>
        <v>13</v>
      </c>
      <c r="E24" s="25" t="n">
        <f aca="false">IF('Data Checks'!$B$19=0,"n/a",D24/'Data Checks'!$B$19)</f>
        <v>0.325</v>
      </c>
      <c r="F24" s="25" t="n">
        <f aca="false">IF(SUM($D$23:$D$27)=0,"n/a",D24/SUM($D$23:$D$27))</f>
        <v>0.342105263157895</v>
      </c>
      <c r="G24" s="25" t="n">
        <f aca="false">IF(ISNUMBER(F24),SUM($F$23:F24),"n/a")</f>
        <v>0.447368421052632</v>
      </c>
    </row>
    <row r="25" customFormat="false" ht="15" hidden="false" customHeight="false" outlineLevel="0" collapsed="false">
      <c r="A25" s="14" t="s">
        <v>248</v>
      </c>
      <c r="B25" s="15" t="n">
        <v>35</v>
      </c>
      <c r="C25" s="15" t="n">
        <v>44</v>
      </c>
      <c r="D25" s="20" t="n">
        <f aca="false">COUNTIFS('Clean Data'!$B$5:$B$204,"&gt;="&amp;B25,'Clean Data'!$B$5:$B$204,"&lt;="&amp;C25)</f>
        <v>16</v>
      </c>
      <c r="E25" s="25" t="n">
        <f aca="false">IF('Data Checks'!$B$19=0,"n/a",D25/'Data Checks'!$B$19)</f>
        <v>0.4</v>
      </c>
      <c r="F25" s="25" t="n">
        <f aca="false">IF(SUM($D$23:$D$27)=0,"n/a",D25/SUM($D$23:$D$27))</f>
        <v>0.421052631578947</v>
      </c>
      <c r="G25" s="25" t="n">
        <f aca="false">IF(ISNUMBER(F25),SUM($F$23:F25),"n/a")</f>
        <v>0.868421052631579</v>
      </c>
    </row>
    <row r="26" customFormat="false" ht="15" hidden="false" customHeight="false" outlineLevel="0" collapsed="false">
      <c r="A26" s="14" t="s">
        <v>249</v>
      </c>
      <c r="B26" s="15" t="n">
        <v>45</v>
      </c>
      <c r="C26" s="15" t="n">
        <v>54</v>
      </c>
      <c r="D26" s="20" t="n">
        <f aca="false">COUNTIFS('Clean Data'!$B$5:$B$204,"&gt;="&amp;B26,'Clean Data'!$B$5:$B$204,"&lt;="&amp;C26)</f>
        <v>5</v>
      </c>
      <c r="E26" s="25" t="n">
        <f aca="false">IF('Data Checks'!$B$19=0,"n/a",D26/'Data Checks'!$B$19)</f>
        <v>0.125</v>
      </c>
      <c r="F26" s="25" t="n">
        <f aca="false">IF(SUM($D$23:$D$27)=0,"n/a",D26/SUM($D$23:$D$27))</f>
        <v>0.131578947368421</v>
      </c>
      <c r="G26" s="25" t="n">
        <f aca="false">IF(ISNUMBER(F26),SUM($F$23:F26),"n/a")</f>
        <v>1</v>
      </c>
    </row>
    <row r="27" customFormat="false" ht="15" hidden="false" customHeight="false" outlineLevel="0" collapsed="false">
      <c r="A27" s="14" t="s">
        <v>250</v>
      </c>
      <c r="B27" s="15" t="n">
        <v>55</v>
      </c>
      <c r="C27" s="15" t="n">
        <v>120</v>
      </c>
      <c r="D27" s="20" t="n">
        <f aca="false">COUNTIFS('Clean Data'!$B$5:$B$204,"&gt;="&amp;B27,'Clean Data'!$B$5:$B$204,"&lt;="&amp;C27)</f>
        <v>0</v>
      </c>
      <c r="E27" s="25" t="n">
        <f aca="false">IF('Data Checks'!$B$19=0,"n/a",D27/'Data Checks'!$B$19)</f>
        <v>0</v>
      </c>
      <c r="F27" s="25" t="n">
        <f aca="false">IF(SUM($D$23:$D$27)=0,"n/a",D27/SUM($D$23:$D$27))</f>
        <v>0</v>
      </c>
      <c r="G27" s="25" t="n">
        <f aca="false">IF(ISNUMBER(F27),SUM($F$23:F27),"n/a")</f>
        <v>1</v>
      </c>
    </row>
    <row r="28" customFormat="false" ht="15" hidden="false" customHeight="false" outlineLevel="0" collapsed="false">
      <c r="A28" s="40" t="s">
        <v>251</v>
      </c>
      <c r="D28" s="20" t="n">
        <f aca="false">'Data Checks'!$B$19-SUM(D23:D27)</f>
        <v>2</v>
      </c>
      <c r="E28" s="25" t="n">
        <f aca="false">IF('Data Checks'!$B$19=0,"n/a",D28/'Data Checks'!$B$19)</f>
        <v>0.05</v>
      </c>
    </row>
    <row r="29" customFormat="false" ht="15" hidden="false" customHeight="false" outlineLevel="0" collapsed="false">
      <c r="A29" s="41" t="s">
        <v>241</v>
      </c>
      <c r="B29" s="42"/>
      <c r="C29" s="42"/>
      <c r="D29" s="43" t="n">
        <f aca="false">SUM(D23:D28)</f>
        <v>40</v>
      </c>
      <c r="E29" s="44" t="n">
        <f aca="false">SUM(E23:E28)</f>
        <v>1</v>
      </c>
      <c r="F29" s="42"/>
      <c r="G29" s="42"/>
    </row>
    <row r="31" customFormat="false" ht="15" hidden="false" customHeight="false" outlineLevel="0" collapsed="false">
      <c r="A31" s="26" t="s">
        <v>252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</row>
    <row r="32" customFormat="false" ht="42" hidden="false" customHeight="true" outlineLevel="0" collapsed="false">
      <c r="A32" s="16" t="s">
        <v>253</v>
      </c>
      <c r="B32" s="16" t="s">
        <v>204</v>
      </c>
      <c r="C32" s="45" t="str">
        <f aca="false">'Value Labels'!B12&amp;" – "&amp;'Value Labels'!C12</f>
        <v>1 – Strongly disagree</v>
      </c>
      <c r="D32" s="45" t="str">
        <f aca="false">'Value Labels'!B13&amp;" – "&amp;'Value Labels'!C13</f>
        <v>2 – Disagree</v>
      </c>
      <c r="E32" s="45" t="str">
        <f aca="false">'Value Labels'!B14&amp;" – "&amp;'Value Labels'!C14</f>
        <v>3 – Neutral</v>
      </c>
      <c r="F32" s="45" t="str">
        <f aca="false">'Value Labels'!B15&amp;" – "&amp;'Value Labels'!C15</f>
        <v>4 – Agree</v>
      </c>
      <c r="G32" s="45" t="str">
        <f aca="false">'Value Labels'!B16&amp;" – "&amp;'Value Labels'!C16</f>
        <v>5 – Strongly agree</v>
      </c>
      <c r="H32" s="16" t="str">
        <f aca="false">"% "&amp;'Value Labels'!B12</f>
        <v>% 1</v>
      </c>
      <c r="I32" s="16" t="str">
        <f aca="false">"% "&amp;'Value Labels'!B13</f>
        <v>% 2</v>
      </c>
      <c r="J32" s="16" t="str">
        <f aca="false">"% "&amp;'Value Labels'!B14</f>
        <v>% 3</v>
      </c>
      <c r="K32" s="16" t="str">
        <f aca="false">"% "&amp;'Value Labels'!B15</f>
        <v>% 4</v>
      </c>
      <c r="L32" s="16" t="str">
        <f aca="false">"% "&amp;'Value Labels'!B16</f>
        <v>% 5</v>
      </c>
      <c r="M32" s="45" t="s">
        <v>254</v>
      </c>
      <c r="N32" s="45" t="s">
        <v>255</v>
      </c>
      <c r="O32" s="45" t="s">
        <v>207</v>
      </c>
      <c r="P32" s="45" t="s">
        <v>213</v>
      </c>
    </row>
    <row r="33" customFormat="false" ht="15" hidden="false" customHeight="false" outlineLevel="0" collapsed="false">
      <c r="A33" s="24" t="str">
        <f aca="false">Codebook!B9</f>
        <v>q1_ease</v>
      </c>
      <c r="B33" s="20" t="n">
        <f aca="false">COUNT('Clean Data'!$E$5:$E$204)</f>
        <v>39</v>
      </c>
      <c r="C33" s="20" t="n">
        <f aca="false">COUNTIF('Clean Data'!$E$5:$E$204,'Value Labels'!$B$12)</f>
        <v>0</v>
      </c>
      <c r="D33" s="20" t="n">
        <f aca="false">COUNTIF('Clean Data'!$E$5:$E$204,'Value Labels'!$B$13)</f>
        <v>3</v>
      </c>
      <c r="E33" s="20" t="n">
        <f aca="false">COUNTIF('Clean Data'!$E$5:$E$204,'Value Labels'!$B$14)</f>
        <v>12</v>
      </c>
      <c r="F33" s="20" t="n">
        <f aca="false">COUNTIF('Clean Data'!$E$5:$E$204,'Value Labels'!$B$15)</f>
        <v>17</v>
      </c>
      <c r="G33" s="20" t="n">
        <f aca="false">COUNTIF('Clean Data'!$E$5:$E$204,'Value Labels'!$B$16)</f>
        <v>7</v>
      </c>
      <c r="H33" s="25" t="n">
        <f aca="false">IF($B33=0,"n/a",C33/$B33)</f>
        <v>0</v>
      </c>
      <c r="I33" s="25" t="n">
        <f aca="false">IF($B33=0,"n/a",D33/$B33)</f>
        <v>0.0769230769230769</v>
      </c>
      <c r="J33" s="25" t="n">
        <f aca="false">IF($B33=0,"n/a",E33/$B33)</f>
        <v>0.307692307692308</v>
      </c>
      <c r="K33" s="25" t="n">
        <f aca="false">IF($B33=0,"n/a",F33/$B33)</f>
        <v>0.435897435897436</v>
      </c>
      <c r="L33" s="25" t="n">
        <f aca="false">IF($B33=0,"n/a",G33/$B33)</f>
        <v>0.17948717948718</v>
      </c>
      <c r="M33" s="46" t="n">
        <f aca="false">IF($B33=0,"n/a",SUM(K33:L33))</f>
        <v>0.615384615384615</v>
      </c>
      <c r="N33" s="25" t="n">
        <f aca="false">IF($B33=0,"n/a",SUM(H33:I33))</f>
        <v>0.0769230769230769</v>
      </c>
      <c r="O33" s="32" t="n">
        <f aca="false">IF($B33=0,"n/a",AVERAGE('Clean Data'!$E$5:$E$204))</f>
        <v>3.71794871794872</v>
      </c>
      <c r="P33" s="34" t="n">
        <f aca="false">IF($B33&lt;2,"n/a",STDEV('Clean Data'!$E$5:$E$204))</f>
        <v>0.856821480783788</v>
      </c>
    </row>
    <row r="34" customFormat="false" ht="15" hidden="false" customHeight="false" outlineLevel="0" collapsed="false">
      <c r="A34" s="24" t="str">
        <f aca="false">Codebook!B10</f>
        <v>q2_quality</v>
      </c>
      <c r="B34" s="20" t="n">
        <f aca="false">COUNT('Clean Data'!$F$5:$F$204)</f>
        <v>39</v>
      </c>
      <c r="C34" s="20" t="n">
        <f aca="false">COUNTIF('Clean Data'!$F$5:$F$204,'Value Labels'!$B$12)</f>
        <v>2</v>
      </c>
      <c r="D34" s="20" t="n">
        <f aca="false">COUNTIF('Clean Data'!$F$5:$F$204,'Value Labels'!$B$13)</f>
        <v>4</v>
      </c>
      <c r="E34" s="20" t="n">
        <f aca="false">COUNTIF('Clean Data'!$F$5:$F$204,'Value Labels'!$B$14)</f>
        <v>15</v>
      </c>
      <c r="F34" s="20" t="n">
        <f aca="false">COUNTIF('Clean Data'!$F$5:$F$204,'Value Labels'!$B$15)</f>
        <v>8</v>
      </c>
      <c r="G34" s="20" t="n">
        <f aca="false">COUNTIF('Clean Data'!$F$5:$F$204,'Value Labels'!$B$16)</f>
        <v>10</v>
      </c>
      <c r="H34" s="25" t="n">
        <f aca="false">IF($B34=0,"n/a",C34/$B34)</f>
        <v>0.0512820512820513</v>
      </c>
      <c r="I34" s="25" t="n">
        <f aca="false">IF($B34=0,"n/a",D34/$B34)</f>
        <v>0.102564102564103</v>
      </c>
      <c r="J34" s="25" t="n">
        <f aca="false">IF($B34=0,"n/a",E34/$B34)</f>
        <v>0.384615384615385</v>
      </c>
      <c r="K34" s="25" t="n">
        <f aca="false">IF($B34=0,"n/a",F34/$B34)</f>
        <v>0.205128205128205</v>
      </c>
      <c r="L34" s="25" t="n">
        <f aca="false">IF($B34=0,"n/a",G34/$B34)</f>
        <v>0.256410256410256</v>
      </c>
      <c r="M34" s="46" t="n">
        <f aca="false">IF($B34=0,"n/a",SUM(K34:L34))</f>
        <v>0.461538461538462</v>
      </c>
      <c r="N34" s="25" t="n">
        <f aca="false">IF($B34=0,"n/a",SUM(H34:I34))</f>
        <v>0.153846153846154</v>
      </c>
      <c r="O34" s="32" t="n">
        <f aca="false">IF($B34=0,"n/a",AVERAGE('Clean Data'!$F$5:$F$204))</f>
        <v>3.51282051282051</v>
      </c>
      <c r="P34" s="34" t="n">
        <f aca="false">IF($B34&lt;2,"n/a",STDEV('Clean Data'!$F$5:$F$204))</f>
        <v>1.14413366149136</v>
      </c>
    </row>
    <row r="35" customFormat="false" ht="15" hidden="false" customHeight="false" outlineLevel="0" collapsed="false">
      <c r="A35" s="24" t="str">
        <f aca="false">Codebook!B11</f>
        <v>q3_support</v>
      </c>
      <c r="B35" s="20" t="n">
        <f aca="false">COUNT('Clean Data'!$G$5:$G$204)</f>
        <v>39</v>
      </c>
      <c r="C35" s="20" t="n">
        <f aca="false">COUNTIF('Clean Data'!$G$5:$G$204,'Value Labels'!$B$12)</f>
        <v>1</v>
      </c>
      <c r="D35" s="20" t="n">
        <f aca="false">COUNTIF('Clean Data'!$G$5:$G$204,'Value Labels'!$B$13)</f>
        <v>2</v>
      </c>
      <c r="E35" s="20" t="n">
        <f aca="false">COUNTIF('Clean Data'!$G$5:$G$204,'Value Labels'!$B$14)</f>
        <v>12</v>
      </c>
      <c r="F35" s="20" t="n">
        <f aca="false">COUNTIF('Clean Data'!$G$5:$G$204,'Value Labels'!$B$15)</f>
        <v>15</v>
      </c>
      <c r="G35" s="20" t="n">
        <f aca="false">COUNTIF('Clean Data'!$G$5:$G$204,'Value Labels'!$B$16)</f>
        <v>9</v>
      </c>
      <c r="H35" s="25" t="n">
        <f aca="false">IF($B35=0,"n/a",C35/$B35)</f>
        <v>0.0256410256410256</v>
      </c>
      <c r="I35" s="25" t="n">
        <f aca="false">IF($B35=0,"n/a",D35/$B35)</f>
        <v>0.0512820512820513</v>
      </c>
      <c r="J35" s="25" t="n">
        <f aca="false">IF($B35=0,"n/a",E35/$B35)</f>
        <v>0.307692307692308</v>
      </c>
      <c r="K35" s="25" t="n">
        <f aca="false">IF($B35=0,"n/a",F35/$B35)</f>
        <v>0.384615384615385</v>
      </c>
      <c r="L35" s="25" t="n">
        <f aca="false">IF($B35=0,"n/a",G35/$B35)</f>
        <v>0.230769230769231</v>
      </c>
      <c r="M35" s="46" t="n">
        <f aca="false">IF($B35=0,"n/a",SUM(K35:L35))</f>
        <v>0.615384615384615</v>
      </c>
      <c r="N35" s="25" t="n">
        <f aca="false">IF($B35=0,"n/a",SUM(H35:I35))</f>
        <v>0.0769230769230769</v>
      </c>
      <c r="O35" s="32" t="n">
        <f aca="false">IF($B35=0,"n/a",AVERAGE('Clean Data'!$G$5:$G$204))</f>
        <v>3.74358974358974</v>
      </c>
      <c r="P35" s="34" t="n">
        <f aca="false">IF($B35&lt;2,"n/a",STDEV('Clean Data'!$G$5:$G$204))</f>
        <v>0.965672623995391</v>
      </c>
    </row>
    <row r="36" customFormat="false" ht="15" hidden="false" customHeight="false" outlineLevel="0" collapsed="false">
      <c r="A36" s="24" t="str">
        <f aca="false">Codebook!B12</f>
        <v>q4_value</v>
      </c>
      <c r="B36" s="20" t="n">
        <f aca="false">COUNT('Clean Data'!$H$5:$H$204)</f>
        <v>39</v>
      </c>
      <c r="C36" s="20" t="n">
        <f aca="false">COUNTIF('Clean Data'!$H$5:$H$204,'Value Labels'!$B$12)</f>
        <v>1</v>
      </c>
      <c r="D36" s="20" t="n">
        <f aca="false">COUNTIF('Clean Data'!$H$5:$H$204,'Value Labels'!$B$13)</f>
        <v>6</v>
      </c>
      <c r="E36" s="20" t="n">
        <f aca="false">COUNTIF('Clean Data'!$H$5:$H$204,'Value Labels'!$B$14)</f>
        <v>16</v>
      </c>
      <c r="F36" s="20" t="n">
        <f aca="false">COUNTIF('Clean Data'!$H$5:$H$204,'Value Labels'!$B$15)</f>
        <v>13</v>
      </c>
      <c r="G36" s="20" t="n">
        <f aca="false">COUNTIF('Clean Data'!$H$5:$H$204,'Value Labels'!$B$16)</f>
        <v>3</v>
      </c>
      <c r="H36" s="25" t="n">
        <f aca="false">IF($B36=0,"n/a",C36/$B36)</f>
        <v>0.0256410256410256</v>
      </c>
      <c r="I36" s="25" t="n">
        <f aca="false">IF($B36=0,"n/a",D36/$B36)</f>
        <v>0.153846153846154</v>
      </c>
      <c r="J36" s="25" t="n">
        <f aca="false">IF($B36=0,"n/a",E36/$B36)</f>
        <v>0.41025641025641</v>
      </c>
      <c r="K36" s="25" t="n">
        <f aca="false">IF($B36=0,"n/a",F36/$B36)</f>
        <v>0.333333333333333</v>
      </c>
      <c r="L36" s="25" t="n">
        <f aca="false">IF($B36=0,"n/a",G36/$B36)</f>
        <v>0.0769230769230769</v>
      </c>
      <c r="M36" s="46" t="n">
        <f aca="false">IF($B36=0,"n/a",SUM(K36:L36))</f>
        <v>0.41025641025641</v>
      </c>
      <c r="N36" s="25" t="n">
        <f aca="false">IF($B36=0,"n/a",SUM(H36:I36))</f>
        <v>0.17948717948718</v>
      </c>
      <c r="O36" s="32" t="n">
        <f aca="false">IF($B36=0,"n/a",AVERAGE('Clean Data'!$H$5:$H$204))</f>
        <v>3.28205128205128</v>
      </c>
      <c r="P36" s="34" t="n">
        <f aca="false">IF($B36&lt;2,"n/a",STDEV('Clean Data'!$H$5:$H$204))</f>
        <v>0.91619114153503</v>
      </c>
    </row>
    <row r="37" customFormat="false" ht="15" hidden="false" customHeight="false" outlineLevel="0" collapsed="false">
      <c r="A37" s="24" t="str">
        <f aca="false">Codebook!B13</f>
        <v>q5_recommend</v>
      </c>
      <c r="B37" s="20" t="n">
        <f aca="false">COUNT('Clean Data'!$I$5:$I$204)</f>
        <v>39</v>
      </c>
      <c r="C37" s="20" t="n">
        <f aca="false">COUNTIF('Clean Data'!$I$5:$I$204,'Value Labels'!$B$12)</f>
        <v>0</v>
      </c>
      <c r="D37" s="20" t="n">
        <f aca="false">COUNTIF('Clean Data'!$I$5:$I$204,'Value Labels'!$B$13)</f>
        <v>4</v>
      </c>
      <c r="E37" s="20" t="n">
        <f aca="false">COUNTIF('Clean Data'!$I$5:$I$204,'Value Labels'!$B$14)</f>
        <v>11</v>
      </c>
      <c r="F37" s="20" t="n">
        <f aca="false">COUNTIF('Clean Data'!$I$5:$I$204,'Value Labels'!$B$15)</f>
        <v>17</v>
      </c>
      <c r="G37" s="20" t="n">
        <f aca="false">COUNTIF('Clean Data'!$I$5:$I$204,'Value Labels'!$B$16)</f>
        <v>7</v>
      </c>
      <c r="H37" s="25" t="n">
        <f aca="false">IF($B37=0,"n/a",C37/$B37)</f>
        <v>0</v>
      </c>
      <c r="I37" s="25" t="n">
        <f aca="false">IF($B37=0,"n/a",D37/$B37)</f>
        <v>0.102564102564103</v>
      </c>
      <c r="J37" s="25" t="n">
        <f aca="false">IF($B37=0,"n/a",E37/$B37)</f>
        <v>0.282051282051282</v>
      </c>
      <c r="K37" s="25" t="n">
        <f aca="false">IF($B37=0,"n/a",F37/$B37)</f>
        <v>0.435897435897436</v>
      </c>
      <c r="L37" s="25" t="n">
        <f aca="false">IF($B37=0,"n/a",G37/$B37)</f>
        <v>0.17948717948718</v>
      </c>
      <c r="M37" s="46" t="n">
        <f aca="false">IF($B37=0,"n/a",SUM(K37:L37))</f>
        <v>0.615384615384615</v>
      </c>
      <c r="N37" s="25" t="n">
        <f aca="false">IF($B37=0,"n/a",SUM(H37:I37))</f>
        <v>0.102564102564103</v>
      </c>
      <c r="O37" s="32" t="n">
        <f aca="false">IF($B37=0,"n/a",AVERAGE('Clean Data'!$I$5:$I$204))</f>
        <v>3.69230769230769</v>
      </c>
      <c r="P37" s="34" t="n">
        <f aca="false">IF($B37&lt;2,"n/a",STDEV('Clean Data'!$I$5:$I$204))</f>
        <v>0.893068222591326</v>
      </c>
    </row>
    <row r="38" customFormat="false" ht="15" hidden="false" customHeight="false" outlineLevel="0" collapsed="false">
      <c r="A38" s="2" t="s">
        <v>256</v>
      </c>
    </row>
    <row r="40" customFormat="false" ht="15" hidden="false" customHeight="false" outlineLevel="0" collapsed="false">
      <c r="A40" s="26" t="s">
        <v>257</v>
      </c>
      <c r="B40" s="27"/>
      <c r="C40" s="27"/>
      <c r="D40" s="27"/>
      <c r="E40" s="27"/>
      <c r="F40" s="27"/>
      <c r="G40" s="27"/>
    </row>
    <row r="41" customFormat="false" ht="42" hidden="false" customHeight="true" outlineLevel="0" collapsed="false">
      <c r="A41" s="10" t="s">
        <v>258</v>
      </c>
      <c r="B41" s="10" t="s">
        <v>107</v>
      </c>
      <c r="C41" s="10"/>
      <c r="D41" s="10" t="s">
        <v>259</v>
      </c>
      <c r="E41" s="10" t="s">
        <v>260</v>
      </c>
      <c r="F41" s="10" t="s">
        <v>261</v>
      </c>
      <c r="G41" s="10" t="s">
        <v>262</v>
      </c>
    </row>
    <row r="42" customFormat="false" ht="15" hidden="false" customHeight="false" outlineLevel="0" collapsed="false">
      <c r="A42" s="47" t="s">
        <v>72</v>
      </c>
    </row>
    <row r="43" customFormat="false" ht="15" hidden="false" customHeight="false" outlineLevel="0" collapsed="false">
      <c r="A43" s="48" t="str">
        <f aca="false">'Value Labels'!C5</f>
        <v>Male</v>
      </c>
      <c r="B43" s="39" t="n">
        <f aca="false">'Value Labels'!B5</f>
        <v>1</v>
      </c>
      <c r="D43" s="20" t="n">
        <f aca="false">COUNTIFS('Clean Data'!$C$5:$C$204,B43,'Clean Data'!$M$5:$M$204,"&gt;=0")</f>
        <v>18</v>
      </c>
      <c r="E43" s="34" t="n">
        <f aca="false">IF(D43=0,"n/a",SUMIFS('Clean Data'!$M$5:$M$204,'Clean Data'!$C$5:$C$204,B43)/D43)</f>
        <v>3.6</v>
      </c>
      <c r="F43" s="20" t="n">
        <f aca="false">COUNTIFS('Clean Data'!$C$5:$C$204,B43,'Clean Data'!$J$5:$J$204,"&gt;=0")</f>
        <v>19</v>
      </c>
      <c r="G43" s="34" t="n">
        <f aca="false">IF(F43=0,"n/a",SUMIFS('Clean Data'!$J$5:$J$204,'Clean Data'!$C$5:$C$204,B43)/F43)</f>
        <v>7.36842105263158</v>
      </c>
    </row>
    <row r="44" customFormat="false" ht="15" hidden="false" customHeight="false" outlineLevel="0" collapsed="false">
      <c r="A44" s="48" t="str">
        <f aca="false">'Value Labels'!C6</f>
        <v>Female</v>
      </c>
      <c r="B44" s="39" t="n">
        <f aca="false">'Value Labels'!B6</f>
        <v>2</v>
      </c>
      <c r="D44" s="20" t="n">
        <f aca="false">COUNTIFS('Clean Data'!$C$5:$C$204,B44,'Clean Data'!$M$5:$M$204,"&gt;=0")</f>
        <v>16</v>
      </c>
      <c r="E44" s="34" t="n">
        <f aca="false">IF(D44=0,"n/a",SUMIFS('Clean Data'!$M$5:$M$204,'Clean Data'!$C$5:$C$204,B44)/D44)</f>
        <v>3.575</v>
      </c>
      <c r="F44" s="20" t="n">
        <f aca="false">COUNTIFS('Clean Data'!$C$5:$C$204,B44,'Clean Data'!$J$5:$J$204,"&gt;=0")</f>
        <v>18</v>
      </c>
      <c r="G44" s="34" t="n">
        <f aca="false">IF(F44=0,"n/a",SUMIFS('Clean Data'!$J$5:$J$204,'Clean Data'!$C$5:$C$204,B44)/F44)</f>
        <v>6.66666666666667</v>
      </c>
    </row>
    <row r="45" customFormat="false" ht="15" hidden="false" customHeight="false" outlineLevel="0" collapsed="false">
      <c r="A45" s="48" t="str">
        <f aca="false">'Value Labels'!C7</f>
        <v>Non-binary / other</v>
      </c>
      <c r="B45" s="39" t="n">
        <f aca="false">'Value Labels'!B7</f>
        <v>3</v>
      </c>
      <c r="D45" s="20" t="n">
        <f aca="false">COUNTIFS('Clean Data'!$C$5:$C$204,B45,'Clean Data'!$M$5:$M$204,"&gt;=0")</f>
        <v>1</v>
      </c>
      <c r="E45" s="34" t="n">
        <f aca="false">IF(D45=0,"n/a",SUMIFS('Clean Data'!$M$5:$M$204,'Clean Data'!$C$5:$C$204,B45)/D45)</f>
        <v>3.2</v>
      </c>
      <c r="F45" s="20" t="n">
        <f aca="false">COUNTIFS('Clean Data'!$C$5:$C$204,B45,'Clean Data'!$J$5:$J$204,"&gt;=0")</f>
        <v>1</v>
      </c>
      <c r="G45" s="34" t="n">
        <f aca="false">IF(F45=0,"n/a",SUMIFS('Clean Data'!$J$5:$J$204,'Clean Data'!$C$5:$C$204,B45)/F45)</f>
        <v>6</v>
      </c>
    </row>
    <row r="46" customFormat="false" ht="15" hidden="false" customHeight="false" outlineLevel="0" collapsed="false">
      <c r="A46" s="47" t="s">
        <v>263</v>
      </c>
    </row>
    <row r="47" customFormat="false" ht="15" hidden="false" customHeight="false" outlineLevel="0" collapsed="false">
      <c r="A47" s="48" t="str">
        <f aca="false">'Value Labels'!C8</f>
        <v>High school or below</v>
      </c>
      <c r="B47" s="39" t="n">
        <f aca="false">'Value Labels'!B8</f>
        <v>1</v>
      </c>
      <c r="D47" s="20" t="n">
        <f aca="false">COUNTIFS('Clean Data'!$D$5:$D$204,B47,'Clean Data'!$M$5:$M$204,"&gt;=0")</f>
        <v>8</v>
      </c>
      <c r="E47" s="34" t="n">
        <f aca="false">IF(D47=0,"n/a",SUMIFS('Clean Data'!$M$5:$M$204,'Clean Data'!$D$5:$D$204,B47)/D47)</f>
        <v>3.575</v>
      </c>
      <c r="F47" s="20" t="n">
        <f aca="false">COUNTIFS('Clean Data'!$D$5:$D$204,B47,'Clean Data'!$J$5:$J$204,"&gt;=0")</f>
        <v>10</v>
      </c>
      <c r="G47" s="34" t="n">
        <f aca="false">IF(F47=0,"n/a",SUMIFS('Clean Data'!$J$5:$J$204,'Clean Data'!$D$5:$D$204,B47)/F47)</f>
        <v>7.2</v>
      </c>
    </row>
    <row r="48" customFormat="false" ht="15" hidden="false" customHeight="false" outlineLevel="0" collapsed="false">
      <c r="A48" s="48" t="str">
        <f aca="false">'Value Labels'!C9</f>
        <v>Diploma / associate</v>
      </c>
      <c r="B48" s="39" t="n">
        <f aca="false">'Value Labels'!B9</f>
        <v>2</v>
      </c>
      <c r="D48" s="20" t="n">
        <f aca="false">COUNTIFS('Clean Data'!$D$5:$D$204,B48,'Clean Data'!$M$5:$M$204,"&gt;=0")</f>
        <v>5</v>
      </c>
      <c r="E48" s="34" t="n">
        <f aca="false">IF(D48=0,"n/a",SUMIFS('Clean Data'!$M$5:$M$204,'Clean Data'!$D$5:$D$204,B48)/D48)</f>
        <v>3.64</v>
      </c>
      <c r="F48" s="20" t="n">
        <f aca="false">COUNTIFS('Clean Data'!$D$5:$D$204,B48,'Clean Data'!$J$5:$J$204,"&gt;=0")</f>
        <v>6</v>
      </c>
      <c r="G48" s="34" t="n">
        <f aca="false">IF(F48=0,"n/a",SUMIFS('Clean Data'!$J$5:$J$204,'Clean Data'!$D$5:$D$204,B48)/F48)</f>
        <v>5.83333333333333</v>
      </c>
    </row>
    <row r="49" customFormat="false" ht="15" hidden="false" customHeight="false" outlineLevel="0" collapsed="false">
      <c r="A49" s="48" t="str">
        <f aca="false">'Value Labels'!C10</f>
        <v>Bachelor's degree</v>
      </c>
      <c r="B49" s="39" t="n">
        <f aca="false">'Value Labels'!B10</f>
        <v>3</v>
      </c>
      <c r="D49" s="20" t="n">
        <f aca="false">COUNTIFS('Clean Data'!$D$5:$D$204,B49,'Clean Data'!$M$5:$M$204,"&gt;=0")</f>
        <v>16</v>
      </c>
      <c r="E49" s="34" t="n">
        <f aca="false">IF(D49=0,"n/a",SUMIFS('Clean Data'!$M$5:$M$204,'Clean Data'!$D$5:$D$204,B49)/D49)</f>
        <v>3.6</v>
      </c>
      <c r="F49" s="20" t="n">
        <f aca="false">COUNTIFS('Clean Data'!$D$5:$D$204,B49,'Clean Data'!$J$5:$J$204,"&gt;=0")</f>
        <v>16</v>
      </c>
      <c r="G49" s="34" t="n">
        <f aca="false">IF(F49=0,"n/a",SUMIFS('Clean Data'!$J$5:$J$204,'Clean Data'!$D$5:$D$204,B49)/F49)</f>
        <v>7.1875</v>
      </c>
    </row>
    <row r="50" customFormat="false" ht="15" hidden="false" customHeight="false" outlineLevel="0" collapsed="false">
      <c r="A50" s="48" t="str">
        <f aca="false">'Value Labels'!C11</f>
        <v>Postgraduate</v>
      </c>
      <c r="B50" s="39" t="n">
        <f aca="false">'Value Labels'!B11</f>
        <v>4</v>
      </c>
      <c r="D50" s="20" t="n">
        <f aca="false">COUNTIFS('Clean Data'!$D$5:$D$204,B50,'Clean Data'!$M$5:$M$204,"&gt;=0")</f>
        <v>6</v>
      </c>
      <c r="E50" s="34" t="n">
        <f aca="false">IF(D50=0,"n/a",SUMIFS('Clean Data'!$M$5:$M$204,'Clean Data'!$D$5:$D$204,B50)/D50)</f>
        <v>3.43333333333333</v>
      </c>
      <c r="F50" s="20" t="n">
        <f aca="false">COUNTIFS('Clean Data'!$D$5:$D$204,B50,'Clean Data'!$J$5:$J$204,"&gt;=0")</f>
        <v>6</v>
      </c>
      <c r="G50" s="34" t="n">
        <f aca="false">IF(F50=0,"n/a",SUMIFS('Clean Data'!$J$5:$J$204,'Clean Data'!$D$5:$D$204,B50)/F50)</f>
        <v>7.33333333333333</v>
      </c>
    </row>
    <row r="52" customFormat="false" ht="15" hidden="false" customHeight="false" outlineLevel="0" collapsed="false">
      <c r="A52" s="2" t="s">
        <v>264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A1:B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4"/>
    <col collapsed="false" customWidth="true" hidden="false" outlineLevel="0" max="14" min="3" style="0" width="12"/>
  </cols>
  <sheetData>
    <row r="1" customFormat="false" ht="17.35" hidden="false" customHeight="false" outlineLevel="0" collapsed="false">
      <c r="A1" s="9" t="s">
        <v>265</v>
      </c>
    </row>
    <row r="2" customFormat="false" ht="15" hidden="false" customHeight="false" outlineLevel="0" collapsed="false">
      <c r="A2" s="2" t="s">
        <v>266</v>
      </c>
    </row>
    <row r="4" customFormat="false" ht="15" hidden="false" customHeight="false" outlineLevel="0" collapsed="false">
      <c r="A4" s="10" t="s">
        <v>267</v>
      </c>
      <c r="B4" s="10" t="s">
        <v>268</v>
      </c>
    </row>
    <row r="5" customFormat="false" ht="15" hidden="false" customHeight="false" outlineLevel="0" collapsed="false">
      <c r="A5" s="19" t="s">
        <v>179</v>
      </c>
      <c r="B5" s="31" t="n">
        <f aca="false">'Data Checks'!B17</f>
        <v>41</v>
      </c>
    </row>
    <row r="6" customFormat="false" ht="15" hidden="false" customHeight="false" outlineLevel="0" collapsed="false">
      <c r="A6" s="19" t="s">
        <v>269</v>
      </c>
      <c r="B6" s="31" t="n">
        <f aca="false">'Data Checks'!B18</f>
        <v>1</v>
      </c>
    </row>
    <row r="7" customFormat="false" ht="15" hidden="false" customHeight="false" outlineLevel="0" collapsed="false">
      <c r="A7" s="19" t="s">
        <v>181</v>
      </c>
      <c r="B7" s="31" t="n">
        <f aca="false">'Data Checks'!B19</f>
        <v>40</v>
      </c>
    </row>
    <row r="8" customFormat="false" ht="15" hidden="false" customHeight="false" outlineLevel="0" collapsed="false">
      <c r="A8" s="19" t="s">
        <v>182</v>
      </c>
      <c r="B8" s="31" t="n">
        <f aca="false">'Data Checks'!B20</f>
        <v>36</v>
      </c>
    </row>
    <row r="9" customFormat="false" ht="15" hidden="false" customHeight="false" outlineLevel="0" collapsed="false">
      <c r="A9" s="19" t="s">
        <v>270</v>
      </c>
      <c r="B9" s="49" t="n">
        <f aca="false">Descriptives!F12</f>
        <v>6.94871794871795</v>
      </c>
    </row>
    <row r="10" customFormat="false" ht="15" hidden="false" customHeight="false" outlineLevel="0" collapsed="false">
      <c r="A10" s="19" t="s">
        <v>271</v>
      </c>
      <c r="B10" s="50" t="n">
        <f aca="false">Descriptives!C20</f>
        <v>0.783422090047721</v>
      </c>
    </row>
    <row r="11" customFormat="false" ht="15" hidden="false" customHeight="false" outlineLevel="0" collapsed="false">
      <c r="A11" s="19" t="s">
        <v>272</v>
      </c>
      <c r="B11" s="51" t="str">
        <f aca="false">'Data Checks'!B25</f>
        <v>OK</v>
      </c>
    </row>
    <row r="13" customFormat="false" ht="15" hidden="false" customHeight="false" outlineLevel="0" collapsed="false">
      <c r="A13" s="52" t="s">
        <v>273</v>
      </c>
    </row>
  </sheetData>
  <conditionalFormatting sqref="B11">
    <cfRule type="expression" priority="2" aboveAverage="0" equalAverage="0" bottom="0" percent="0" rank="0" text="" dxfId="0">
      <formula>B11="OK"</formula>
    </cfRule>
    <cfRule type="expression" priority="3" aboveAverage="0" equalAverage="0" bottom="0" percent="0" rank="0" text="" dxfId="1">
      <formula>B11="REVIEW"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A1:F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2"/>
    <col collapsed="false" customWidth="true" hidden="false" outlineLevel="0" max="3" min="3" style="0" width="58"/>
    <col collapsed="false" customWidth="true" hidden="false" outlineLevel="0" max="4" min="4" style="0" width="30"/>
    <col collapsed="false" customWidth="true" hidden="false" outlineLevel="0" max="5" min="5" style="0" width="62"/>
    <col collapsed="false" customWidth="true" hidden="false" outlineLevel="0" max="6" min="6" style="0" width="14"/>
  </cols>
  <sheetData>
    <row r="1" customFormat="false" ht="17.35" hidden="false" customHeight="false" outlineLevel="0" collapsed="false">
      <c r="A1" s="9" t="s">
        <v>274</v>
      </c>
    </row>
    <row r="2" customFormat="false" ht="15" hidden="false" customHeight="false" outlineLevel="0" collapsed="false">
      <c r="A2" s="2" t="s">
        <v>275</v>
      </c>
    </row>
    <row r="4" customFormat="false" ht="15" hidden="false" customHeight="false" outlineLevel="0" collapsed="false">
      <c r="A4" s="26" t="s">
        <v>276</v>
      </c>
      <c r="B4" s="27"/>
      <c r="C4" s="27"/>
      <c r="D4" s="27"/>
      <c r="E4" s="27"/>
      <c r="F4" s="27"/>
    </row>
    <row r="5" customFormat="false" ht="31.5" hidden="false" customHeight="true" outlineLevel="0" collapsed="false">
      <c r="A5" s="53" t="n">
        <v>1</v>
      </c>
      <c r="B5" s="54" t="s">
        <v>277</v>
      </c>
      <c r="C5" s="55" t="str">
        <f aca="false">"A total of "&amp;'Data Checks'!B17&amp;" survey records were received. "&amp;'Data Checks'!B18&amp;" duplicate record(s) were removed, leaving "&amp;'Data Checks'!B19&amp;" respondents in the analysis sample ("&amp;'Data Checks'!B20&amp;" with complete responses on Q1–Q5)."</f>
        <v>A total of 41 survey records were received. 1 duplicate record(s) were removed, leaving 40 respondents in the analysis sample (36 with complete responses on Q1–Q5).</v>
      </c>
      <c r="D5" s="55"/>
      <c r="E5" s="55"/>
      <c r="F5" s="55"/>
    </row>
    <row r="6" customFormat="false" ht="31.5" hidden="false" customHeight="true" outlineLevel="0" collapsed="false">
      <c r="A6" s="53" t="n">
        <v>2</v>
      </c>
      <c r="B6" s="54" t="s">
        <v>278</v>
      </c>
      <c r="C6" s="55" t="str">
        <f aca="false">IF(Descriptives!C6=0,"Age data were unavailable.","Respondents were aged "&amp;TEXT(Descriptives!N6,"0")&amp;"–"&amp;TEXT(Descriptives!Q6,"0")&amp;" years (M = "&amp;TEXT(Descriptives!F6,"0.0")&amp;", SD = "&amp;TEXT(Descriptives!L6,"0.0")&amp;", n = "&amp;Descriptives!C6&amp;").")</f>
        <v>Respondents were aged 19–52 years (M = 36.0, SD = 8.0, n = 38).</v>
      </c>
      <c r="D6" s="55"/>
      <c r="E6" s="55"/>
      <c r="F6" s="55"/>
    </row>
    <row r="7" customFormat="false" ht="31.5" hidden="false" customHeight="true" outlineLevel="0" collapsed="false">
      <c r="A7" s="53" t="n">
        <v>3</v>
      </c>
      <c r="B7" s="54" t="s">
        <v>72</v>
      </c>
      <c r="C7" s="55" t="str">
        <f aca="false">"Gender: "&amp;Frequencies!A6&amp;" "&amp;TEXT(Frequencies!F6,"0.0%")&amp;"; "&amp;Frequencies!A7&amp;" "&amp;TEXT(Frequencies!F7,"0.0%")&amp;"; "&amp;Frequencies!A8&amp;" "&amp;TEXT(Frequencies!F8,"0.0%")&amp;" (valid percent)."</f>
        <v>Gender: Male 51.3%; Female 46.2%; Non-binary / other 2.6% (valid percent).</v>
      </c>
      <c r="D7" s="55"/>
      <c r="E7" s="55"/>
      <c r="F7" s="55"/>
    </row>
    <row r="8" customFormat="false" ht="31.5" hidden="false" customHeight="true" outlineLevel="0" collapsed="false">
      <c r="A8" s="53" t="n">
        <v>4</v>
      </c>
      <c r="B8" s="54" t="s">
        <v>263</v>
      </c>
      <c r="C8" s="55" t="str">
        <f aca="false">"Education: "&amp;Frequencies!A14&amp;" "&amp;TEXT(Frequencies!F14,"0.0%")&amp;"; "&amp;Frequencies!A15&amp;" "&amp;TEXT(Frequencies!F15,"0.0%")&amp;"; "&amp;Frequencies!A16&amp;" "&amp;TEXT(Frequencies!F16,"0.0%")&amp;"; "&amp;Frequencies!A17&amp;" "&amp;TEXT(Frequencies!F17,"0.0%")&amp;" (valid percent)."</f>
        <v>Education: High school or below 25.6%; Diploma / associate 15.4%; Bachelor's degree 43.6%; Postgraduate 15.4% (valid percent).</v>
      </c>
      <c r="D8" s="55"/>
      <c r="E8" s="55"/>
      <c r="F8" s="55"/>
    </row>
    <row r="9" customFormat="false" ht="31.5" hidden="false" customHeight="true" outlineLevel="0" collapsed="false">
      <c r="A9" s="53" t="n">
        <v>5</v>
      </c>
      <c r="B9" s="54" t="s">
        <v>279</v>
      </c>
      <c r="C9" s="55" t="str">
        <f aca="false">"The highest-rated item was '"&amp;INDEX(Codebook!$C$9:$C$13,MATCH(MAX(Frequencies!$O$33:$O$37),Frequencies!$O$33:$O$37,0))&amp;"' (M = "&amp;TEXT(MAX(Frequencies!$O$33:$O$37),"0.00")&amp;"); the lowest-rated was '"&amp;INDEX(Codebook!$C$9:$C$13,MATCH(MIN(Frequencies!$O$33:$O$37),Frequencies!$O$33:$O$37,0))&amp;"' (M = "&amp;TEXT(MIN(Frequencies!$O$33:$O$37),"0.00")&amp;") on a 1–5 scale."</f>
        <v>The highest-rated item was 'Support staff were helpful' (M = 3.74); the lowest-rated was 'The service offers good value for money' (M = 3.28) on a 1–5 scale.</v>
      </c>
      <c r="D9" s="55"/>
      <c r="E9" s="55"/>
      <c r="F9" s="55"/>
    </row>
    <row r="10" customFormat="false" ht="31.5" hidden="false" customHeight="true" outlineLevel="0" collapsed="false">
      <c r="A10" s="53" t="n">
        <v>6</v>
      </c>
      <c r="B10" s="54" t="s">
        <v>280</v>
      </c>
      <c r="C10" s="55" t="str">
        <f aca="false">"Agreement (top-2 box) was highest for '"&amp;INDEX(Codebook!$C$9:$C$13,MATCH(MAX(Frequencies!$M$33:$M$37),Frequencies!$M$33:$M$37,0))&amp;"' ("&amp;TEXT(MAX(Frequencies!$M$33:$M$37),"0.0%")&amp;" of valid responses)."</f>
        <v>Agreement (top-2 box) was highest for 'The service was easy to use' (61.5% of valid responses).</v>
      </c>
      <c r="D10" s="55"/>
      <c r="E10" s="55"/>
      <c r="F10" s="55"/>
    </row>
    <row r="11" customFormat="false" ht="31.5" hidden="false" customHeight="true" outlineLevel="0" collapsed="false">
      <c r="A11" s="53" t="n">
        <v>7</v>
      </c>
      <c r="B11" s="54" t="s">
        <v>281</v>
      </c>
      <c r="C11" s="55" t="str">
        <f aca="false">"The composite satisfaction score (mean of Q1–Q5) averaged "&amp;TEXT(Descriptives!F13,"0.00")&amp;" (SD = "&amp;TEXT(Descriptives!L13,"0.00")&amp;", 95% CI ["&amp;TEXT(Descriptives!H13,"0.00")&amp;", "&amp;TEXT(Descriptives!I13,"0.00")&amp;"], n = "&amp;Descriptives!C13&amp;")."</f>
        <v>The composite satisfaction score (mean of Q1–Q5) averaged 3.56 (SD = 0.68, 95% CI [3.33, 3.79], n = 36).</v>
      </c>
      <c r="D11" s="55"/>
      <c r="E11" s="55"/>
      <c r="F11" s="55"/>
    </row>
    <row r="12" customFormat="false" ht="31.5" hidden="false" customHeight="true" outlineLevel="0" collapsed="false">
      <c r="A12" s="53" t="n">
        <v>8</v>
      </c>
      <c r="B12" s="54" t="s">
        <v>282</v>
      </c>
      <c r="C12" s="55" t="str">
        <f aca="false">"The five-item scale showed "&amp;LOWER(Descriptives!C21)&amp;" internal consistency (Cronbach’s α = "&amp;TEXT(Descriptives!C20,"0.00")&amp;", n = "&amp;Descriptives!C17&amp;" complete cases)."</f>
        <v>The five-item scale showed acceptable internal consistency (Cronbach’s α = 0.78, n = 36 complete cases).</v>
      </c>
      <c r="D12" s="55"/>
      <c r="E12" s="55"/>
      <c r="F12" s="55"/>
    </row>
    <row r="13" customFormat="false" ht="31.5" hidden="false" customHeight="true" outlineLevel="0" collapsed="false">
      <c r="A13" s="53" t="n">
        <v>9</v>
      </c>
      <c r="B13" s="54" t="s">
        <v>102</v>
      </c>
      <c r="C13" s="55" t="str">
        <f aca="false">"Overall satisfaction averaged "&amp;TEXT(Descriptives!F12,"0.00")&amp;" out of 10 (SD = "&amp;TEXT(Descriptives!L12,"0.00")&amp;", median = "&amp;TEXT(Descriptives!J12,"0.0")&amp;", n = "&amp;Descriptives!C12&amp;")."</f>
        <v>Overall satisfaction averaged 6.95 out of 10 (SD = 1.73, median = 7.0, n = 39).</v>
      </c>
      <c r="D13" s="55"/>
      <c r="E13" s="55"/>
      <c r="F13" s="55"/>
    </row>
    <row r="14" customFormat="false" ht="31.5" hidden="false" customHeight="true" outlineLevel="0" collapsed="false">
      <c r="A14" s="53" t="n">
        <v>10</v>
      </c>
      <c r="B14" s="54" t="s">
        <v>283</v>
      </c>
      <c r="C14" s="55" t="str">
        <f aca="false">"Data preparation flagged "&amp;'Data Checks'!B23&amp;" issue(s) ("&amp;'Data Checks'!B21&amp;" blank, "&amp;'Data Checks'!B22&amp;" out-of-range or non-numeric, "&amp;'Data Checks'!B18&amp;" duplicate); "&amp;'Data Checks'!B24&amp;" are documented in the cleaning log. Invalid values were treated as missing and excluded pairwise."</f>
        <v>Data preparation flagged 11 issue(s) (4 blank, 6 out-of-range or non-numeric, 1 duplicate); 11 are documented in the cleaning log. Invalid values were treated as missing and excluded pairwise.</v>
      </c>
      <c r="D14" s="55"/>
      <c r="E14" s="55"/>
      <c r="F14" s="55"/>
    </row>
    <row r="16" customFormat="false" ht="15" hidden="false" customHeight="false" outlineLevel="0" collapsed="false">
      <c r="A16" s="26" t="s">
        <v>284</v>
      </c>
      <c r="B16" s="27"/>
      <c r="C16" s="27"/>
      <c r="D16" s="27"/>
      <c r="E16" s="27"/>
      <c r="F16" s="27"/>
    </row>
    <row r="17" customFormat="false" ht="15" hidden="false" customHeight="false" outlineLevel="0" collapsed="false">
      <c r="A17" s="10" t="s">
        <v>49</v>
      </c>
      <c r="B17" s="10" t="s">
        <v>285</v>
      </c>
      <c r="C17" s="10" t="s">
        <v>286</v>
      </c>
      <c r="D17" s="10" t="s">
        <v>287</v>
      </c>
      <c r="E17" s="10" t="s">
        <v>288</v>
      </c>
      <c r="F17" s="10" t="s">
        <v>177</v>
      </c>
    </row>
    <row r="18" customFormat="false" ht="54" hidden="false" customHeight="true" outlineLevel="0" collapsed="false">
      <c r="A18" s="53" t="n">
        <v>1</v>
      </c>
      <c r="B18" s="5" t="s">
        <v>289</v>
      </c>
      <c r="C18" s="6" t="s">
        <v>290</v>
      </c>
      <c r="D18" s="17" t="s">
        <v>291</v>
      </c>
      <c r="E18" s="12" t="s">
        <v>292</v>
      </c>
      <c r="F18" s="56" t="s">
        <v>293</v>
      </c>
    </row>
    <row r="19" customFormat="false" ht="54" hidden="false" customHeight="true" outlineLevel="0" collapsed="false">
      <c r="A19" s="53" t="n">
        <v>2</v>
      </c>
      <c r="B19" s="5" t="s">
        <v>294</v>
      </c>
      <c r="C19" s="6" t="s">
        <v>295</v>
      </c>
      <c r="D19" s="17" t="s">
        <v>296</v>
      </c>
      <c r="E19" s="12"/>
      <c r="F19" s="56" t="s">
        <v>297</v>
      </c>
    </row>
    <row r="20" customFormat="false" ht="54" hidden="false" customHeight="true" outlineLevel="0" collapsed="false">
      <c r="A20" s="53" t="n">
        <v>3</v>
      </c>
      <c r="B20" s="5" t="s">
        <v>298</v>
      </c>
      <c r="C20" s="6" t="s">
        <v>299</v>
      </c>
      <c r="D20" s="17" t="s">
        <v>300</v>
      </c>
      <c r="E20" s="12"/>
      <c r="F20" s="56" t="s">
        <v>297</v>
      </c>
    </row>
    <row r="21" customFormat="false" ht="54" hidden="false" customHeight="true" outlineLevel="0" collapsed="false">
      <c r="A21" s="53" t="n">
        <v>4</v>
      </c>
      <c r="B21" s="5" t="s">
        <v>301</v>
      </c>
      <c r="C21" s="6" t="s">
        <v>302</v>
      </c>
      <c r="D21" s="17" t="s">
        <v>303</v>
      </c>
      <c r="E21" s="12"/>
      <c r="F21" s="56" t="s">
        <v>297</v>
      </c>
    </row>
    <row r="22" customFormat="false" ht="54" hidden="false" customHeight="true" outlineLevel="0" collapsed="false">
      <c r="A22" s="53" t="n">
        <v>5</v>
      </c>
      <c r="B22" s="5" t="s">
        <v>304</v>
      </c>
      <c r="C22" s="6" t="s">
        <v>305</v>
      </c>
      <c r="D22" s="17" t="s">
        <v>306</v>
      </c>
      <c r="E22" s="12"/>
      <c r="F22" s="56" t="s">
        <v>297</v>
      </c>
    </row>
    <row r="23" customFormat="false" ht="54" hidden="false" customHeight="true" outlineLevel="0" collapsed="false">
      <c r="A23" s="53" t="n">
        <v>6</v>
      </c>
      <c r="B23" s="5" t="s">
        <v>307</v>
      </c>
      <c r="C23" s="6" t="s">
        <v>308</v>
      </c>
      <c r="D23" s="17" t="s">
        <v>309</v>
      </c>
      <c r="E23" s="12"/>
      <c r="F23" s="56" t="s">
        <v>297</v>
      </c>
    </row>
    <row r="24" customFormat="false" ht="54" hidden="false" customHeight="true" outlineLevel="0" collapsed="false">
      <c r="A24" s="53" t="n">
        <v>7</v>
      </c>
      <c r="B24" s="5" t="s">
        <v>310</v>
      </c>
      <c r="C24" s="6" t="s">
        <v>311</v>
      </c>
      <c r="D24" s="17" t="s">
        <v>312</v>
      </c>
      <c r="E24" s="12"/>
      <c r="F24" s="56" t="s">
        <v>297</v>
      </c>
    </row>
    <row r="25" customFormat="false" ht="54" hidden="false" customHeight="true" outlineLevel="0" collapsed="false">
      <c r="A25" s="53" t="n">
        <v>8</v>
      </c>
      <c r="B25" s="5" t="s">
        <v>313</v>
      </c>
      <c r="C25" s="6" t="s">
        <v>314</v>
      </c>
      <c r="D25" s="17" t="s">
        <v>315</v>
      </c>
      <c r="E25" s="12"/>
      <c r="F25" s="56" t="s">
        <v>297</v>
      </c>
    </row>
    <row r="26" customFormat="false" ht="54" hidden="false" customHeight="true" outlineLevel="0" collapsed="false">
      <c r="A26" s="53" t="n">
        <v>9</v>
      </c>
      <c r="B26" s="5" t="s">
        <v>316</v>
      </c>
      <c r="C26" s="6" t="s">
        <v>317</v>
      </c>
      <c r="D26" s="17" t="s">
        <v>296</v>
      </c>
      <c r="E26" s="12"/>
      <c r="F26" s="56" t="s">
        <v>297</v>
      </c>
    </row>
    <row r="27" customFormat="false" ht="54" hidden="false" customHeight="true" outlineLevel="0" collapsed="false">
      <c r="A27" s="53" t="n">
        <v>10</v>
      </c>
      <c r="B27" s="5" t="s">
        <v>318</v>
      </c>
      <c r="C27" s="6" t="s">
        <v>319</v>
      </c>
      <c r="D27" s="17" t="s">
        <v>320</v>
      </c>
      <c r="E27" s="12"/>
      <c r="F27" s="56" t="s">
        <v>297</v>
      </c>
    </row>
    <row r="28" customFormat="false" ht="54" hidden="false" customHeight="true" outlineLevel="0" collapsed="false">
      <c r="A28" s="53" t="n">
        <v>11</v>
      </c>
      <c r="B28" s="5" t="s">
        <v>321</v>
      </c>
      <c r="C28" s="6" t="s">
        <v>322</v>
      </c>
      <c r="D28" s="17" t="s">
        <v>296</v>
      </c>
      <c r="E28" s="12"/>
      <c r="F28" s="56" t="s">
        <v>297</v>
      </c>
    </row>
    <row r="29" customFormat="false" ht="54" hidden="false" customHeight="true" outlineLevel="0" collapsed="false">
      <c r="A29" s="53" t="n">
        <v>12</v>
      </c>
      <c r="B29" s="5" t="s">
        <v>323</v>
      </c>
      <c r="C29" s="6" t="s">
        <v>324</v>
      </c>
      <c r="D29" s="17" t="s">
        <v>325</v>
      </c>
      <c r="E29" s="12"/>
      <c r="F29" s="56" t="s">
        <v>297</v>
      </c>
    </row>
    <row r="30" customFormat="false" ht="15" hidden="false" customHeight="false" outlineLevel="0" collapsed="false">
      <c r="B30" s="21" t="s">
        <v>326</v>
      </c>
      <c r="C30" s="21" t="str">
        <f aca="false">COUNTIF(F18:F29,"Final")&amp;" of "&amp;COUNTA(B18:B29)&amp;" ("&amp;TEXT(COUNTIF(F18:F29,"Final")/COUNTA(B18:B29),"0%")&amp;")"</f>
        <v>0 of 12 (0%)</v>
      </c>
    </row>
    <row r="32" customFormat="false" ht="15" hidden="false" customHeight="false" outlineLevel="0" collapsed="false">
      <c r="A32" s="26" t="s">
        <v>327</v>
      </c>
      <c r="B32" s="27"/>
      <c r="C32" s="27"/>
      <c r="D32" s="27"/>
      <c r="E32" s="27"/>
      <c r="F32" s="27"/>
    </row>
    <row r="33" customFormat="false" ht="15" hidden="false" customHeight="false" outlineLevel="0" collapsed="false">
      <c r="A33" s="10" t="s">
        <v>49</v>
      </c>
      <c r="B33" s="10" t="s">
        <v>253</v>
      </c>
      <c r="C33" s="10" t="s">
        <v>328</v>
      </c>
      <c r="D33" s="10"/>
      <c r="E33" s="10"/>
      <c r="F33" s="10" t="s">
        <v>329</v>
      </c>
    </row>
    <row r="34" customFormat="false" ht="27.75" hidden="false" customHeight="true" outlineLevel="0" collapsed="false">
      <c r="A34" s="11" t="n">
        <v>1</v>
      </c>
      <c r="B34" s="6" t="s">
        <v>330</v>
      </c>
      <c r="C34" s="17" t="s">
        <v>331</v>
      </c>
      <c r="F34" s="15" t="s">
        <v>332</v>
      </c>
    </row>
    <row r="35" customFormat="false" ht="27.75" hidden="false" customHeight="true" outlineLevel="0" collapsed="false">
      <c r="A35" s="11" t="n">
        <v>2</v>
      </c>
      <c r="B35" s="6" t="s">
        <v>333</v>
      </c>
      <c r="C35" s="17" t="s">
        <v>334</v>
      </c>
      <c r="F35" s="15" t="s">
        <v>332</v>
      </c>
    </row>
    <row r="36" customFormat="false" ht="27.75" hidden="false" customHeight="true" outlineLevel="0" collapsed="false">
      <c r="A36" s="11" t="n">
        <v>3</v>
      </c>
      <c r="B36" s="6" t="s">
        <v>335</v>
      </c>
      <c r="C36" s="17" t="s">
        <v>336</v>
      </c>
      <c r="F36" s="15" t="s">
        <v>332</v>
      </c>
    </row>
    <row r="37" customFormat="false" ht="27.75" hidden="false" customHeight="true" outlineLevel="0" collapsed="false">
      <c r="A37" s="11" t="n">
        <v>4</v>
      </c>
      <c r="B37" s="6" t="s">
        <v>337</v>
      </c>
      <c r="C37" s="17" t="s">
        <v>338</v>
      </c>
      <c r="F37" s="15" t="s">
        <v>332</v>
      </c>
    </row>
    <row r="38" customFormat="false" ht="27.75" hidden="false" customHeight="true" outlineLevel="0" collapsed="false">
      <c r="A38" s="11" t="n">
        <v>5</v>
      </c>
      <c r="B38" s="6" t="s">
        <v>339</v>
      </c>
      <c r="C38" s="17" t="s">
        <v>340</v>
      </c>
      <c r="F38" s="15" t="s">
        <v>332</v>
      </c>
    </row>
    <row r="39" customFormat="false" ht="27.75" hidden="false" customHeight="true" outlineLevel="0" collapsed="false">
      <c r="A39" s="11" t="n">
        <v>6</v>
      </c>
      <c r="B39" s="6" t="s">
        <v>341</v>
      </c>
      <c r="C39" s="17" t="s">
        <v>342</v>
      </c>
      <c r="F39" s="15" t="s">
        <v>343</v>
      </c>
    </row>
    <row r="40" customFormat="false" ht="27.75" hidden="false" customHeight="true" outlineLevel="0" collapsed="false">
      <c r="A40" s="11" t="n">
        <v>7</v>
      </c>
      <c r="B40" s="6" t="s">
        <v>344</v>
      </c>
      <c r="C40" s="17" t="s">
        <v>345</v>
      </c>
      <c r="F40" s="15" t="s">
        <v>343</v>
      </c>
    </row>
    <row r="41" customFormat="false" ht="27.75" hidden="false" customHeight="true" outlineLevel="0" collapsed="false">
      <c r="A41" s="11" t="n">
        <v>8</v>
      </c>
      <c r="B41" s="6" t="s">
        <v>346</v>
      </c>
      <c r="C41" s="17" t="s">
        <v>347</v>
      </c>
      <c r="F41" s="15" t="s">
        <v>343</v>
      </c>
    </row>
    <row r="42" customFormat="false" ht="27.75" hidden="false" customHeight="true" outlineLevel="0" collapsed="false">
      <c r="A42" s="11" t="n">
        <v>9</v>
      </c>
      <c r="B42" s="6" t="s">
        <v>348</v>
      </c>
      <c r="C42" s="17" t="s">
        <v>349</v>
      </c>
      <c r="F42" s="15" t="s">
        <v>343</v>
      </c>
    </row>
    <row r="43" customFormat="false" ht="27.75" hidden="false" customHeight="true" outlineLevel="0" collapsed="false">
      <c r="A43" s="11" t="n">
        <v>10</v>
      </c>
      <c r="B43" s="6" t="s">
        <v>350</v>
      </c>
      <c r="C43" s="17" t="s">
        <v>351</v>
      </c>
      <c r="F43" s="15" t="s">
        <v>343</v>
      </c>
    </row>
    <row r="44" customFormat="false" ht="15" hidden="false" customHeight="false" outlineLevel="0" collapsed="false">
      <c r="B44" s="21" t="s">
        <v>352</v>
      </c>
      <c r="C44" s="21" t="str">
        <f aca="false">COUNTIF(F34:F43,"Yes")&amp;" of "&amp;COUNTA(B34:B43)&amp;" ("&amp;TEXT(COUNTIF(F34:F43,"Yes")/COUNTA(B34:B43),"0%")&amp;")"</f>
        <v>5 of 10 (50%)</v>
      </c>
    </row>
  </sheetData>
  <mergeCells count="10">
    <mergeCell ref="C5:F5"/>
    <mergeCell ref="C6:F6"/>
    <mergeCell ref="C7:F7"/>
    <mergeCell ref="C8:F8"/>
    <mergeCell ref="C9:F9"/>
    <mergeCell ref="C10:F10"/>
    <mergeCell ref="C11:F11"/>
    <mergeCell ref="C12:F12"/>
    <mergeCell ref="C13:F13"/>
    <mergeCell ref="C14:F14"/>
  </mergeCells>
  <dataValidations count="2">
    <dataValidation allowBlank="false" errorStyle="stop" operator="between" showDropDown="false" showErrorMessage="false" showInputMessage="false" sqref="F18:F29" type="list">
      <formula1>"Not started,Draft,Final"</formula1>
      <formula2>0</formula2>
    </dataValidation>
    <dataValidation allowBlank="false" errorStyle="stop" operator="between" showDropDown="false" showErrorMessage="false" showInputMessage="false" sqref="F34:F43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EA9DB"/>
    <pageSetUpPr fitToPage="false"/>
  </sheetPr>
  <dimension ref="A1:A8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0"/>
  </cols>
  <sheetData>
    <row r="1" customFormat="false" ht="17.35" hidden="false" customHeight="false" outlineLevel="0" collapsed="false">
      <c r="A1" s="9" t="s">
        <v>353</v>
      </c>
    </row>
    <row r="2" customFormat="false" ht="15" hidden="false" customHeight="false" outlineLevel="0" collapsed="false">
      <c r="A2" s="2" t="s">
        <v>354</v>
      </c>
    </row>
    <row r="4" customFormat="false" ht="15" hidden="false" customHeight="false" outlineLevel="0" collapsed="false">
      <c r="A4" s="3" t="s">
        <v>355</v>
      </c>
    </row>
    <row r="5" customFormat="false" ht="15" hidden="false" customHeight="false" outlineLevel="0" collapsed="false">
      <c r="A5" s="57" t="str">
        <f aca="false">IF(Codebook!B5="","","VARIABLE LABELS "&amp;Codebook!B5&amp;" '"&amp;SUBSTITUTE(Codebook!C5,"'","''")&amp;"'.")</f>
        <v>VARIABLE LABELS respondent_id 'Respondent ID'.</v>
      </c>
    </row>
    <row r="6" customFormat="false" ht="15" hidden="false" customHeight="false" outlineLevel="0" collapsed="false">
      <c r="A6" s="57" t="str">
        <f aca="false">IF(Codebook!B6="","","VARIABLE LABELS "&amp;Codebook!B6&amp;" '"&amp;SUBSTITUTE(Codebook!C6,"'","''")&amp;"'.")</f>
        <v>VARIABLE LABELS age 'Age in years'.</v>
      </c>
    </row>
    <row r="7" customFormat="false" ht="15" hidden="false" customHeight="false" outlineLevel="0" collapsed="false">
      <c r="A7" s="57" t="str">
        <f aca="false">IF(Codebook!B7="","","VARIABLE LABELS "&amp;Codebook!B7&amp;" '"&amp;SUBSTITUTE(Codebook!C7,"'","''")&amp;"'.")</f>
        <v>VARIABLE LABELS gender 'Gender'.</v>
      </c>
    </row>
    <row r="8" customFormat="false" ht="15" hidden="false" customHeight="false" outlineLevel="0" collapsed="false">
      <c r="A8" s="57" t="str">
        <f aca="false">IF(Codebook!B8="","","VARIABLE LABELS "&amp;Codebook!B8&amp;" '"&amp;SUBSTITUTE(Codebook!C8,"'","''")&amp;"'.")</f>
        <v>VARIABLE LABELS education 'Highest education completed'.</v>
      </c>
    </row>
    <row r="9" customFormat="false" ht="15" hidden="false" customHeight="false" outlineLevel="0" collapsed="false">
      <c r="A9" s="57" t="str">
        <f aca="false">IF(Codebook!B9="","","VARIABLE LABELS "&amp;Codebook!B9&amp;" '"&amp;SUBSTITUTE(Codebook!C9,"'","''")&amp;"'.")</f>
        <v>VARIABLE LABELS q1_ease 'The service was easy to use'.</v>
      </c>
    </row>
    <row r="10" customFormat="false" ht="15" hidden="false" customHeight="false" outlineLevel="0" collapsed="false">
      <c r="A10" s="57" t="str">
        <f aca="false">IF(Codebook!B10="","","VARIABLE LABELS "&amp;Codebook!B10&amp;" '"&amp;SUBSTITUTE(Codebook!C10,"'","''")&amp;"'.")</f>
        <v>VARIABLE LABELS q2_quality 'The quality of service met my expectations'.</v>
      </c>
    </row>
    <row r="11" customFormat="false" ht="15" hidden="false" customHeight="false" outlineLevel="0" collapsed="false">
      <c r="A11" s="57" t="str">
        <f aca="false">IF(Codebook!B11="","","VARIABLE LABELS "&amp;Codebook!B11&amp;" '"&amp;SUBSTITUTE(Codebook!C11,"'","''")&amp;"'.")</f>
        <v>VARIABLE LABELS q3_support 'Support staff were helpful'.</v>
      </c>
    </row>
    <row r="12" customFormat="false" ht="15" hidden="false" customHeight="false" outlineLevel="0" collapsed="false">
      <c r="A12" s="57" t="str">
        <f aca="false">IF(Codebook!B12="","","VARIABLE LABELS "&amp;Codebook!B12&amp;" '"&amp;SUBSTITUTE(Codebook!C12,"'","''")&amp;"'.")</f>
        <v>VARIABLE LABELS q4_value 'The service offers good value for money'.</v>
      </c>
    </row>
    <row r="13" customFormat="false" ht="15" hidden="false" customHeight="false" outlineLevel="0" collapsed="false">
      <c r="A13" s="57" t="str">
        <f aca="false">IF(Codebook!B13="","","VARIABLE LABELS "&amp;Codebook!B13&amp;" '"&amp;SUBSTITUTE(Codebook!C13,"'","''")&amp;"'.")</f>
        <v>VARIABLE LABELS q5_recommend 'I would recommend this service to others'.</v>
      </c>
    </row>
    <row r="14" customFormat="false" ht="15" hidden="false" customHeight="false" outlineLevel="0" collapsed="false">
      <c r="A14" s="57" t="str">
        <f aca="false">IF(Codebook!B14="","","VARIABLE LABELS "&amp;Codebook!B14&amp;" '"&amp;SUBSTITUTE(Codebook!C14,"'","''")&amp;"'.")</f>
        <v>VARIABLE LABELS sat_overall 'Overall satisfaction (1 = very low, 10 = very high)'.</v>
      </c>
    </row>
    <row r="16" customFormat="false" ht="15" hidden="false" customHeight="false" outlineLevel="0" collapsed="false">
      <c r="A16" s="3" t="s">
        <v>356</v>
      </c>
    </row>
    <row r="17" customFormat="false" ht="15" hidden="false" customHeight="false" outlineLevel="0" collapsed="false">
      <c r="A17" s="57" t="str">
        <f aca="false">IF('Value Labels'!A5="","","ADD VALUE LABELS "&amp;'Value Labels'!A5&amp;" "&amp;'Value Labels'!B5&amp;" '"&amp;'Value Labels'!C5&amp;"'.")</f>
        <v>ADD VALUE LABELS gender 1 'Male'.</v>
      </c>
    </row>
    <row r="18" customFormat="false" ht="15" hidden="false" customHeight="false" outlineLevel="0" collapsed="false">
      <c r="A18" s="57" t="str">
        <f aca="false">IF('Value Labels'!A6="","","ADD VALUE LABELS "&amp;'Value Labels'!A6&amp;" "&amp;'Value Labels'!B6&amp;" '"&amp;'Value Labels'!C6&amp;"'.")</f>
        <v>ADD VALUE LABELS gender 2 'Female'.</v>
      </c>
    </row>
    <row r="19" customFormat="false" ht="15" hidden="false" customHeight="false" outlineLevel="0" collapsed="false">
      <c r="A19" s="57" t="str">
        <f aca="false">IF('Value Labels'!A7="","","ADD VALUE LABELS "&amp;'Value Labels'!A7&amp;" "&amp;'Value Labels'!B7&amp;" '"&amp;'Value Labels'!C7&amp;"'.")</f>
        <v>ADD VALUE LABELS gender 3 'Non-binary / other'.</v>
      </c>
    </row>
    <row r="20" customFormat="false" ht="15" hidden="false" customHeight="false" outlineLevel="0" collapsed="false">
      <c r="A20" s="57" t="str">
        <f aca="false">IF('Value Labels'!A8="","","ADD VALUE LABELS "&amp;'Value Labels'!A8&amp;" "&amp;'Value Labels'!B8&amp;" '"&amp;'Value Labels'!C8&amp;"'.")</f>
        <v>ADD VALUE LABELS education 1 'High school or below'.</v>
      </c>
    </row>
    <row r="21" customFormat="false" ht="15" hidden="false" customHeight="false" outlineLevel="0" collapsed="false">
      <c r="A21" s="57" t="str">
        <f aca="false">IF('Value Labels'!A9="","","ADD VALUE LABELS "&amp;'Value Labels'!A9&amp;" "&amp;'Value Labels'!B9&amp;" '"&amp;'Value Labels'!C9&amp;"'.")</f>
        <v>ADD VALUE LABELS education 2 'Diploma / associate'.</v>
      </c>
    </row>
    <row r="22" customFormat="false" ht="15" hidden="false" customHeight="false" outlineLevel="0" collapsed="false">
      <c r="A22" s="57" t="str">
        <f aca="false">IF('Value Labels'!A10="","","ADD VALUE LABELS "&amp;'Value Labels'!A10&amp;" "&amp;'Value Labels'!B10&amp;" '"&amp;'Value Labels'!C10&amp;"'.")</f>
        <v>ADD VALUE LABELS education 3 'Bachelor's degree'.</v>
      </c>
    </row>
    <row r="23" customFormat="false" ht="15" hidden="false" customHeight="false" outlineLevel="0" collapsed="false">
      <c r="A23" s="57" t="str">
        <f aca="false">IF('Value Labels'!A11="","","ADD VALUE LABELS "&amp;'Value Labels'!A11&amp;" "&amp;'Value Labels'!B11&amp;" '"&amp;'Value Labels'!C11&amp;"'.")</f>
        <v>ADD VALUE LABELS education 4 'Postgraduate'.</v>
      </c>
    </row>
    <row r="24" customFormat="false" ht="15" hidden="false" customHeight="false" outlineLevel="0" collapsed="false">
      <c r="A24" s="57" t="str">
        <f aca="false">IF('Value Labels'!A12="","","ADD VALUE LABELS "&amp;'Value Labels'!A12&amp;" "&amp;'Value Labels'!B12&amp;" '"&amp;'Value Labels'!C12&amp;"'.")</f>
        <v>ADD VALUE LABELS q1_ease TO q5_recommend 1 'Strongly disagree'.</v>
      </c>
    </row>
    <row r="25" customFormat="false" ht="15" hidden="false" customHeight="false" outlineLevel="0" collapsed="false">
      <c r="A25" s="57" t="str">
        <f aca="false">IF('Value Labels'!A13="","","ADD VALUE LABELS "&amp;'Value Labels'!A13&amp;" "&amp;'Value Labels'!B13&amp;" '"&amp;'Value Labels'!C13&amp;"'.")</f>
        <v>ADD VALUE LABELS q1_ease TO q5_recommend 2 'Disagree'.</v>
      </c>
    </row>
    <row r="26" customFormat="false" ht="15" hidden="false" customHeight="false" outlineLevel="0" collapsed="false">
      <c r="A26" s="57" t="str">
        <f aca="false">IF('Value Labels'!A14="","","ADD VALUE LABELS "&amp;'Value Labels'!A14&amp;" "&amp;'Value Labels'!B14&amp;" '"&amp;'Value Labels'!C14&amp;"'.")</f>
        <v>ADD VALUE LABELS q1_ease TO q5_recommend 3 'Neutral'.</v>
      </c>
    </row>
    <row r="27" customFormat="false" ht="15" hidden="false" customHeight="false" outlineLevel="0" collapsed="false">
      <c r="A27" s="57" t="str">
        <f aca="false">IF('Value Labels'!A15="","","ADD VALUE LABELS "&amp;'Value Labels'!A15&amp;" "&amp;'Value Labels'!B15&amp;" '"&amp;'Value Labels'!C15&amp;"'.")</f>
        <v>ADD VALUE LABELS q1_ease TO q5_recommend 4 'Agree'.</v>
      </c>
    </row>
    <row r="28" customFormat="false" ht="15" hidden="false" customHeight="false" outlineLevel="0" collapsed="false">
      <c r="A28" s="57" t="str">
        <f aca="false">IF('Value Labels'!A16="","","ADD VALUE LABELS "&amp;'Value Labels'!A16&amp;" "&amp;'Value Labels'!B16&amp;" '"&amp;'Value Labels'!C16&amp;"'.")</f>
        <v>ADD VALUE LABELS q1_ease TO q5_recommend 5 'Strongly agree'.</v>
      </c>
    </row>
    <row r="29" customFormat="false" ht="15" hidden="false" customHeight="false" outlineLevel="0" collapsed="false">
      <c r="A29" s="57" t="str">
        <f aca="false">IF('Value Labels'!A17="","","ADD VALUE LABELS "&amp;'Value Labels'!A17&amp;" "&amp;'Value Labels'!B17&amp;" '"&amp;'Value Labels'!C17&amp;"'.")</f>
        <v/>
      </c>
    </row>
    <row r="30" customFormat="false" ht="15" hidden="false" customHeight="false" outlineLevel="0" collapsed="false">
      <c r="A30" s="57" t="str">
        <f aca="false">IF('Value Labels'!A18="","","ADD VALUE LABELS "&amp;'Value Labels'!A18&amp;" "&amp;'Value Labels'!B18&amp;" '"&amp;'Value Labels'!C18&amp;"'.")</f>
        <v/>
      </c>
    </row>
    <row r="31" customFormat="false" ht="15" hidden="false" customHeight="false" outlineLevel="0" collapsed="false">
      <c r="A31" s="57" t="str">
        <f aca="false">IF('Value Labels'!A19="","","ADD VALUE LABELS "&amp;'Value Labels'!A19&amp;" "&amp;'Value Labels'!B19&amp;" '"&amp;'Value Labels'!C19&amp;"'.")</f>
        <v/>
      </c>
    </row>
    <row r="32" customFormat="false" ht="15" hidden="false" customHeight="false" outlineLevel="0" collapsed="false">
      <c r="A32" s="57" t="str">
        <f aca="false">IF('Value Labels'!A20="","","ADD VALUE LABELS "&amp;'Value Labels'!A20&amp;" "&amp;'Value Labels'!B20&amp;" '"&amp;'Value Labels'!C20&amp;"'.")</f>
        <v/>
      </c>
    </row>
    <row r="33" customFormat="false" ht="15" hidden="false" customHeight="false" outlineLevel="0" collapsed="false">
      <c r="A33" s="57" t="str">
        <f aca="false">IF('Value Labels'!A21="","","ADD VALUE LABELS "&amp;'Value Labels'!A21&amp;" "&amp;'Value Labels'!B21&amp;" '"&amp;'Value Labels'!C21&amp;"'.")</f>
        <v/>
      </c>
    </row>
    <row r="34" customFormat="false" ht="15" hidden="false" customHeight="false" outlineLevel="0" collapsed="false">
      <c r="A34" s="57" t="str">
        <f aca="false">IF('Value Labels'!A22="","","ADD VALUE LABELS "&amp;'Value Labels'!A22&amp;" "&amp;'Value Labels'!B22&amp;" '"&amp;'Value Labels'!C22&amp;"'.")</f>
        <v/>
      </c>
    </row>
    <row r="35" customFormat="false" ht="15" hidden="false" customHeight="false" outlineLevel="0" collapsed="false">
      <c r="A35" s="57" t="str">
        <f aca="false">IF('Value Labels'!A23="","","ADD VALUE LABELS "&amp;'Value Labels'!A23&amp;" "&amp;'Value Labels'!B23&amp;" '"&amp;'Value Labels'!C23&amp;"'.")</f>
        <v/>
      </c>
    </row>
    <row r="36" customFormat="false" ht="15" hidden="false" customHeight="false" outlineLevel="0" collapsed="false">
      <c r="A36" s="57" t="str">
        <f aca="false">IF('Value Labels'!A24="","","ADD VALUE LABELS "&amp;'Value Labels'!A24&amp;" "&amp;'Value Labels'!B24&amp;" '"&amp;'Value Labels'!C24&amp;"'.")</f>
        <v/>
      </c>
    </row>
    <row r="37" customFormat="false" ht="15" hidden="false" customHeight="false" outlineLevel="0" collapsed="false">
      <c r="A37" s="57" t="s">
        <v>357</v>
      </c>
    </row>
    <row r="39" customFormat="false" ht="15" hidden="false" customHeight="false" outlineLevel="0" collapsed="false">
      <c r="A39" s="3" t="s">
        <v>358</v>
      </c>
    </row>
    <row r="40" customFormat="false" ht="15" hidden="false" customHeight="false" outlineLevel="0" collapsed="false">
      <c r="A40" s="57" t="str">
        <f aca="false">IF(ISNUMBER(Codebook!F6),"MISSING VALUES "&amp;Codebook!B6&amp;" (LOWEST THRU "&amp;(Codebook!F6-1)&amp;", "&amp;(Codebook!G6+1)&amp;" THRU HIGHEST).","")</f>
        <v>MISSING VALUES age (LOWEST THRU 17, 91 THRU HIGHEST).</v>
      </c>
    </row>
    <row r="41" customFormat="false" ht="15" hidden="false" customHeight="false" outlineLevel="0" collapsed="false">
      <c r="A41" s="57" t="str">
        <f aca="false">IF(ISNUMBER(Codebook!F7),"MISSING VALUES "&amp;Codebook!B7&amp;" (LOWEST THRU "&amp;(Codebook!F7-1)&amp;", "&amp;(Codebook!G7+1)&amp;" THRU HIGHEST).","")</f>
        <v>MISSING VALUES gender (LOWEST THRU 0, 4 THRU HIGHEST).</v>
      </c>
    </row>
    <row r="42" customFormat="false" ht="15" hidden="false" customHeight="false" outlineLevel="0" collapsed="false">
      <c r="A42" s="57" t="str">
        <f aca="false">IF(ISNUMBER(Codebook!F8),"MISSING VALUES "&amp;Codebook!B8&amp;" (LOWEST THRU "&amp;(Codebook!F8-1)&amp;", "&amp;(Codebook!G8+1)&amp;" THRU HIGHEST).","")</f>
        <v>MISSING VALUES education (LOWEST THRU 0, 5 THRU HIGHEST).</v>
      </c>
    </row>
    <row r="43" customFormat="false" ht="15" hidden="false" customHeight="false" outlineLevel="0" collapsed="false">
      <c r="A43" s="57" t="str">
        <f aca="false">IF(ISNUMBER(Codebook!F9),"MISSING VALUES "&amp;Codebook!B9&amp;" (LOWEST THRU "&amp;(Codebook!F9-1)&amp;", "&amp;(Codebook!G9+1)&amp;" THRU HIGHEST).","")</f>
        <v>MISSING VALUES q1_ease (LOWEST THRU 0, 6 THRU HIGHEST).</v>
      </c>
    </row>
    <row r="44" customFormat="false" ht="15" hidden="false" customHeight="false" outlineLevel="0" collapsed="false">
      <c r="A44" s="57" t="str">
        <f aca="false">IF(ISNUMBER(Codebook!F10),"MISSING VALUES "&amp;Codebook!B10&amp;" (LOWEST THRU "&amp;(Codebook!F10-1)&amp;", "&amp;(Codebook!G10+1)&amp;" THRU HIGHEST).","")</f>
        <v>MISSING VALUES q2_quality (LOWEST THRU 0, 6 THRU HIGHEST).</v>
      </c>
    </row>
    <row r="45" customFormat="false" ht="15" hidden="false" customHeight="false" outlineLevel="0" collapsed="false">
      <c r="A45" s="57" t="str">
        <f aca="false">IF(ISNUMBER(Codebook!F11),"MISSING VALUES "&amp;Codebook!B11&amp;" (LOWEST THRU "&amp;(Codebook!F11-1)&amp;", "&amp;(Codebook!G11+1)&amp;" THRU HIGHEST).","")</f>
        <v>MISSING VALUES q3_support (LOWEST THRU 0, 6 THRU HIGHEST).</v>
      </c>
    </row>
    <row r="46" customFormat="false" ht="15" hidden="false" customHeight="false" outlineLevel="0" collapsed="false">
      <c r="A46" s="57" t="str">
        <f aca="false">IF(ISNUMBER(Codebook!F12),"MISSING VALUES "&amp;Codebook!B12&amp;" (LOWEST THRU "&amp;(Codebook!F12-1)&amp;", "&amp;(Codebook!G12+1)&amp;" THRU HIGHEST).","")</f>
        <v>MISSING VALUES q4_value (LOWEST THRU 0, 6 THRU HIGHEST).</v>
      </c>
    </row>
    <row r="47" customFormat="false" ht="15" hidden="false" customHeight="false" outlineLevel="0" collapsed="false">
      <c r="A47" s="57" t="str">
        <f aca="false">IF(ISNUMBER(Codebook!F13),"MISSING VALUES "&amp;Codebook!B13&amp;" (LOWEST THRU "&amp;(Codebook!F13-1)&amp;", "&amp;(Codebook!G13+1)&amp;" THRU HIGHEST).","")</f>
        <v>MISSING VALUES q5_recommend (LOWEST THRU 0, 6 THRU HIGHEST).</v>
      </c>
    </row>
    <row r="48" customFormat="false" ht="15" hidden="false" customHeight="false" outlineLevel="0" collapsed="false">
      <c r="A48" s="57" t="str">
        <f aca="false">IF(ISNUMBER(Codebook!F14),"MISSING VALUES "&amp;Codebook!B14&amp;" (LOWEST THRU "&amp;(Codebook!F14-1)&amp;", "&amp;(Codebook!G14+1)&amp;" THRU HIGHEST).","")</f>
        <v>MISSING VALUES sat_overall (LOWEST THRU 0, 11 THRU HIGHEST).</v>
      </c>
    </row>
    <row r="50" customFormat="false" ht="15" hidden="false" customHeight="false" outlineLevel="0" collapsed="false">
      <c r="A50" s="3" t="s">
        <v>359</v>
      </c>
    </row>
    <row r="51" customFormat="false" ht="15" hidden="false" customHeight="false" outlineLevel="0" collapsed="false">
      <c r="A51" s="57" t="str">
        <f aca="false">"SORT CASES BY "&amp;Codebook!B5&amp;"."</f>
        <v>SORT CASES BY respondent_id.</v>
      </c>
    </row>
    <row r="52" customFormat="false" ht="15" hidden="false" customHeight="false" outlineLevel="0" collapsed="false">
      <c r="A52" s="57" t="str">
        <f aca="false">"MATCH FILES /FILE=* /FIRST=PrimaryFirst /BY "&amp;Codebook!B5&amp;"."</f>
        <v>MATCH FILES /FILE=* /FIRST=PrimaryFirst /BY respondent_id.</v>
      </c>
    </row>
    <row r="53" customFormat="false" ht="15" hidden="false" customHeight="false" outlineLevel="0" collapsed="false">
      <c r="A53" s="57" t="s">
        <v>360</v>
      </c>
    </row>
    <row r="54" customFormat="false" ht="15" hidden="false" customHeight="false" outlineLevel="0" collapsed="false">
      <c r="A54" s="57" t="s">
        <v>357</v>
      </c>
    </row>
    <row r="56" customFormat="false" ht="15" hidden="false" customHeight="false" outlineLevel="0" collapsed="false">
      <c r="A56" s="3" t="s">
        <v>361</v>
      </c>
    </row>
    <row r="57" customFormat="false" ht="15" hidden="false" customHeight="false" outlineLevel="0" collapsed="false">
      <c r="A57" s="57" t="str">
        <f aca="false">"FREQUENCIES VARIABLES="&amp;Codebook!B7&amp;" "&amp;Codebook!B8&amp;" "&amp;Codebook!B9&amp;" TO "&amp;Codebook!B13&amp;" /BARCHART PERCENT."</f>
        <v>FREQUENCIES VARIABLES=gender education q1_ease TO q5_recommend /BARCHART PERCENT.</v>
      </c>
    </row>
    <row r="58" customFormat="false" ht="15" hidden="false" customHeight="false" outlineLevel="0" collapsed="false">
      <c r="A58" s="57" t="str">
        <f aca="false">"DESCRIPTIVES VARIABLES="&amp;Codebook!B6&amp;" "&amp;Codebook!B9&amp;" TO "&amp;Codebook!B14&amp;" /STATISTICS=MEAN STDDEV MIN MAX SEMEAN."</f>
        <v>DESCRIPTIVES VARIABLES=age q1_ease TO sat_overall /STATISTICS=MEAN STDDEV MIN MAX SEMEAN.</v>
      </c>
    </row>
    <row r="59" customFormat="false" ht="15" hidden="false" customHeight="false" outlineLevel="0" collapsed="false">
      <c r="A59" s="57" t="str">
        <f aca="false">"EXAMINE VARIABLES="&amp;Codebook!B6&amp;" "&amp;Codebook!B14&amp;" /PLOT=HISTOGRAM /STATISTICS=DESCRIPTIVES."</f>
        <v>EXAMINE VARIABLES=age sat_overall /PLOT=HISTOGRAM /STATISTICS=DESCRIPTIVES.</v>
      </c>
    </row>
    <row r="60" customFormat="false" ht="15" hidden="false" customHeight="false" outlineLevel="0" collapsed="false">
      <c r="A60" s="57" t="str">
        <f aca="false">"COMPUTE scale_mean = MEAN.5("&amp;Codebook!B9&amp;" TO "&amp;Codebook!B13&amp;")."</f>
        <v>COMPUTE scale_mean = MEAN.5(q1_ease TO q5_recommend).</v>
      </c>
    </row>
    <row r="61" customFormat="false" ht="15" hidden="false" customHeight="false" outlineLevel="0" collapsed="false">
      <c r="A61" s="57" t="s">
        <v>357</v>
      </c>
    </row>
    <row r="62" customFormat="false" ht="15" hidden="false" customHeight="false" outlineLevel="0" collapsed="false">
      <c r="A62" s="57" t="str">
        <f aca="false">"RELIABILITY /VARIABLES="&amp;Codebook!B9&amp;" TO "&amp;Codebook!B13&amp;" /SCALE('Satisfaction') ALL /MODEL=ALPHA /SUMMARY=TOTAL."</f>
        <v>RELIABILITY /VARIABLES=q1_ease TO q5_recommend /SCALE('Satisfaction') ALL /MODEL=ALPHA /SUMMARY=TOTAL.</v>
      </c>
    </row>
    <row r="63" customFormat="false" ht="15" hidden="false" customHeight="false" outlineLevel="0" collapsed="false">
      <c r="A63" s="57" t="str">
        <f aca="false">"CORRELATIONS /VARIABLES="&amp;Codebook!B6&amp;" "&amp;Codebook!B9&amp;" TO "&amp;Codebook!B14&amp;" /PRINT=TWOTAIL NOSIG /MISSING=PAIRWISE."</f>
        <v>CORRELATIONS /VARIABLES=age q1_ease TO sat_overall /PRINT=TWOTAIL NOSIG /MISSING=PAIRWISE.</v>
      </c>
    </row>
    <row r="64" customFormat="false" ht="15" hidden="false" customHeight="false" outlineLevel="0" collapsed="false">
      <c r="A64" s="57" t="str">
        <f aca="false">"MEANS TABLES=scale_mean "&amp;Codebook!B14&amp;" BY "&amp;Codebook!B7&amp;" "&amp;Codebook!B8&amp;" /CELLS=MEAN COUNT STDDEV."</f>
        <v>MEANS TABLES=scale_mean sat_overall BY gender education /CELLS=MEAN COUNT STDDEV.</v>
      </c>
    </row>
    <row r="65" customFormat="false" ht="15" hidden="false" customHeight="false" outlineLevel="0" collapsed="false">
      <c r="A65" s="57" t="str">
        <f aca="false">"T-TEST GROUPS="&amp;Codebook!B7&amp;"(1 2) /VARIABLES=scale_mean /CRITERIA=CI(.95)."</f>
        <v>T-TEST GROUPS=gender(1 2) /VARIABLES=scale_mean /CRITERIA=CI(.95).</v>
      </c>
    </row>
    <row r="66" customFormat="false" ht="15" hidden="false" customHeight="false" outlineLevel="0" collapsed="false">
      <c r="A66" s="57" t="str">
        <f aca="false">"ONEWAY scale_mean BY "&amp;Codebook!B8&amp;" /STATISTICS=DESCRIPTIVES HOMOGENEITY /POSTHOC=TUKEY ALPHA(0.05)."</f>
        <v>ONEWAY scale_mean BY education /STATISTICS=DESCRIPTIVES HOMOGENEITY /POSTHOC=TUKEY ALPHA(0.05).</v>
      </c>
    </row>
    <row r="68" customFormat="false" ht="15" hidden="false" customHeight="false" outlineLevel="0" collapsed="false">
      <c r="A68" s="3" t="s">
        <v>362</v>
      </c>
    </row>
    <row r="69" customFormat="false" ht="15" hidden="false" customHeight="false" outlineLevel="0" collapsed="false">
      <c r="A69" s="57" t="s">
        <v>363</v>
      </c>
    </row>
    <row r="70" customFormat="false" ht="15" hidden="false" customHeight="false" outlineLevel="0" collapsed="false">
      <c r="A70" s="57" t="s">
        <v>364</v>
      </c>
    </row>
    <row r="71" customFormat="false" ht="15" hidden="false" customHeight="false" outlineLevel="0" collapsed="false">
      <c r="A71" s="57" t="s">
        <v>365</v>
      </c>
    </row>
    <row r="72" customFormat="false" ht="15" hidden="false" customHeight="false" outlineLevel="0" collapsed="false">
      <c r="A72" s="57" t="s">
        <v>366</v>
      </c>
    </row>
    <row r="73" customFormat="false" ht="15" hidden="false" customHeight="false" outlineLevel="0" collapsed="false">
      <c r="A73" s="57" t="s">
        <v>367</v>
      </c>
    </row>
    <row r="74" customFormat="false" ht="15" hidden="false" customHeight="false" outlineLevel="0" collapsed="false">
      <c r="A74" s="57" t="s">
        <v>368</v>
      </c>
    </row>
    <row r="75" customFormat="false" ht="15" hidden="false" customHeight="false" outlineLevel="0" collapsed="false">
      <c r="A75" s="57" t="s">
        <v>369</v>
      </c>
    </row>
    <row r="76" customFormat="false" ht="15" hidden="false" customHeight="false" outlineLevel="0" collapsed="false">
      <c r="A76" s="57" t="s">
        <v>370</v>
      </c>
    </row>
    <row r="77" customFormat="false" ht="15" hidden="false" customHeight="false" outlineLevel="0" collapsed="false">
      <c r="A77" s="57" t="s">
        <v>371</v>
      </c>
    </row>
    <row r="78" customFormat="false" ht="15" hidden="false" customHeight="false" outlineLevel="0" collapsed="false">
      <c r="A78" s="57" t="s">
        <v>372</v>
      </c>
    </row>
    <row r="79" customFormat="false" ht="15" hidden="false" customHeight="false" outlineLevel="0" collapsed="false">
      <c r="A79" s="57" t="s">
        <v>373</v>
      </c>
    </row>
    <row r="80" customFormat="false" ht="15" hidden="false" customHeight="false" outlineLevel="0" collapsed="false">
      <c r="A80" s="57" t="s">
        <v>374</v>
      </c>
    </row>
    <row r="81" customFormat="false" ht="15" hidden="false" customHeight="false" outlineLevel="0" collapsed="false">
      <c r="A81" s="57" t="s">
        <v>375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2026-10-14T12:39:05Z</dcterms:created>
  <dc:creator>openpyxl</dc:creator>
  <dc:description/>
  <dc:language>en-US</dc:language>
  <cp:lastModifiedBy/>
  <dcterms:modified xsi:type="dcterms:W3CDTF">2026-10-14T12:39:08Z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