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Instructions" sheetId="1" state="visible" r:id="rId3"/>
    <sheet name="Setup" sheetId="2" state="visible" r:id="rId4"/>
    <sheet name="Deliverables" sheetId="3" state="visible" r:id="rId5"/>
    <sheet name="Milestones" sheetId="4" state="visible" r:id="rId6"/>
    <sheet name="Dashboard" sheetId="5" state="visible" r:id="rId7"/>
    <sheet name="Timeline" sheetId="6" state="visible" r:id="rId8"/>
  </sheets>
  <definedNames>
    <definedName function="false" hidden="true" localSheetId="2" name="_xlnm._FilterDatabase" vbProcedure="false">Deliverables!$A$5:$S$205</definedName>
    <definedName function="false" hidden="true" localSheetId="3" name="_xlnm._FilterDatabase" vbProcedure="false">Milestones!$A$5:$O$105</definedName>
    <definedName function="false" hidden="false" name="AmberDays" vbProcedure="false">Setup!$B$11</definedName>
    <definedName function="false" hidden="false" name="D_Appr" vbProcedure="false">Deliverables!$M$6:$M$205</definedName>
    <definedName function="false" hidden="false" name="D_Due" vbProcedure="false">Deliverables!$O$6:$O$205</definedName>
    <definedName function="false" hidden="false" name="D_ID" vbProcedure="false">Deliverables!$A$6:$A$205</definedName>
    <definedName function="false" hidden="false" name="D_Name" vbProcedure="false">Deliverables!$C$6:$C$205</definedName>
    <definedName function="false" hidden="false" name="D_Pct" vbProcedure="false">Deliverables!$K$6:$K$205</definedName>
    <definedName function="false" hidden="false" name="D_Phase" vbProcedure="false">Deliverables!$B$6:$B$205</definedName>
    <definedName function="false" hidden="false" name="D_RAG" vbProcedure="false">Deliverables!$R$6:$R$205</definedName>
    <definedName function="false" hidden="false" name="D_Status" vbProcedure="false">Deliverables!$L$6:$L$205</definedName>
    <definedName function="false" hidden="false" name="L_Approval" vbProcedure="false">Setup!$H$14:$H$17</definedName>
    <definedName function="false" hidden="false" name="L_MStatus" vbProcedure="false">Setup!$I$14:$I$18</definedName>
    <definedName function="false" hidden="false" name="L_Owner" vbProcedure="false">Setup!$G$14:$G$38</definedName>
    <definedName function="false" hidden="false" name="L_Phase" vbProcedure="false">Setup!$F$14:$F$28</definedName>
    <definedName function="false" hidden="false" name="L_Priority" vbProcedure="false">Setup!$E$14:$E$16</definedName>
    <definedName function="false" hidden="false" name="L_Status" vbProcedure="false">Setup!$D$14:$D$19</definedName>
    <definedName function="false" hidden="false" name="M_Date" vbProcedure="false">Milestones!$M$6:$M$105</definedName>
    <definedName function="false" hidden="false" name="M_Key" vbProcedure="false">Milestones!$N$6:$N$105</definedName>
    <definedName function="false" hidden="false" name="M_Name" vbProcedure="false">Milestones!$B$6:$B$105</definedName>
    <definedName function="false" hidden="false" name="M_Owner" vbProcedure="false">Milestones!$E$6:$E$105</definedName>
    <definedName function="false" hidden="false" name="M_RAG" vbProcedure="false">Milestones!$L$6:$L$105</definedName>
    <definedName function="false" hidden="false" name="M_Status" vbProcedure="false">Milestones!$I$6:$I$105</definedName>
    <definedName function="false" hidden="false" name="ProjEnd" vbProcedure="false">Setup!$B$9</definedName>
    <definedName function="false" hidden="false" name="ProjName" vbProcedure="false">Setup!$B$4</definedName>
    <definedName function="false" hidden="false" name="ProjStart" vbProcedure="false">Setup!$B$8</definedName>
    <definedName function="false" hidden="false" name="StatusDate" vbProcedure="false">Setup!$B$10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0" authorId="0">
      <text>
        <r>
          <rPr>
            <sz val="10"/>
            <rFont val="Arial"/>
            <family val="2"/>
          </rPr>
          <t xml:space="preserve">Defaults to today's date. Overwrite with a fixed date to report 'as at' a specific day.</t>
        </r>
      </text>
    </comment>
    <comment ref="B11" authorId="0">
      <text>
        <r>
          <rPr>
            <sz val="10"/>
            <rFont val="Arial"/>
            <family val="2"/>
          </rPr>
          <t xml:space="preserve">Open items due within this many days and less than 80% complete are flagged Amber.</t>
        </r>
      </text>
    </comment>
  </commentList>
</comments>
</file>

<file path=xl/sharedStrings.xml><?xml version="1.0" encoding="utf-8"?>
<sst xmlns="http://schemas.openxmlformats.org/spreadsheetml/2006/main" count="258" uniqueCount="169">
  <si>
    <t xml:space="preserve">PROJECT DELIVERABLES AND MILESTONE TRACKER</t>
  </si>
  <si>
    <t xml:space="preserve">A simple tool to plan, track and report project deliverables and milestones.</t>
  </si>
  <si>
    <t xml:space="preserve">1. Setup</t>
  </si>
  <si>
    <t xml:space="preserve">Enter the project name, dates and amber warning period. Add your phases/workstreams and owners to the drop-down lists. The status date defaults to today.</t>
  </si>
  <si>
    <t xml:space="preserve">2. Deliverables</t>
  </si>
  <si>
    <t xml:space="preserve">List each deliverable with owner, dates, % complete, status and approval. Use 'Revised due' for agreed new dates; keep 'Planned due' as the baseline.</t>
  </si>
  <si>
    <t xml:space="preserve">3. Milestones</t>
  </si>
  <si>
    <t xml:space="preserve">List key milestones with baseline, forecast and actual dates, and link them to deliverables and payments or decision gates.</t>
  </si>
  <si>
    <t xml:space="preserve">4. Dashboard</t>
  </si>
  <si>
    <t xml:space="preserve">Review the summary: KPIs, status and RAG counts, progress by phase and next milestones. Use it in progress reports and meetings.</t>
  </si>
  <si>
    <t xml:space="preserve">5. Timeline</t>
  </si>
  <si>
    <t xml:space="preserve">View the automatic Gantt chart of deliverables by week.</t>
  </si>
  <si>
    <t xml:space="preserve">6. Update regularly</t>
  </si>
  <si>
    <t xml:space="preserve">Update % complete, status and dates weekly or before each progress meeting.</t>
  </si>
  <si>
    <t xml:space="preserve">Example data</t>
  </si>
  <si>
    <t xml:space="preserve">Rows D-01 to D-07 and M-01 to M-05 are examples showing how the tracker works. Overwrite or delete them.</t>
  </si>
  <si>
    <t xml:space="preserve">RAG rules</t>
  </si>
  <si>
    <t xml:space="preserve">Red</t>
  </si>
  <si>
    <t xml:space="preserve">Not completed and past its due date (overdue).</t>
  </si>
  <si>
    <t xml:space="preserve">Amber</t>
  </si>
  <si>
    <t xml:space="preserve">Marked 'At risk', or due within the amber period (Setup) and less than 80% complete; for milestones, forecast later than baseline.</t>
  </si>
  <si>
    <t xml:space="preserve">Green</t>
  </si>
  <si>
    <t xml:space="preserve">On track.</t>
  </si>
  <si>
    <t xml:space="preserve">Complete</t>
  </si>
  <si>
    <t xml:space="preserve">Completed / achieved.</t>
  </si>
  <si>
    <t xml:space="preserve">On hold</t>
  </si>
  <si>
    <t xml:space="preserve">On hold or cancelled.</t>
  </si>
  <si>
    <t xml:space="preserve">Colour key</t>
  </si>
  <si>
    <t xml:space="preserve">Blue text</t>
  </si>
  <si>
    <t xml:space="preserve">Cells you fill in. Black text on grey = calculated automatically; do not overwrite.</t>
  </si>
  <si>
    <t xml:space="preserve">PROJECT SETUP</t>
  </si>
  <si>
    <t xml:space="preserve">Enter project details and edit the drop-down lists. Blue text on cream = editable.</t>
  </si>
  <si>
    <t xml:space="preserve">Project name</t>
  </si>
  <si>
    <t xml:space="preserve">[Project Name]</t>
  </si>
  <si>
    <t xml:space="preserve">Project code</t>
  </si>
  <si>
    <t xml:space="preserve">[PRJ-2026-001]</t>
  </si>
  <si>
    <t xml:space="preserve">Sponsor / client</t>
  </si>
  <si>
    <t xml:space="preserve">[Name / organisation]</t>
  </si>
  <si>
    <t xml:space="preserve">Project manager</t>
  </si>
  <si>
    <t xml:space="preserve">[Name]</t>
  </si>
  <si>
    <t xml:space="preserve">Project start date</t>
  </si>
  <si>
    <t xml:space="preserve">Project end date</t>
  </si>
  <si>
    <t xml:space="preserve">Status date (report as at)</t>
  </si>
  <si>
    <t xml:space="preserve">Amber warning (days before due)</t>
  </si>
  <si>
    <t xml:space="preserve">DROP-DOWN LISTS (add phases and owners in the cream cells)</t>
  </si>
  <si>
    <t xml:space="preserve">Deliverable status</t>
  </si>
  <si>
    <t xml:space="preserve">Priority</t>
  </si>
  <si>
    <t xml:space="preserve">Phase / workstream</t>
  </si>
  <si>
    <t xml:space="preserve">Owners</t>
  </si>
  <si>
    <t xml:space="preserve">Approval status</t>
  </si>
  <si>
    <t xml:space="preserve">Milestone status</t>
  </si>
  <si>
    <t xml:space="preserve">Not started</t>
  </si>
  <si>
    <t xml:space="preserve">High</t>
  </si>
  <si>
    <t xml:space="preserve">Initiation</t>
  </si>
  <si>
    <t xml:space="preserve">[Owner 1]</t>
  </si>
  <si>
    <t xml:space="preserve">Not submitted</t>
  </si>
  <si>
    <t xml:space="preserve">In progress</t>
  </si>
  <si>
    <t xml:space="preserve">Medium</t>
  </si>
  <si>
    <t xml:space="preserve">Planning</t>
  </si>
  <si>
    <t xml:space="preserve">[Owner 2]</t>
  </si>
  <si>
    <t xml:space="preserve">Under review</t>
  </si>
  <si>
    <t xml:space="preserve">On track</t>
  </si>
  <si>
    <t xml:space="preserve">At risk</t>
  </si>
  <si>
    <t xml:space="preserve">Low</t>
  </si>
  <si>
    <t xml:space="preserve">Execution</t>
  </si>
  <si>
    <t xml:space="preserve">[Owner 3]</t>
  </si>
  <si>
    <t xml:space="preserve">Approved</t>
  </si>
  <si>
    <t xml:space="preserve">Monitoring</t>
  </si>
  <si>
    <t xml:space="preserve">[Owner 4]</t>
  </si>
  <si>
    <t xml:space="preserve">Rejected</t>
  </si>
  <si>
    <t xml:space="preserve">Achieved</t>
  </si>
  <si>
    <t xml:space="preserve">Completed</t>
  </si>
  <si>
    <t xml:space="preserve">Closure</t>
  </si>
  <si>
    <t xml:space="preserve">[Owner 5]</t>
  </si>
  <si>
    <t xml:space="preserve">Missed</t>
  </si>
  <si>
    <t xml:space="preserve">Cancelled</t>
  </si>
  <si>
    <t xml:space="preserve">PROJECT DELIVERABLES TRACKER</t>
  </si>
  <si>
    <t xml:space="preserve">Fill columns A–N (blue). Columns O–R calculate automatically. RAG: Red = overdue; Amber = at risk or due soon; Green = on track.</t>
  </si>
  <si>
    <t xml:space="preserve">ID</t>
  </si>
  <si>
    <t xml:space="preserve">Deliverable</t>
  </si>
  <si>
    <t xml:space="preserve">Description / acceptance criteria</t>
  </si>
  <si>
    <t xml:space="preserve">Owner</t>
  </si>
  <si>
    <t xml:space="preserve">Planned start</t>
  </si>
  <si>
    <t xml:space="preserve">Planned due</t>
  </si>
  <si>
    <t xml:space="preserve">Revised due</t>
  </si>
  <si>
    <t xml:space="preserve">Actual completion</t>
  </si>
  <si>
    <t xml:space="preserve">% complete</t>
  </si>
  <si>
    <t xml:space="preserve">Status</t>
  </si>
  <si>
    <t xml:space="preserve">Approval</t>
  </si>
  <si>
    <t xml:space="preserve">Dependencies</t>
  </si>
  <si>
    <t xml:space="preserve">Effective due</t>
  </si>
  <si>
    <t xml:space="preserve">Days to due</t>
  </si>
  <si>
    <t xml:space="preserve">Slippage (days)</t>
  </si>
  <si>
    <t xml:space="preserve">RAG</t>
  </si>
  <si>
    <t xml:space="preserve">Comments / next steps</t>
  </si>
  <si>
    <t xml:space="preserve">D-01</t>
  </si>
  <si>
    <t xml:space="preserve">Project charter</t>
  </si>
  <si>
    <t xml:space="preserve">Approved charter with scope, objectives and budget</t>
  </si>
  <si>
    <t xml:space="preserve">Signed by sponsor</t>
  </si>
  <si>
    <t xml:space="preserve">D-02</t>
  </si>
  <si>
    <t xml:space="preserve">Stakeholder engagement plan</t>
  </si>
  <si>
    <t xml:space="preserve">Plan approved by steering committee</t>
  </si>
  <si>
    <t xml:space="preserve">D-03</t>
  </si>
  <si>
    <t xml:space="preserve">Baseline survey report</t>
  </si>
  <si>
    <t xml:space="preserve">Final report with baseline values for all indicators</t>
  </si>
  <si>
    <t xml:space="preserve">Data cleaning delayed; draft due next week</t>
  </si>
  <si>
    <t xml:space="preserve">D-04</t>
  </si>
  <si>
    <t xml:space="preserve">Procurement of equipment</t>
  </si>
  <si>
    <t xml:space="preserve">Equipment delivered and inspected</t>
  </si>
  <si>
    <t xml:space="preserve">Bids under evaluation</t>
  </si>
  <si>
    <t xml:space="preserve">D-05</t>
  </si>
  <si>
    <t xml:space="preserve">Training of field staff</t>
  </si>
  <si>
    <t xml:space="preserve">40 staff trained; post-test ≥ 75%</t>
  </si>
  <si>
    <t xml:space="preserve">D-06</t>
  </si>
  <si>
    <t xml:space="preserve">Mid-term progress report</t>
  </si>
  <si>
    <t xml:space="preserve">Report submitted to sponsor</t>
  </si>
  <si>
    <t xml:space="preserve">D-07</t>
  </si>
  <si>
    <t xml:space="preserve">Final evaluation report</t>
  </si>
  <si>
    <t xml:space="preserve">Evaluation approved; lessons documented</t>
  </si>
  <si>
    <t xml:space="preserve">PROJECT MILESTONE TRACKER</t>
  </si>
  <si>
    <t xml:space="preserve">Fill columns A–J (blue). Columns K–N calculate automatically. Variance = forecast or actual date minus baseline (positive = late).</t>
  </si>
  <si>
    <t xml:space="preserve">Milestone</t>
  </si>
  <si>
    <t xml:space="preserve">Linked deliverables</t>
  </si>
  <si>
    <t xml:space="preserve">Baseline date</t>
  </si>
  <si>
    <t xml:space="preserve">Forecast date</t>
  </si>
  <si>
    <t xml:space="preserve">Actual date</t>
  </si>
  <si>
    <t xml:space="preserve">Payment / gate linked</t>
  </si>
  <si>
    <t xml:space="preserve">Variance (days)</t>
  </si>
  <si>
    <t xml:space="preserve">Effective date</t>
  </si>
  <si>
    <t xml:space="preserve">Sort key</t>
  </si>
  <si>
    <t xml:space="preserve">Comments</t>
  </si>
  <si>
    <t xml:space="preserve">M-01</t>
  </si>
  <si>
    <t xml:space="preserve">Project launched</t>
  </si>
  <si>
    <t xml:space="preserve">Gate 1</t>
  </si>
  <si>
    <t xml:space="preserve">Launch event held</t>
  </si>
  <si>
    <t xml:space="preserve">M-02</t>
  </si>
  <si>
    <t xml:space="preserve">Baseline completed</t>
  </si>
  <si>
    <t xml:space="preserve">Two-week delay forecast</t>
  </si>
  <si>
    <t xml:space="preserve">M-03</t>
  </si>
  <si>
    <t xml:space="preserve">Equipment installed</t>
  </si>
  <si>
    <t xml:space="preserve">Payment 2 (30%)</t>
  </si>
  <si>
    <t xml:space="preserve">M-04</t>
  </si>
  <si>
    <t xml:space="preserve">Mid-term review</t>
  </si>
  <si>
    <t xml:space="preserve">Gate 2</t>
  </si>
  <si>
    <t xml:space="preserve">M-05</t>
  </si>
  <si>
    <t xml:space="preserve">Project closure</t>
  </si>
  <si>
    <t xml:space="preserve">Final payment</t>
  </si>
  <si>
    <t xml:space="preserve">PROJECT DASHBOARD</t>
  </si>
  <si>
    <t xml:space="preserve">Deliverables</t>
  </si>
  <si>
    <t xml:space="preserve">Overdue (Red)</t>
  </si>
  <si>
    <t xml:space="preserve">Average % complete</t>
  </si>
  <si>
    <t xml:space="preserve">Milestones achieved</t>
  </si>
  <si>
    <t xml:space="preserve">Deliverables by status</t>
  </si>
  <si>
    <t xml:space="preserve">Deliverables by RAG</t>
  </si>
  <si>
    <t xml:space="preserve">Count</t>
  </si>
  <si>
    <t xml:space="preserve">% of total</t>
  </si>
  <si>
    <t xml:space="preserve">Milestones</t>
  </si>
  <si>
    <t xml:space="preserve">Open deliverables due in next 30 days</t>
  </si>
  <si>
    <t xml:space="preserve">Deliverables awaiting approval</t>
  </si>
  <si>
    <t xml:space="preserve">Progress by phase / workstream</t>
  </si>
  <si>
    <t xml:space="preserve">Next open milestones</t>
  </si>
  <si>
    <t xml:space="preserve">Phase</t>
  </si>
  <si>
    <t xml:space="preserve">Overdue</t>
  </si>
  <si>
    <t xml:space="preserve">Avg % complete</t>
  </si>
  <si>
    <t xml:space="preserve">Date</t>
  </si>
  <si>
    <t xml:space="preserve">DELIVERABLES TIMELINE (GANTT)</t>
  </si>
  <si>
    <t xml:space="preserve">This sheet updates automatically from the Deliverables sheet – no data entry needed.</t>
  </si>
  <si>
    <t xml:space="preserve">Start</t>
  </si>
  <si>
    <t xml:space="preserve">Due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</si>
</sst>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-mmm\-yy"/>
    <numFmt numFmtId="166" formatCode="0"/>
    <numFmt numFmtId="167" formatCode="0%"/>
    <numFmt numFmtId="168" formatCode="0;\-0;0"/>
    <numFmt numFmtId="169" formatCode="\+0;\-0;0"/>
    <numFmt numFmtId="170" formatCode="@"/>
    <numFmt numFmtId="171" formatCode="0.00000"/>
    <numFmt numFmtId="172" formatCode="dd\-mmm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0"/>
      <color rgb="FF9C5700"/>
      <name val="Arial"/>
      <family val="0"/>
      <charset val="1"/>
    </font>
    <font>
      <b val="true"/>
      <sz val="10"/>
      <color rgb="FF006100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sz val="10"/>
      <color rgb="FF000000"/>
      <name val="Arial"/>
      <family val="0"/>
      <charset val="1"/>
    </font>
    <font>
      <sz val="10"/>
      <color rgb="FF80808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20"/>
      <color rgb="FF1F3A5F"/>
      <name val="Arial"/>
      <family val="0"/>
      <charset val="1"/>
    </font>
    <font>
      <b val="true"/>
      <sz val="20"/>
      <color rgb="FFC00000"/>
      <name val="Arial"/>
      <family val="0"/>
      <charset val="1"/>
    </font>
    <font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7"/>
      <color rgb="FFFFFF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DCE6F1"/>
        <bgColor rgb="FFD9E1F2"/>
      </patternFill>
    </fill>
    <fill>
      <patternFill patternType="solid">
        <fgColor rgb="FFFFC7CE"/>
        <bgColor rgb="FFFCE4D6"/>
      </patternFill>
    </fill>
    <fill>
      <patternFill patternType="solid">
        <fgColor rgb="FFFFEB9C"/>
        <bgColor rgb="FFFCE4D6"/>
      </patternFill>
    </fill>
    <fill>
      <patternFill patternType="solid">
        <fgColor rgb="FFC6EFCE"/>
        <bgColor rgb="FFDCE6F1"/>
      </patternFill>
    </fill>
    <fill>
      <patternFill patternType="solid">
        <fgColor rgb="FFD9E1F2"/>
        <bgColor rgb="FFDCE6F1"/>
      </patternFill>
    </fill>
    <fill>
      <patternFill patternType="solid">
        <fgColor rgb="FFE7E6E6"/>
        <bgColor rgb="FFDCE6F1"/>
      </patternFill>
    </fill>
    <fill>
      <patternFill patternType="solid">
        <fgColor rgb="FFFFF8DC"/>
        <bgColor rgb="FFF9F9F9"/>
      </patternFill>
    </fill>
    <fill>
      <patternFill patternType="solid">
        <fgColor rgb="FF1F3A5F"/>
        <bgColor rgb="FF333333"/>
      </patternFill>
    </fill>
    <fill>
      <patternFill patternType="solid">
        <fgColor rgb="FFF4F6F9"/>
        <bgColor rgb="FFF9F9F9"/>
      </patternFill>
    </fill>
    <fill>
      <patternFill patternType="solid">
        <fgColor rgb="FFEEF3F8"/>
        <bgColor rgb="FFF4F6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 diagonalUp="false" diagonalDown="false">
      <left style="hair">
        <color rgb="FFD9D9D9"/>
      </left>
      <right style="hair">
        <color rgb="FFD9D9D9"/>
      </right>
      <top/>
      <bottom style="hair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8" fillId="9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F6F9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5700"/>
          <bgColor rgb="FF000000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1F3A5F"/>
      </font>
      <fill>
        <patternFill>
          <bgColor rgb="FFD9E1F2"/>
        </patternFill>
      </fill>
    </dxf>
    <dxf>
      <font>
        <name val="Arial"/>
        <charset val="1"/>
        <family val="0"/>
        <b val="1"/>
        <color rgb="FF595959"/>
      </font>
      <fill>
        <patternFill>
          <bgColor rgb="FFE7E6E6"/>
        </patternFill>
      </fill>
    </dxf>
    <dxf>
      <font>
        <name val="Arial"/>
        <charset val="1"/>
        <family val="0"/>
        <b val="1"/>
        <color rgb="FFC00000"/>
      </font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>
          <bgColor rgb="FFA6A6A6"/>
        </patternFill>
      </fill>
    </dxf>
    <dxf>
      <fill>
        <patternFill>
          <bgColor rgb="FFE06666"/>
        </patternFill>
      </fill>
    </dxf>
    <dxf>
      <fill>
        <patternFill>
          <bgColor rgb="FF5B9BD5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E7E6E6"/>
      <rgbColor rgb="FFFF00FF"/>
      <rgbColor rgb="FFF4F6F9"/>
      <rgbColor rgb="FF9C0006"/>
      <rgbColor rgb="FF006100"/>
      <rgbColor rgb="FF000080"/>
      <rgbColor rgb="FF7F7F7F"/>
      <rgbColor rgb="FF800080"/>
      <rgbColor rgb="FF2B7A9C"/>
      <rgbColor rgb="FFB7C3D0"/>
      <rgbColor rgb="FF808080"/>
      <rgbColor rgb="FFA5A5A5"/>
      <rgbColor rgb="FF993366"/>
      <rgbColor rgb="FFFFF8DC"/>
      <rgbColor rgb="FFEEF3F8"/>
      <rgbColor rgb="FF660066"/>
      <rgbColor rgb="FFE06666"/>
      <rgbColor rgb="FF0066CC"/>
      <rgbColor rgb="FFD9D9D9"/>
      <rgbColor rgb="FF000080"/>
      <rgbColor rgb="FFFF00FF"/>
      <rgbColor rgb="FFF9F9F9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FEB9C"/>
      <rgbColor rgb="FFD9E1F2"/>
      <rgbColor rgb="FFFCE4D6"/>
      <rgbColor rgb="FFA6A6A6"/>
      <rgbColor rgb="FFFFC7CE"/>
      <rgbColor rgb="FF4472C4"/>
      <rgbColor rgb="FF5B9BD5"/>
      <rgbColor rgb="FF70AD47"/>
      <rgbColor rgb="FFFFC000"/>
      <rgbColor rgb="FFE8962E"/>
      <rgbColor rgb="FFFF6600"/>
      <rgbColor rgb="FF595959"/>
      <rgbColor rgb="FF878787"/>
      <rgbColor rgb="FF1F3A5F"/>
      <rgbColor rgb="FF4F81BD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Deliverables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Dashboard!C10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f3a5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Dashboard!$B$11:$B$16</c:f>
              <c:strCache>
                <c:ptCount val="6"/>
                <c:pt idx="0">
                  <c:v>Not started</c:v>
                </c:pt>
                <c:pt idx="1">
                  <c:v>In progress</c:v>
                </c:pt>
                <c:pt idx="2">
                  <c:v>At risk</c:v>
                </c:pt>
                <c:pt idx="3">
                  <c:v>On hold</c:v>
                </c:pt>
                <c:pt idx="4">
                  <c:v>Completed</c:v>
                </c:pt>
                <c:pt idx="5">
                  <c:v>Cancelled</c:v>
                </c:pt>
              </c:strCache>
            </c:strRef>
          </c:cat>
          <c:val>
            <c:numRef>
              <c:f>Dashboard!$C$11:$C$16</c:f>
              <c:numCache>
                <c:formatCode>0</c:formatCode>
                <c:ptCount val="6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24937498"/>
        <c:axId val="22492953"/>
      </c:barChart>
      <c:catAx>
        <c:axId val="2493749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492953"/>
        <c:crosses val="autoZero"/>
        <c:auto val="1"/>
        <c:lblAlgn val="ctr"/>
        <c:lblOffset val="100"/>
        <c:noMultiLvlLbl val="0"/>
      </c:catAx>
      <c:valAx>
        <c:axId val="22492953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93749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Deliverables by RAG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Dashboard!H10</c:f>
              <c:strCache>
                <c:ptCount val="1"/>
                <c:pt idx="0">
                  <c:v>Deliverables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70ad47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fc00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00000"/>
              </a:solidFill>
              <a:ln w="0">
                <a:noFill/>
              </a:ln>
            </c:spPr>
          </c:dPt>
          <c:dPt>
            <c:idx val="3"/>
            <c:spPr>
              <a:solidFill>
                <a:srgbClr val="4472c4"/>
              </a:solidFill>
              <a:ln w="0">
                <a:noFill/>
              </a:ln>
            </c:spPr>
          </c:dPt>
          <c:dPt>
            <c:idx val="4"/>
            <c:spPr>
              <a:solidFill>
                <a:srgbClr val="a5a5a5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Dashboard!$G$11:$G$15</c:f>
              <c:strCache>
                <c:ptCount val="5"/>
                <c:pt idx="0">
                  <c:v>Green</c:v>
                </c:pt>
                <c:pt idx="1">
                  <c:v>Amber</c:v>
                </c:pt>
                <c:pt idx="2">
                  <c:v>Red</c:v>
                </c:pt>
                <c:pt idx="3">
                  <c:v>Complete</c:v>
                </c:pt>
                <c:pt idx="4">
                  <c:v>On hold</c:v>
                </c:pt>
              </c:strCache>
            </c:strRef>
          </c:cat>
          <c:val>
            <c:numRef>
              <c:f>Dashboard!$H$11:$H$15</c:f>
              <c:numCache>
                <c:formatCode>0</c:formatCode>
                <c:ptCount val="5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32</xdr:row>
      <xdr:rowOff>131040</xdr:rowOff>
    </xdr:from>
    <xdr:to>
      <xdr:col>6</xdr:col>
      <xdr:colOff>20160</xdr:colOff>
      <xdr:row>45</xdr:row>
      <xdr:rowOff>174240</xdr:rowOff>
    </xdr:to>
    <xdr:graphicFrame>
      <xdr:nvGraphicFramePr>
        <xdr:cNvPr id="0" name="Chart 1"/>
        <xdr:cNvGraphicFramePr/>
      </xdr:nvGraphicFramePr>
      <xdr:xfrm>
        <a:off x="141120" y="660096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32</xdr:row>
      <xdr:rowOff>131040</xdr:rowOff>
    </xdr:from>
    <xdr:to>
      <xdr:col>10</xdr:col>
      <xdr:colOff>576360</xdr:colOff>
      <xdr:row>45</xdr:row>
      <xdr:rowOff>174240</xdr:rowOff>
    </xdr:to>
    <xdr:graphicFrame>
      <xdr:nvGraphicFramePr>
        <xdr:cNvPr id="1" name="Chart 2"/>
        <xdr:cNvGraphicFramePr/>
      </xdr:nvGraphicFramePr>
      <xdr:xfrm>
        <a:off x="5991120" y="660096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2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  <c r="C5" s="4" t="s">
        <v>3</v>
      </c>
    </row>
    <row r="6" customFormat="false" ht="31.5" hidden="false" customHeight="true" outlineLevel="0" collapsed="false">
      <c r="B6" s="3" t="s">
        <v>4</v>
      </c>
      <c r="C6" s="4" t="s">
        <v>5</v>
      </c>
    </row>
    <row r="7" customFormat="false" ht="31.5" hidden="false" customHeight="true" outlineLevel="0" collapsed="false">
      <c r="B7" s="3" t="s">
        <v>6</v>
      </c>
      <c r="C7" s="4" t="s">
        <v>7</v>
      </c>
    </row>
    <row r="8" customFormat="false" ht="31.5" hidden="false" customHeight="true" outlineLevel="0" collapsed="false">
      <c r="B8" s="3" t="s">
        <v>8</v>
      </c>
      <c r="C8" s="4" t="s">
        <v>9</v>
      </c>
    </row>
    <row r="9" customFormat="false" ht="31.5" hidden="false" customHeight="true" outlineLevel="0" collapsed="false">
      <c r="B9" s="3" t="s">
        <v>10</v>
      </c>
      <c r="C9" s="4" t="s">
        <v>11</v>
      </c>
    </row>
    <row r="10" customFormat="false" ht="31.5" hidden="false" customHeight="true" outlineLevel="0" collapsed="false">
      <c r="B10" s="3" t="s">
        <v>12</v>
      </c>
      <c r="C10" s="4" t="s">
        <v>13</v>
      </c>
    </row>
    <row r="11" customFormat="false" ht="31.5" hidden="false" customHeight="true" outlineLevel="0" collapsed="false">
      <c r="B11" s="3" t="s">
        <v>14</v>
      </c>
      <c r="C11" s="4" t="s">
        <v>15</v>
      </c>
    </row>
    <row r="13" customFormat="false" ht="15" hidden="false" customHeight="false" outlineLevel="0" collapsed="false">
      <c r="B13" s="5" t="s">
        <v>16</v>
      </c>
    </row>
    <row r="14" customFormat="false" ht="15" hidden="false" customHeight="false" outlineLevel="0" collapsed="false">
      <c r="B14" s="6" t="s">
        <v>17</v>
      </c>
      <c r="C14" s="4" t="s">
        <v>18</v>
      </c>
    </row>
    <row r="15" customFormat="false" ht="23.85" hidden="false" customHeight="false" outlineLevel="0" collapsed="false">
      <c r="B15" s="7" t="s">
        <v>19</v>
      </c>
      <c r="C15" s="4" t="s">
        <v>20</v>
      </c>
    </row>
    <row r="16" customFormat="false" ht="15" hidden="false" customHeight="false" outlineLevel="0" collapsed="false">
      <c r="B16" s="8" t="s">
        <v>21</v>
      </c>
      <c r="C16" s="4" t="s">
        <v>22</v>
      </c>
    </row>
    <row r="17" customFormat="false" ht="15" hidden="false" customHeight="false" outlineLevel="0" collapsed="false">
      <c r="B17" s="9" t="s">
        <v>23</v>
      </c>
      <c r="C17" s="4" t="s">
        <v>24</v>
      </c>
    </row>
    <row r="18" customFormat="false" ht="15" hidden="false" customHeight="false" outlineLevel="0" collapsed="false">
      <c r="B18" s="10" t="s">
        <v>25</v>
      </c>
      <c r="C18" s="4" t="s">
        <v>26</v>
      </c>
    </row>
    <row r="20" customFormat="false" ht="15" hidden="false" customHeight="false" outlineLevel="0" collapsed="false">
      <c r="B20" s="5" t="s">
        <v>27</v>
      </c>
    </row>
    <row r="21" customFormat="false" ht="15" hidden="false" customHeight="false" outlineLevel="0" collapsed="false">
      <c r="B21" s="11" t="s">
        <v>28</v>
      </c>
      <c r="C21" s="12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3"/>
    <col collapsed="false" customWidth="true" hidden="false" outlineLevel="0" max="9" min="4" style="0" width="20"/>
  </cols>
  <sheetData>
    <row r="1" customFormat="false" ht="17.35" hidden="false" customHeight="false" outlineLevel="0" collapsed="false">
      <c r="A1" s="13" t="s">
        <v>30</v>
      </c>
    </row>
    <row r="2" customFormat="false" ht="15" hidden="false" customHeight="false" outlineLevel="0" collapsed="false">
      <c r="A2" s="14" t="s">
        <v>31</v>
      </c>
    </row>
    <row r="4" customFormat="false" ht="15" hidden="false" customHeight="false" outlineLevel="0" collapsed="false">
      <c r="A4" s="15" t="s">
        <v>32</v>
      </c>
      <c r="B4" s="16" t="s">
        <v>33</v>
      </c>
    </row>
    <row r="5" customFormat="false" ht="15" hidden="false" customHeight="false" outlineLevel="0" collapsed="false">
      <c r="A5" s="15" t="s">
        <v>34</v>
      </c>
      <c r="B5" s="16" t="s">
        <v>35</v>
      </c>
    </row>
    <row r="6" customFormat="false" ht="15" hidden="false" customHeight="false" outlineLevel="0" collapsed="false">
      <c r="A6" s="15" t="s">
        <v>36</v>
      </c>
      <c r="B6" s="16" t="s">
        <v>37</v>
      </c>
    </row>
    <row r="7" customFormat="false" ht="15" hidden="false" customHeight="false" outlineLevel="0" collapsed="false">
      <c r="A7" s="15" t="s">
        <v>38</v>
      </c>
      <c r="B7" s="16" t="s">
        <v>39</v>
      </c>
    </row>
    <row r="8" customFormat="false" ht="15" hidden="false" customHeight="false" outlineLevel="0" collapsed="false">
      <c r="A8" s="15" t="s">
        <v>40</v>
      </c>
      <c r="B8" s="17" t="n">
        <v>46266</v>
      </c>
    </row>
    <row r="9" customFormat="false" ht="15" hidden="false" customHeight="false" outlineLevel="0" collapsed="false">
      <c r="A9" s="15" t="s">
        <v>41</v>
      </c>
      <c r="B9" s="17" t="n">
        <v>46444</v>
      </c>
    </row>
    <row r="10" customFormat="false" ht="15" hidden="false" customHeight="false" outlineLevel="0" collapsed="false">
      <c r="A10" s="15" t="s">
        <v>42</v>
      </c>
      <c r="B10" s="17" t="n">
        <f aca="true">TODAY()</f>
        <v>46324</v>
      </c>
    </row>
    <row r="11" customFormat="false" ht="15" hidden="false" customHeight="false" outlineLevel="0" collapsed="false">
      <c r="A11" s="15" t="s">
        <v>43</v>
      </c>
      <c r="B11" s="18" t="n">
        <v>14</v>
      </c>
    </row>
    <row r="12" customFormat="false" ht="15" hidden="false" customHeight="false" outlineLevel="0" collapsed="false">
      <c r="D12" s="19" t="s">
        <v>44</v>
      </c>
    </row>
    <row r="13" customFormat="false" ht="15" hidden="false" customHeight="false" outlineLevel="0" collapsed="false">
      <c r="D13" s="20" t="s">
        <v>45</v>
      </c>
      <c r="E13" s="20" t="s">
        <v>46</v>
      </c>
      <c r="F13" s="20" t="s">
        <v>47</v>
      </c>
      <c r="G13" s="20" t="s">
        <v>48</v>
      </c>
      <c r="H13" s="20" t="s">
        <v>49</v>
      </c>
      <c r="I13" s="20" t="s">
        <v>50</v>
      </c>
    </row>
    <row r="14" customFormat="false" ht="15" hidden="false" customHeight="false" outlineLevel="0" collapsed="false">
      <c r="D14" s="12" t="s">
        <v>51</v>
      </c>
      <c r="E14" s="12" t="s">
        <v>52</v>
      </c>
      <c r="F14" s="16" t="s">
        <v>53</v>
      </c>
      <c r="G14" s="16" t="s">
        <v>54</v>
      </c>
      <c r="H14" s="12" t="s">
        <v>55</v>
      </c>
      <c r="I14" s="12" t="s">
        <v>51</v>
      </c>
    </row>
    <row r="15" customFormat="false" ht="15" hidden="false" customHeight="false" outlineLevel="0" collapsed="false">
      <c r="D15" s="12" t="s">
        <v>56</v>
      </c>
      <c r="E15" s="12" t="s">
        <v>57</v>
      </c>
      <c r="F15" s="16" t="s">
        <v>58</v>
      </c>
      <c r="G15" s="16" t="s">
        <v>59</v>
      </c>
      <c r="H15" s="12" t="s">
        <v>60</v>
      </c>
      <c r="I15" s="12" t="s">
        <v>61</v>
      </c>
    </row>
    <row r="16" customFormat="false" ht="15" hidden="false" customHeight="false" outlineLevel="0" collapsed="false">
      <c r="D16" s="12" t="s">
        <v>62</v>
      </c>
      <c r="E16" s="12" t="s">
        <v>63</v>
      </c>
      <c r="F16" s="16" t="s">
        <v>64</v>
      </c>
      <c r="G16" s="16" t="s">
        <v>65</v>
      </c>
      <c r="H16" s="12" t="s">
        <v>66</v>
      </c>
      <c r="I16" s="12" t="s">
        <v>62</v>
      </c>
    </row>
    <row r="17" customFormat="false" ht="15" hidden="false" customHeight="false" outlineLevel="0" collapsed="false">
      <c r="D17" s="12" t="s">
        <v>25</v>
      </c>
      <c r="F17" s="16" t="s">
        <v>67</v>
      </c>
      <c r="G17" s="16" t="s">
        <v>68</v>
      </c>
      <c r="H17" s="12" t="s">
        <v>69</v>
      </c>
      <c r="I17" s="12" t="s">
        <v>70</v>
      </c>
    </row>
    <row r="18" customFormat="false" ht="15" hidden="false" customHeight="false" outlineLevel="0" collapsed="false">
      <c r="D18" s="12" t="s">
        <v>71</v>
      </c>
      <c r="F18" s="16" t="s">
        <v>72</v>
      </c>
      <c r="G18" s="16" t="s">
        <v>73</v>
      </c>
      <c r="I18" s="12" t="s">
        <v>74</v>
      </c>
    </row>
    <row r="19" customFormat="false" ht="15" hidden="false" customHeight="false" outlineLevel="0" collapsed="false">
      <c r="D19" s="12" t="s">
        <v>75</v>
      </c>
      <c r="F19" s="16"/>
      <c r="G19" s="16"/>
    </row>
    <row r="20" customFormat="false" ht="15" hidden="false" customHeight="false" outlineLevel="0" collapsed="false">
      <c r="F20" s="16"/>
      <c r="G20" s="16"/>
    </row>
    <row r="21" customFormat="false" ht="15" hidden="false" customHeight="false" outlineLevel="0" collapsed="false">
      <c r="F21" s="16"/>
      <c r="G21" s="16"/>
    </row>
    <row r="22" customFormat="false" ht="15" hidden="false" customHeight="false" outlineLevel="0" collapsed="false">
      <c r="F22" s="16"/>
      <c r="G22" s="16"/>
    </row>
    <row r="23" customFormat="false" ht="15" hidden="false" customHeight="false" outlineLevel="0" collapsed="false">
      <c r="F23" s="16"/>
      <c r="G23" s="16"/>
    </row>
    <row r="24" customFormat="false" ht="15" hidden="false" customHeight="false" outlineLevel="0" collapsed="false">
      <c r="F24" s="16"/>
      <c r="G24" s="16"/>
    </row>
    <row r="25" customFormat="false" ht="15" hidden="false" customHeight="false" outlineLevel="0" collapsed="false">
      <c r="F25" s="16"/>
      <c r="G25" s="16"/>
    </row>
    <row r="26" customFormat="false" ht="15" hidden="false" customHeight="false" outlineLevel="0" collapsed="false">
      <c r="F26" s="16"/>
      <c r="G26" s="16"/>
    </row>
    <row r="27" customFormat="false" ht="15" hidden="false" customHeight="false" outlineLevel="0" collapsed="false">
      <c r="F27" s="16"/>
      <c r="G27" s="16"/>
    </row>
    <row r="28" customFormat="false" ht="15" hidden="false" customHeight="false" outlineLevel="0" collapsed="false">
      <c r="F28" s="16"/>
      <c r="G28" s="16"/>
    </row>
    <row r="29" customFormat="false" ht="15" hidden="false" customHeight="false" outlineLevel="0" collapsed="false">
      <c r="G29" s="16"/>
    </row>
    <row r="30" customFormat="false" ht="15" hidden="false" customHeight="false" outlineLevel="0" collapsed="false">
      <c r="G30" s="16"/>
    </row>
    <row r="31" customFormat="false" ht="15" hidden="false" customHeight="false" outlineLevel="0" collapsed="false">
      <c r="G31" s="16"/>
    </row>
    <row r="32" customFormat="false" ht="15" hidden="false" customHeight="false" outlineLevel="0" collapsed="false">
      <c r="G32" s="16"/>
    </row>
    <row r="33" customFormat="false" ht="15" hidden="false" customHeight="false" outlineLevel="0" collapsed="false">
      <c r="G33" s="16"/>
    </row>
    <row r="34" customFormat="false" ht="15" hidden="false" customHeight="false" outlineLevel="0" collapsed="false">
      <c r="G34" s="16"/>
    </row>
    <row r="35" customFormat="false" ht="15" hidden="false" customHeight="false" outlineLevel="0" collapsed="false">
      <c r="G35" s="16"/>
    </row>
    <row r="36" customFormat="false" ht="15" hidden="false" customHeight="false" outlineLevel="0" collapsed="false">
      <c r="G36" s="16"/>
    </row>
    <row r="37" customFormat="false" ht="15" hidden="false" customHeight="false" outlineLevel="0" collapsed="false">
      <c r="G37" s="16"/>
    </row>
    <row r="38" customFormat="false" ht="15" hidden="false" customHeight="false" outlineLevel="0" collapsed="false">
      <c r="G38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S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5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9" min="7" style="0" width="12"/>
    <col collapsed="false" customWidth="true" hidden="false" outlineLevel="0" max="10" min="10" style="0" width="13"/>
    <col collapsed="false" customWidth="true" hidden="false" outlineLevel="0" max="11" min="11" style="0" width="10"/>
    <col collapsed="false" customWidth="true" hidden="false" outlineLevel="0" max="13" min="12" style="0" width="13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10"/>
    <col collapsed="false" customWidth="true" hidden="false" outlineLevel="0" max="18" min="17" style="0" width="11"/>
    <col collapsed="false" customWidth="true" hidden="false" outlineLevel="0" max="19" min="19" style="0" width="34"/>
  </cols>
  <sheetData>
    <row r="1" customFormat="false" ht="17.35" hidden="false" customHeight="false" outlineLevel="0" collapsed="false">
      <c r="A1" s="13" t="s">
        <v>76</v>
      </c>
    </row>
    <row r="2" customFormat="false" ht="15" hidden="false" customHeight="false" outlineLevel="0" collapsed="false">
      <c r="A2" s="2" t="str">
        <f aca="false">"Project: "&amp;ProjName&amp;"   |   Status date: "&amp;TEXT(StatusDate,"dd-mmm-yyyy")</f>
        <v>Project: [Project Name]   |   Status date: 29-Oct-2026</v>
      </c>
    </row>
    <row r="3" customFormat="false" ht="15" hidden="false" customHeight="false" outlineLevel="0" collapsed="false">
      <c r="A3" s="14" t="s">
        <v>77</v>
      </c>
    </row>
    <row r="5" customFormat="false" ht="31.5" hidden="false" customHeight="true" outlineLevel="0" collapsed="false">
      <c r="A5" s="20" t="s">
        <v>78</v>
      </c>
      <c r="B5" s="20" t="s">
        <v>47</v>
      </c>
      <c r="C5" s="20" t="s">
        <v>79</v>
      </c>
      <c r="D5" s="20" t="s">
        <v>80</v>
      </c>
      <c r="E5" s="20" t="s">
        <v>81</v>
      </c>
      <c r="F5" s="20" t="s">
        <v>46</v>
      </c>
      <c r="G5" s="20" t="s">
        <v>82</v>
      </c>
      <c r="H5" s="20" t="s">
        <v>83</v>
      </c>
      <c r="I5" s="20" t="s">
        <v>84</v>
      </c>
      <c r="J5" s="20" t="s">
        <v>85</v>
      </c>
      <c r="K5" s="20" t="s">
        <v>86</v>
      </c>
      <c r="L5" s="20" t="s">
        <v>87</v>
      </c>
      <c r="M5" s="20" t="s">
        <v>88</v>
      </c>
      <c r="N5" s="20" t="s">
        <v>89</v>
      </c>
      <c r="O5" s="20" t="s">
        <v>90</v>
      </c>
      <c r="P5" s="20" t="s">
        <v>91</v>
      </c>
      <c r="Q5" s="20" t="s">
        <v>92</v>
      </c>
      <c r="R5" s="20" t="s">
        <v>93</v>
      </c>
      <c r="S5" s="20" t="s">
        <v>94</v>
      </c>
    </row>
    <row r="6" customFormat="false" ht="23.85" hidden="false" customHeight="false" outlineLevel="0" collapsed="false">
      <c r="A6" s="21" t="s">
        <v>95</v>
      </c>
      <c r="B6" s="22" t="s">
        <v>53</v>
      </c>
      <c r="C6" s="23" t="s">
        <v>96</v>
      </c>
      <c r="D6" s="23" t="s">
        <v>97</v>
      </c>
      <c r="E6" s="22" t="s">
        <v>54</v>
      </c>
      <c r="F6" s="21" t="s">
        <v>52</v>
      </c>
      <c r="G6" s="24" t="n">
        <v>46266</v>
      </c>
      <c r="H6" s="24" t="n">
        <v>46280</v>
      </c>
      <c r="I6" s="24"/>
      <c r="J6" s="24" t="n">
        <v>46279</v>
      </c>
      <c r="K6" s="25" t="n">
        <v>1</v>
      </c>
      <c r="L6" s="21" t="s">
        <v>71</v>
      </c>
      <c r="M6" s="21" t="s">
        <v>66</v>
      </c>
      <c r="N6" s="23"/>
      <c r="O6" s="26" t="n">
        <f aca="false">IF(H6="","",IF(I6&lt;&gt;"",I6,H6))</f>
        <v>46280</v>
      </c>
      <c r="P6" s="27" t="str">
        <f aca="false">IF(OR(O6="",L6="Completed",L6="Cancelled"),"",O6-StatusDate)</f>
        <v/>
      </c>
      <c r="Q6" s="28" t="n">
        <f aca="false">IF(H6="","",IF(J6&lt;&gt;"",J6,O6)-H6)</f>
        <v>-1</v>
      </c>
      <c r="R6" s="29" t="str">
        <f aca="false">IF(C6="","",IF(L6="Completed","Complete",IF(OR(L6="Cancelled",L6="On hold"),"On hold",IF(O6="","Green",IF(O6&lt;StatusDate,"Red",IF(OR(L6="At risk",AND(O6-StatusDate&lt;=AmberDays,N(K6)&lt;0.8)),"Amber","Green"))))))</f>
        <v>Complete</v>
      </c>
      <c r="S6" s="23" t="s">
        <v>98</v>
      </c>
    </row>
    <row r="7" customFormat="false" ht="15" hidden="false" customHeight="false" outlineLevel="0" collapsed="false">
      <c r="A7" s="21" t="s">
        <v>99</v>
      </c>
      <c r="B7" s="22" t="s">
        <v>58</v>
      </c>
      <c r="C7" s="23" t="s">
        <v>100</v>
      </c>
      <c r="D7" s="23" t="s">
        <v>101</v>
      </c>
      <c r="E7" s="22" t="s">
        <v>59</v>
      </c>
      <c r="F7" s="21" t="s">
        <v>57</v>
      </c>
      <c r="G7" s="24" t="n">
        <v>46275</v>
      </c>
      <c r="H7" s="24" t="n">
        <v>46295</v>
      </c>
      <c r="I7" s="24"/>
      <c r="J7" s="24" t="n">
        <v>46298</v>
      </c>
      <c r="K7" s="25" t="n">
        <v>1</v>
      </c>
      <c r="L7" s="21" t="s">
        <v>71</v>
      </c>
      <c r="M7" s="21" t="s">
        <v>66</v>
      </c>
      <c r="N7" s="23" t="s">
        <v>95</v>
      </c>
      <c r="O7" s="26" t="n">
        <f aca="false">IF(H7="","",IF(I7&lt;&gt;"",I7,H7))</f>
        <v>46295</v>
      </c>
      <c r="P7" s="27" t="str">
        <f aca="false">IF(OR(O7="",L7="Completed",L7="Cancelled"),"",O7-StatusDate)</f>
        <v/>
      </c>
      <c r="Q7" s="28" t="n">
        <f aca="false">IF(H7="","",IF(J7&lt;&gt;"",J7,O7)-H7)</f>
        <v>3</v>
      </c>
      <c r="R7" s="29" t="str">
        <f aca="false">IF(C7="","",IF(L7="Completed","Complete",IF(OR(L7="Cancelled",L7="On hold"),"On hold",IF(O7="","Green",IF(O7&lt;StatusDate,"Red",IF(OR(L7="At risk",AND(O7-StatusDate&lt;=AmberDays,N(K7)&lt;0.8)),"Amber","Green"))))))</f>
        <v>Complete</v>
      </c>
      <c r="S7" s="23"/>
    </row>
    <row r="8" customFormat="false" ht="23.85" hidden="false" customHeight="false" outlineLevel="0" collapsed="false">
      <c r="A8" s="21" t="s">
        <v>102</v>
      </c>
      <c r="B8" s="22" t="s">
        <v>58</v>
      </c>
      <c r="C8" s="23" t="s">
        <v>103</v>
      </c>
      <c r="D8" s="23" t="s">
        <v>104</v>
      </c>
      <c r="E8" s="22" t="s">
        <v>65</v>
      </c>
      <c r="F8" s="21" t="s">
        <v>52</v>
      </c>
      <c r="G8" s="24" t="n">
        <v>46286</v>
      </c>
      <c r="H8" s="24" t="n">
        <v>46318</v>
      </c>
      <c r="I8" s="24"/>
      <c r="J8" s="24"/>
      <c r="K8" s="25" t="n">
        <v>0.7</v>
      </c>
      <c r="L8" s="21" t="s">
        <v>56</v>
      </c>
      <c r="M8" s="21" t="s">
        <v>55</v>
      </c>
      <c r="N8" s="23" t="s">
        <v>99</v>
      </c>
      <c r="O8" s="26" t="n">
        <f aca="false">IF(H8="","",IF(I8&lt;&gt;"",I8,H8))</f>
        <v>46318</v>
      </c>
      <c r="P8" s="27" t="n">
        <f aca="false">IF(OR(O8="",L8="Completed",L8="Cancelled"),"",O8-StatusDate)</f>
        <v>-6</v>
      </c>
      <c r="Q8" s="28" t="n">
        <f aca="false">IF(H8="","",IF(J8&lt;&gt;"",J8,O8)-H8)</f>
        <v>0</v>
      </c>
      <c r="R8" s="29" t="str">
        <f aca="false">IF(C8="","",IF(L8="Completed","Complete",IF(OR(L8="Cancelled",L8="On hold"),"On hold",IF(O8="","Green",IF(O8&lt;StatusDate,"Red",IF(OR(L8="At risk",AND(O8-StatusDate&lt;=AmberDays,N(K8)&lt;0.8)),"Amber","Green"))))))</f>
        <v>Red</v>
      </c>
      <c r="S8" s="23" t="s">
        <v>105</v>
      </c>
    </row>
    <row r="9" customFormat="false" ht="15" hidden="false" customHeight="false" outlineLevel="0" collapsed="false">
      <c r="A9" s="21" t="s">
        <v>106</v>
      </c>
      <c r="B9" s="22" t="s">
        <v>64</v>
      </c>
      <c r="C9" s="23" t="s">
        <v>107</v>
      </c>
      <c r="D9" s="23" t="s">
        <v>108</v>
      </c>
      <c r="E9" s="22" t="s">
        <v>68</v>
      </c>
      <c r="F9" s="21" t="s">
        <v>52</v>
      </c>
      <c r="G9" s="24" t="n">
        <v>46300</v>
      </c>
      <c r="H9" s="24" t="n">
        <v>46332</v>
      </c>
      <c r="I9" s="24"/>
      <c r="J9" s="24"/>
      <c r="K9" s="25" t="n">
        <v>0.4</v>
      </c>
      <c r="L9" s="21" t="s">
        <v>56</v>
      </c>
      <c r="M9" s="21" t="s">
        <v>55</v>
      </c>
      <c r="N9" s="23" t="s">
        <v>95</v>
      </c>
      <c r="O9" s="26" t="n">
        <f aca="false">IF(H9="","",IF(I9&lt;&gt;"",I9,H9))</f>
        <v>46332</v>
      </c>
      <c r="P9" s="27" t="n">
        <f aca="false">IF(OR(O9="",L9="Completed",L9="Cancelled"),"",O9-StatusDate)</f>
        <v>8</v>
      </c>
      <c r="Q9" s="28" t="n">
        <f aca="false">IF(H9="","",IF(J9&lt;&gt;"",J9,O9)-H9)</f>
        <v>0</v>
      </c>
      <c r="R9" s="29" t="str">
        <f aca="false">IF(C9="","",IF(L9="Completed","Complete",IF(OR(L9="Cancelled",L9="On hold"),"On hold",IF(O9="","Green",IF(O9&lt;StatusDate,"Red",IF(OR(L9="At risk",AND(O9-StatusDate&lt;=AmberDays,N(K9)&lt;0.8)),"Amber","Green"))))))</f>
        <v>Amber</v>
      </c>
      <c r="S9" s="23" t="s">
        <v>109</v>
      </c>
    </row>
    <row r="10" customFormat="false" ht="15" hidden="false" customHeight="false" outlineLevel="0" collapsed="false">
      <c r="A10" s="21" t="s">
        <v>110</v>
      </c>
      <c r="B10" s="22" t="s">
        <v>64</v>
      </c>
      <c r="C10" s="23" t="s">
        <v>111</v>
      </c>
      <c r="D10" s="23" t="s">
        <v>112</v>
      </c>
      <c r="E10" s="22" t="s">
        <v>73</v>
      </c>
      <c r="F10" s="21" t="s">
        <v>57</v>
      </c>
      <c r="G10" s="24" t="n">
        <v>46342</v>
      </c>
      <c r="H10" s="24" t="n">
        <v>46367</v>
      </c>
      <c r="I10" s="24"/>
      <c r="J10" s="24"/>
      <c r="K10" s="25" t="n">
        <v>0</v>
      </c>
      <c r="L10" s="21" t="s">
        <v>51</v>
      </c>
      <c r="M10" s="21" t="s">
        <v>55</v>
      </c>
      <c r="N10" s="23" t="s">
        <v>106</v>
      </c>
      <c r="O10" s="26" t="n">
        <f aca="false">IF(H10="","",IF(I10&lt;&gt;"",I10,H10))</f>
        <v>46367</v>
      </c>
      <c r="P10" s="27" t="n">
        <f aca="false">IF(OR(O10="",L10="Completed",L10="Cancelled"),"",O10-StatusDate)</f>
        <v>43</v>
      </c>
      <c r="Q10" s="28" t="n">
        <f aca="false">IF(H10="","",IF(J10&lt;&gt;"",J10,O10)-H10)</f>
        <v>0</v>
      </c>
      <c r="R10" s="29" t="str">
        <f aca="false">IF(C10="","",IF(L10="Completed","Complete",IF(OR(L10="Cancelled",L10="On hold"),"On hold",IF(O10="","Green",IF(O10&lt;StatusDate,"Red",IF(OR(L10="At risk",AND(O10-StatusDate&lt;=AmberDays,N(K10)&lt;0.8)),"Amber","Green"))))))</f>
        <v>Green</v>
      </c>
      <c r="S10" s="23"/>
    </row>
    <row r="11" customFormat="false" ht="15" hidden="false" customHeight="false" outlineLevel="0" collapsed="false">
      <c r="A11" s="21" t="s">
        <v>113</v>
      </c>
      <c r="B11" s="22" t="s">
        <v>67</v>
      </c>
      <c r="C11" s="23" t="s">
        <v>114</v>
      </c>
      <c r="D11" s="23" t="s">
        <v>115</v>
      </c>
      <c r="E11" s="22" t="s">
        <v>54</v>
      </c>
      <c r="F11" s="21" t="s">
        <v>57</v>
      </c>
      <c r="G11" s="24" t="n">
        <v>46370</v>
      </c>
      <c r="H11" s="24" t="n">
        <v>46402</v>
      </c>
      <c r="I11" s="24"/>
      <c r="J11" s="24"/>
      <c r="K11" s="25" t="n">
        <v>0</v>
      </c>
      <c r="L11" s="21" t="s">
        <v>51</v>
      </c>
      <c r="M11" s="21" t="s">
        <v>55</v>
      </c>
      <c r="N11" s="23" t="s">
        <v>102</v>
      </c>
      <c r="O11" s="26" t="n">
        <f aca="false">IF(H11="","",IF(I11&lt;&gt;"",I11,H11))</f>
        <v>46402</v>
      </c>
      <c r="P11" s="27" t="n">
        <f aca="false">IF(OR(O11="",L11="Completed",L11="Cancelled"),"",O11-StatusDate)</f>
        <v>78</v>
      </c>
      <c r="Q11" s="28" t="n">
        <f aca="false">IF(H11="","",IF(J11&lt;&gt;"",J11,O11)-H11)</f>
        <v>0</v>
      </c>
      <c r="R11" s="29" t="str">
        <f aca="false">IF(C11="","",IF(L11="Completed","Complete",IF(OR(L11="Cancelled",L11="On hold"),"On hold",IF(O11="","Green",IF(O11&lt;StatusDate,"Red",IF(OR(L11="At risk",AND(O11-StatusDate&lt;=AmberDays,N(K11)&lt;0.8)),"Amber","Green"))))))</f>
        <v>Green</v>
      </c>
      <c r="S11" s="23"/>
    </row>
    <row r="12" customFormat="false" ht="23.85" hidden="false" customHeight="false" outlineLevel="0" collapsed="false">
      <c r="A12" s="21" t="s">
        <v>116</v>
      </c>
      <c r="B12" s="22" t="s">
        <v>72</v>
      </c>
      <c r="C12" s="23" t="s">
        <v>117</v>
      </c>
      <c r="D12" s="23" t="s">
        <v>118</v>
      </c>
      <c r="E12" s="22" t="s">
        <v>65</v>
      </c>
      <c r="F12" s="21" t="s">
        <v>52</v>
      </c>
      <c r="G12" s="24" t="n">
        <v>46405</v>
      </c>
      <c r="H12" s="24" t="n">
        <v>46437</v>
      </c>
      <c r="I12" s="24"/>
      <c r="J12" s="24"/>
      <c r="K12" s="25" t="n">
        <v>0</v>
      </c>
      <c r="L12" s="21" t="s">
        <v>51</v>
      </c>
      <c r="M12" s="21" t="s">
        <v>55</v>
      </c>
      <c r="N12" s="23" t="s">
        <v>113</v>
      </c>
      <c r="O12" s="26" t="n">
        <f aca="false">IF(H12="","",IF(I12&lt;&gt;"",I12,H12))</f>
        <v>46437</v>
      </c>
      <c r="P12" s="27" t="n">
        <f aca="false">IF(OR(O12="",L12="Completed",L12="Cancelled"),"",O12-StatusDate)</f>
        <v>113</v>
      </c>
      <c r="Q12" s="28" t="n">
        <f aca="false">IF(H12="","",IF(J12&lt;&gt;"",J12,O12)-H12)</f>
        <v>0</v>
      </c>
      <c r="R12" s="29" t="str">
        <f aca="false">IF(C12="","",IF(L12="Completed","Complete",IF(OR(L12="Cancelled",L12="On hold"),"On hold",IF(O12="","Green",IF(O12&lt;StatusDate,"Red",IF(OR(L12="At risk",AND(O12-StatusDate&lt;=AmberDays,N(K12)&lt;0.8)),"Amber","Green"))))))</f>
        <v>Green</v>
      </c>
      <c r="S12" s="23"/>
    </row>
    <row r="13" customFormat="false" ht="15" hidden="false" customHeight="false" outlineLevel="0" collapsed="false">
      <c r="A13" s="21"/>
      <c r="B13" s="22"/>
      <c r="C13" s="23"/>
      <c r="D13" s="23"/>
      <c r="E13" s="22"/>
      <c r="F13" s="21"/>
      <c r="G13" s="24"/>
      <c r="H13" s="24"/>
      <c r="I13" s="24"/>
      <c r="J13" s="24"/>
      <c r="K13" s="25"/>
      <c r="L13" s="21"/>
      <c r="M13" s="21"/>
      <c r="N13" s="23"/>
      <c r="O13" s="26" t="str">
        <f aca="false">IF(H13="","",IF(I13&lt;&gt;"",I13,H13))</f>
        <v/>
      </c>
      <c r="P13" s="27" t="str">
        <f aca="false">IF(OR(O13="",L13="Completed",L13="Cancelled"),"",O13-StatusDate)</f>
        <v/>
      </c>
      <c r="Q13" s="28" t="str">
        <f aca="false">IF(H13="","",IF(J13&lt;&gt;"",J13,O13)-H13)</f>
        <v/>
      </c>
      <c r="R13" s="29" t="str">
        <f aca="false">IF(C13="","",IF(L13="Completed","Complete",IF(OR(L13="Cancelled",L13="On hold"),"On hold",IF(O13="","Green",IF(O13&lt;StatusDate,"Red",IF(OR(L13="At risk",AND(O13-StatusDate&lt;=AmberDays,N(K13)&lt;0.8)),"Amber","Green"))))))</f>
        <v/>
      </c>
      <c r="S13" s="23"/>
    </row>
    <row r="14" customFormat="false" ht="15" hidden="false" customHeight="false" outlineLevel="0" collapsed="false">
      <c r="A14" s="21"/>
      <c r="B14" s="22"/>
      <c r="C14" s="23"/>
      <c r="D14" s="23"/>
      <c r="E14" s="22"/>
      <c r="F14" s="21"/>
      <c r="G14" s="24"/>
      <c r="H14" s="24"/>
      <c r="I14" s="24"/>
      <c r="J14" s="24"/>
      <c r="K14" s="25"/>
      <c r="L14" s="21"/>
      <c r="M14" s="21"/>
      <c r="N14" s="23"/>
      <c r="O14" s="26" t="str">
        <f aca="false">IF(H14="","",IF(I14&lt;&gt;"",I14,H14))</f>
        <v/>
      </c>
      <c r="P14" s="27" t="str">
        <f aca="false">IF(OR(O14="",L14="Completed",L14="Cancelled"),"",O14-StatusDate)</f>
        <v/>
      </c>
      <c r="Q14" s="28" t="str">
        <f aca="false">IF(H14="","",IF(J14&lt;&gt;"",J14,O14)-H14)</f>
        <v/>
      </c>
      <c r="R14" s="29" t="str">
        <f aca="false">IF(C14="","",IF(L14="Completed","Complete",IF(OR(L14="Cancelled",L14="On hold"),"On hold",IF(O14="","Green",IF(O14&lt;StatusDate,"Red",IF(OR(L14="At risk",AND(O14-StatusDate&lt;=AmberDays,N(K14)&lt;0.8)),"Amber","Green"))))))</f>
        <v/>
      </c>
      <c r="S14" s="23"/>
    </row>
    <row r="15" customFormat="false" ht="15" hidden="false" customHeight="false" outlineLevel="0" collapsed="false">
      <c r="A15" s="21"/>
      <c r="B15" s="22"/>
      <c r="C15" s="23"/>
      <c r="D15" s="23"/>
      <c r="E15" s="22"/>
      <c r="F15" s="21"/>
      <c r="G15" s="24"/>
      <c r="H15" s="24"/>
      <c r="I15" s="24"/>
      <c r="J15" s="24"/>
      <c r="K15" s="25"/>
      <c r="L15" s="21"/>
      <c r="M15" s="21"/>
      <c r="N15" s="23"/>
      <c r="O15" s="26" t="str">
        <f aca="false">IF(H15="","",IF(I15&lt;&gt;"",I15,H15))</f>
        <v/>
      </c>
      <c r="P15" s="27" t="str">
        <f aca="false">IF(OR(O15="",L15="Completed",L15="Cancelled"),"",O15-StatusDate)</f>
        <v/>
      </c>
      <c r="Q15" s="28" t="str">
        <f aca="false">IF(H15="","",IF(J15&lt;&gt;"",J15,O15)-H15)</f>
        <v/>
      </c>
      <c r="R15" s="29" t="str">
        <f aca="false">IF(C15="","",IF(L15="Completed","Complete",IF(OR(L15="Cancelled",L15="On hold"),"On hold",IF(O15="","Green",IF(O15&lt;StatusDate,"Red",IF(OR(L15="At risk",AND(O15-StatusDate&lt;=AmberDays,N(K15)&lt;0.8)),"Amber","Green"))))))</f>
        <v/>
      </c>
      <c r="S15" s="23"/>
    </row>
    <row r="16" customFormat="false" ht="15" hidden="false" customHeight="false" outlineLevel="0" collapsed="false">
      <c r="A16" s="21"/>
      <c r="B16" s="22"/>
      <c r="C16" s="23"/>
      <c r="D16" s="23"/>
      <c r="E16" s="22"/>
      <c r="F16" s="21"/>
      <c r="G16" s="24"/>
      <c r="H16" s="24"/>
      <c r="I16" s="24"/>
      <c r="J16" s="24"/>
      <c r="K16" s="25"/>
      <c r="L16" s="21"/>
      <c r="M16" s="21"/>
      <c r="N16" s="23"/>
      <c r="O16" s="26" t="str">
        <f aca="false">IF(H16="","",IF(I16&lt;&gt;"",I16,H16))</f>
        <v/>
      </c>
      <c r="P16" s="27" t="str">
        <f aca="false">IF(OR(O16="",L16="Completed",L16="Cancelled"),"",O16-StatusDate)</f>
        <v/>
      </c>
      <c r="Q16" s="28" t="str">
        <f aca="false">IF(H16="","",IF(J16&lt;&gt;"",J16,O16)-H16)</f>
        <v/>
      </c>
      <c r="R16" s="29" t="str">
        <f aca="false">IF(C16="","",IF(L16="Completed","Complete",IF(OR(L16="Cancelled",L16="On hold"),"On hold",IF(O16="","Green",IF(O16&lt;StatusDate,"Red",IF(OR(L16="At risk",AND(O16-StatusDate&lt;=AmberDays,N(K16)&lt;0.8)),"Amber","Green"))))))</f>
        <v/>
      </c>
      <c r="S16" s="23"/>
    </row>
    <row r="17" customFormat="false" ht="15" hidden="false" customHeight="false" outlineLevel="0" collapsed="false">
      <c r="A17" s="21"/>
      <c r="B17" s="22"/>
      <c r="C17" s="23"/>
      <c r="D17" s="23"/>
      <c r="E17" s="22"/>
      <c r="F17" s="21"/>
      <c r="G17" s="24"/>
      <c r="H17" s="24"/>
      <c r="I17" s="24"/>
      <c r="J17" s="24"/>
      <c r="K17" s="25"/>
      <c r="L17" s="21"/>
      <c r="M17" s="21"/>
      <c r="N17" s="23"/>
      <c r="O17" s="26" t="str">
        <f aca="false">IF(H17="","",IF(I17&lt;&gt;"",I17,H17))</f>
        <v/>
      </c>
      <c r="P17" s="27" t="str">
        <f aca="false">IF(OR(O17="",L17="Completed",L17="Cancelled"),"",O17-StatusDate)</f>
        <v/>
      </c>
      <c r="Q17" s="28" t="str">
        <f aca="false">IF(H17="","",IF(J17&lt;&gt;"",J17,O17)-H17)</f>
        <v/>
      </c>
      <c r="R17" s="29" t="str">
        <f aca="false">IF(C17="","",IF(L17="Completed","Complete",IF(OR(L17="Cancelled",L17="On hold"),"On hold",IF(O17="","Green",IF(O17&lt;StatusDate,"Red",IF(OR(L17="At risk",AND(O17-StatusDate&lt;=AmberDays,N(K17)&lt;0.8)),"Amber","Green"))))))</f>
        <v/>
      </c>
      <c r="S17" s="23"/>
    </row>
    <row r="18" customFormat="false" ht="15" hidden="false" customHeight="false" outlineLevel="0" collapsed="false">
      <c r="A18" s="21"/>
      <c r="B18" s="22"/>
      <c r="C18" s="23"/>
      <c r="D18" s="23"/>
      <c r="E18" s="22"/>
      <c r="F18" s="21"/>
      <c r="G18" s="24"/>
      <c r="H18" s="24"/>
      <c r="I18" s="24"/>
      <c r="J18" s="24"/>
      <c r="K18" s="25"/>
      <c r="L18" s="21"/>
      <c r="M18" s="21"/>
      <c r="N18" s="23"/>
      <c r="O18" s="26" t="str">
        <f aca="false">IF(H18="","",IF(I18&lt;&gt;"",I18,H18))</f>
        <v/>
      </c>
      <c r="P18" s="27" t="str">
        <f aca="false">IF(OR(O18="",L18="Completed",L18="Cancelled"),"",O18-StatusDate)</f>
        <v/>
      </c>
      <c r="Q18" s="28" t="str">
        <f aca="false">IF(H18="","",IF(J18&lt;&gt;"",J18,O18)-H18)</f>
        <v/>
      </c>
      <c r="R18" s="29" t="str">
        <f aca="false">IF(C18="","",IF(L18="Completed","Complete",IF(OR(L18="Cancelled",L18="On hold"),"On hold",IF(O18="","Green",IF(O18&lt;StatusDate,"Red",IF(OR(L18="At risk",AND(O18-StatusDate&lt;=AmberDays,N(K18)&lt;0.8)),"Amber","Green"))))))</f>
        <v/>
      </c>
      <c r="S18" s="23"/>
    </row>
    <row r="19" customFormat="false" ht="15" hidden="false" customHeight="false" outlineLevel="0" collapsed="false">
      <c r="A19" s="21"/>
      <c r="B19" s="22"/>
      <c r="C19" s="23"/>
      <c r="D19" s="23"/>
      <c r="E19" s="22"/>
      <c r="F19" s="21"/>
      <c r="G19" s="24"/>
      <c r="H19" s="24"/>
      <c r="I19" s="24"/>
      <c r="J19" s="24"/>
      <c r="K19" s="25"/>
      <c r="L19" s="21"/>
      <c r="M19" s="21"/>
      <c r="N19" s="23"/>
      <c r="O19" s="26" t="str">
        <f aca="false">IF(H19="","",IF(I19&lt;&gt;"",I19,H19))</f>
        <v/>
      </c>
      <c r="P19" s="27" t="str">
        <f aca="false">IF(OR(O19="",L19="Completed",L19="Cancelled"),"",O19-StatusDate)</f>
        <v/>
      </c>
      <c r="Q19" s="28" t="str">
        <f aca="false">IF(H19="","",IF(J19&lt;&gt;"",J19,O19)-H19)</f>
        <v/>
      </c>
      <c r="R19" s="29" t="str">
        <f aca="false">IF(C19="","",IF(L19="Completed","Complete",IF(OR(L19="Cancelled",L19="On hold"),"On hold",IF(O19="","Green",IF(O19&lt;StatusDate,"Red",IF(OR(L19="At risk",AND(O19-StatusDate&lt;=AmberDays,N(K19)&lt;0.8)),"Amber","Green"))))))</f>
        <v/>
      </c>
      <c r="S19" s="23"/>
    </row>
    <row r="20" customFormat="false" ht="15" hidden="false" customHeight="false" outlineLevel="0" collapsed="false">
      <c r="A20" s="21"/>
      <c r="B20" s="22"/>
      <c r="C20" s="23"/>
      <c r="D20" s="23"/>
      <c r="E20" s="22"/>
      <c r="F20" s="21"/>
      <c r="G20" s="24"/>
      <c r="H20" s="24"/>
      <c r="I20" s="24"/>
      <c r="J20" s="24"/>
      <c r="K20" s="25"/>
      <c r="L20" s="21"/>
      <c r="M20" s="21"/>
      <c r="N20" s="23"/>
      <c r="O20" s="26" t="str">
        <f aca="false">IF(H20="","",IF(I20&lt;&gt;"",I20,H20))</f>
        <v/>
      </c>
      <c r="P20" s="27" t="str">
        <f aca="false">IF(OR(O20="",L20="Completed",L20="Cancelled"),"",O20-StatusDate)</f>
        <v/>
      </c>
      <c r="Q20" s="28" t="str">
        <f aca="false">IF(H20="","",IF(J20&lt;&gt;"",J20,O20)-H20)</f>
        <v/>
      </c>
      <c r="R20" s="29" t="str">
        <f aca="false">IF(C20="","",IF(L20="Completed","Complete",IF(OR(L20="Cancelled",L20="On hold"),"On hold",IF(O20="","Green",IF(O20&lt;StatusDate,"Red",IF(OR(L20="At risk",AND(O20-StatusDate&lt;=AmberDays,N(K20)&lt;0.8)),"Amber","Green"))))))</f>
        <v/>
      </c>
      <c r="S20" s="23"/>
    </row>
    <row r="21" customFormat="false" ht="15" hidden="false" customHeight="false" outlineLevel="0" collapsed="false">
      <c r="A21" s="21"/>
      <c r="B21" s="22"/>
      <c r="C21" s="23"/>
      <c r="D21" s="23"/>
      <c r="E21" s="22"/>
      <c r="F21" s="21"/>
      <c r="G21" s="24"/>
      <c r="H21" s="24"/>
      <c r="I21" s="24"/>
      <c r="J21" s="24"/>
      <c r="K21" s="25"/>
      <c r="L21" s="21"/>
      <c r="M21" s="21"/>
      <c r="N21" s="23"/>
      <c r="O21" s="26" t="str">
        <f aca="false">IF(H21="","",IF(I21&lt;&gt;"",I21,H21))</f>
        <v/>
      </c>
      <c r="P21" s="27" t="str">
        <f aca="false">IF(OR(O21="",L21="Completed",L21="Cancelled"),"",O21-StatusDate)</f>
        <v/>
      </c>
      <c r="Q21" s="28" t="str">
        <f aca="false">IF(H21="","",IF(J21&lt;&gt;"",J21,O21)-H21)</f>
        <v/>
      </c>
      <c r="R21" s="29" t="str">
        <f aca="false">IF(C21="","",IF(L21="Completed","Complete",IF(OR(L21="Cancelled",L21="On hold"),"On hold",IF(O21="","Green",IF(O21&lt;StatusDate,"Red",IF(OR(L21="At risk",AND(O21-StatusDate&lt;=AmberDays,N(K21)&lt;0.8)),"Amber","Green"))))))</f>
        <v/>
      </c>
      <c r="S21" s="23"/>
    </row>
    <row r="22" customFormat="false" ht="15" hidden="false" customHeight="false" outlineLevel="0" collapsed="false">
      <c r="A22" s="21"/>
      <c r="B22" s="22"/>
      <c r="C22" s="23"/>
      <c r="D22" s="23"/>
      <c r="E22" s="22"/>
      <c r="F22" s="21"/>
      <c r="G22" s="24"/>
      <c r="H22" s="24"/>
      <c r="I22" s="24"/>
      <c r="J22" s="24"/>
      <c r="K22" s="25"/>
      <c r="L22" s="21"/>
      <c r="M22" s="21"/>
      <c r="N22" s="23"/>
      <c r="O22" s="26" t="str">
        <f aca="false">IF(H22="","",IF(I22&lt;&gt;"",I22,H22))</f>
        <v/>
      </c>
      <c r="P22" s="27" t="str">
        <f aca="false">IF(OR(O22="",L22="Completed",L22="Cancelled"),"",O22-StatusDate)</f>
        <v/>
      </c>
      <c r="Q22" s="28" t="str">
        <f aca="false">IF(H22="","",IF(J22&lt;&gt;"",J22,O22)-H22)</f>
        <v/>
      </c>
      <c r="R22" s="29" t="str">
        <f aca="false">IF(C22="","",IF(L22="Completed","Complete",IF(OR(L22="Cancelled",L22="On hold"),"On hold",IF(O22="","Green",IF(O22&lt;StatusDate,"Red",IF(OR(L22="At risk",AND(O22-StatusDate&lt;=AmberDays,N(K22)&lt;0.8)),"Amber","Green"))))))</f>
        <v/>
      </c>
      <c r="S22" s="23"/>
    </row>
    <row r="23" customFormat="false" ht="15" hidden="false" customHeight="false" outlineLevel="0" collapsed="false">
      <c r="A23" s="21"/>
      <c r="B23" s="22"/>
      <c r="C23" s="23"/>
      <c r="D23" s="23"/>
      <c r="E23" s="22"/>
      <c r="F23" s="21"/>
      <c r="G23" s="24"/>
      <c r="H23" s="24"/>
      <c r="I23" s="24"/>
      <c r="J23" s="24"/>
      <c r="K23" s="25"/>
      <c r="L23" s="21"/>
      <c r="M23" s="21"/>
      <c r="N23" s="23"/>
      <c r="O23" s="26" t="str">
        <f aca="false">IF(H23="","",IF(I23&lt;&gt;"",I23,H23))</f>
        <v/>
      </c>
      <c r="P23" s="27" t="str">
        <f aca="false">IF(OR(O23="",L23="Completed",L23="Cancelled"),"",O23-StatusDate)</f>
        <v/>
      </c>
      <c r="Q23" s="28" t="str">
        <f aca="false">IF(H23="","",IF(J23&lt;&gt;"",J23,O23)-H23)</f>
        <v/>
      </c>
      <c r="R23" s="29" t="str">
        <f aca="false">IF(C23="","",IF(L23="Completed","Complete",IF(OR(L23="Cancelled",L23="On hold"),"On hold",IF(O23="","Green",IF(O23&lt;StatusDate,"Red",IF(OR(L23="At risk",AND(O23-StatusDate&lt;=AmberDays,N(K23)&lt;0.8)),"Amber","Green"))))))</f>
        <v/>
      </c>
      <c r="S23" s="23"/>
    </row>
    <row r="24" customFormat="false" ht="15" hidden="false" customHeight="false" outlineLevel="0" collapsed="false">
      <c r="A24" s="21"/>
      <c r="B24" s="22"/>
      <c r="C24" s="23"/>
      <c r="D24" s="23"/>
      <c r="E24" s="22"/>
      <c r="F24" s="21"/>
      <c r="G24" s="24"/>
      <c r="H24" s="24"/>
      <c r="I24" s="24"/>
      <c r="J24" s="24"/>
      <c r="K24" s="25"/>
      <c r="L24" s="21"/>
      <c r="M24" s="21"/>
      <c r="N24" s="23"/>
      <c r="O24" s="26" t="str">
        <f aca="false">IF(H24="","",IF(I24&lt;&gt;"",I24,H24))</f>
        <v/>
      </c>
      <c r="P24" s="27" t="str">
        <f aca="false">IF(OR(O24="",L24="Completed",L24="Cancelled"),"",O24-StatusDate)</f>
        <v/>
      </c>
      <c r="Q24" s="28" t="str">
        <f aca="false">IF(H24="","",IF(J24&lt;&gt;"",J24,O24)-H24)</f>
        <v/>
      </c>
      <c r="R24" s="29" t="str">
        <f aca="false">IF(C24="","",IF(L24="Completed","Complete",IF(OR(L24="Cancelled",L24="On hold"),"On hold",IF(O24="","Green",IF(O24&lt;StatusDate,"Red",IF(OR(L24="At risk",AND(O24-StatusDate&lt;=AmberDays,N(K24)&lt;0.8)),"Amber","Green"))))))</f>
        <v/>
      </c>
      <c r="S24" s="23"/>
    </row>
    <row r="25" customFormat="false" ht="15" hidden="false" customHeight="false" outlineLevel="0" collapsed="false">
      <c r="A25" s="21"/>
      <c r="B25" s="22"/>
      <c r="C25" s="23"/>
      <c r="D25" s="23"/>
      <c r="E25" s="22"/>
      <c r="F25" s="21"/>
      <c r="G25" s="24"/>
      <c r="H25" s="24"/>
      <c r="I25" s="24"/>
      <c r="J25" s="24"/>
      <c r="K25" s="25"/>
      <c r="L25" s="21"/>
      <c r="M25" s="21"/>
      <c r="N25" s="23"/>
      <c r="O25" s="26" t="str">
        <f aca="false">IF(H25="","",IF(I25&lt;&gt;"",I25,H25))</f>
        <v/>
      </c>
      <c r="P25" s="27" t="str">
        <f aca="false">IF(OR(O25="",L25="Completed",L25="Cancelled"),"",O25-StatusDate)</f>
        <v/>
      </c>
      <c r="Q25" s="28" t="str">
        <f aca="false">IF(H25="","",IF(J25&lt;&gt;"",J25,O25)-H25)</f>
        <v/>
      </c>
      <c r="R25" s="29" t="str">
        <f aca="false">IF(C25="","",IF(L25="Completed","Complete",IF(OR(L25="Cancelled",L25="On hold"),"On hold",IF(O25="","Green",IF(O25&lt;StatusDate,"Red",IF(OR(L25="At risk",AND(O25-StatusDate&lt;=AmberDays,N(K25)&lt;0.8)),"Amber","Green"))))))</f>
        <v/>
      </c>
      <c r="S25" s="23"/>
    </row>
    <row r="26" customFormat="false" ht="15" hidden="false" customHeight="false" outlineLevel="0" collapsed="false">
      <c r="A26" s="21"/>
      <c r="B26" s="22"/>
      <c r="C26" s="23"/>
      <c r="D26" s="23"/>
      <c r="E26" s="22"/>
      <c r="F26" s="21"/>
      <c r="G26" s="24"/>
      <c r="H26" s="24"/>
      <c r="I26" s="24"/>
      <c r="J26" s="24"/>
      <c r="K26" s="25"/>
      <c r="L26" s="21"/>
      <c r="M26" s="21"/>
      <c r="N26" s="23"/>
      <c r="O26" s="26" t="str">
        <f aca="false">IF(H26="","",IF(I26&lt;&gt;"",I26,H26))</f>
        <v/>
      </c>
      <c r="P26" s="27" t="str">
        <f aca="false">IF(OR(O26="",L26="Completed",L26="Cancelled"),"",O26-StatusDate)</f>
        <v/>
      </c>
      <c r="Q26" s="28" t="str">
        <f aca="false">IF(H26="","",IF(J26&lt;&gt;"",J26,O26)-H26)</f>
        <v/>
      </c>
      <c r="R26" s="29" t="str">
        <f aca="false">IF(C26="","",IF(L26="Completed","Complete",IF(OR(L26="Cancelled",L26="On hold"),"On hold",IF(O26="","Green",IF(O26&lt;StatusDate,"Red",IF(OR(L26="At risk",AND(O26-StatusDate&lt;=AmberDays,N(K26)&lt;0.8)),"Amber","Green"))))))</f>
        <v/>
      </c>
      <c r="S26" s="23"/>
    </row>
    <row r="27" customFormat="false" ht="15" hidden="false" customHeight="false" outlineLevel="0" collapsed="false">
      <c r="A27" s="21"/>
      <c r="B27" s="22"/>
      <c r="C27" s="23"/>
      <c r="D27" s="23"/>
      <c r="E27" s="22"/>
      <c r="F27" s="21"/>
      <c r="G27" s="24"/>
      <c r="H27" s="24"/>
      <c r="I27" s="24"/>
      <c r="J27" s="24"/>
      <c r="K27" s="25"/>
      <c r="L27" s="21"/>
      <c r="M27" s="21"/>
      <c r="N27" s="23"/>
      <c r="O27" s="26" t="str">
        <f aca="false">IF(H27="","",IF(I27&lt;&gt;"",I27,H27))</f>
        <v/>
      </c>
      <c r="P27" s="27" t="str">
        <f aca="false">IF(OR(O27="",L27="Completed",L27="Cancelled"),"",O27-StatusDate)</f>
        <v/>
      </c>
      <c r="Q27" s="28" t="str">
        <f aca="false">IF(H27="","",IF(J27&lt;&gt;"",J27,O27)-H27)</f>
        <v/>
      </c>
      <c r="R27" s="29" t="str">
        <f aca="false">IF(C27="","",IF(L27="Completed","Complete",IF(OR(L27="Cancelled",L27="On hold"),"On hold",IF(O27="","Green",IF(O27&lt;StatusDate,"Red",IF(OR(L27="At risk",AND(O27-StatusDate&lt;=AmberDays,N(K27)&lt;0.8)),"Amber","Green"))))))</f>
        <v/>
      </c>
      <c r="S27" s="23"/>
    </row>
    <row r="28" customFormat="false" ht="15" hidden="false" customHeight="false" outlineLevel="0" collapsed="false">
      <c r="A28" s="21"/>
      <c r="B28" s="22"/>
      <c r="C28" s="23"/>
      <c r="D28" s="23"/>
      <c r="E28" s="22"/>
      <c r="F28" s="21"/>
      <c r="G28" s="24"/>
      <c r="H28" s="24"/>
      <c r="I28" s="24"/>
      <c r="J28" s="24"/>
      <c r="K28" s="25"/>
      <c r="L28" s="21"/>
      <c r="M28" s="21"/>
      <c r="N28" s="23"/>
      <c r="O28" s="26" t="str">
        <f aca="false">IF(H28="","",IF(I28&lt;&gt;"",I28,H28))</f>
        <v/>
      </c>
      <c r="P28" s="27" t="str">
        <f aca="false">IF(OR(O28="",L28="Completed",L28="Cancelled"),"",O28-StatusDate)</f>
        <v/>
      </c>
      <c r="Q28" s="28" t="str">
        <f aca="false">IF(H28="","",IF(J28&lt;&gt;"",J28,O28)-H28)</f>
        <v/>
      </c>
      <c r="R28" s="29" t="str">
        <f aca="false">IF(C28="","",IF(L28="Completed","Complete",IF(OR(L28="Cancelled",L28="On hold"),"On hold",IF(O28="","Green",IF(O28&lt;StatusDate,"Red",IF(OR(L28="At risk",AND(O28-StatusDate&lt;=AmberDays,N(K28)&lt;0.8)),"Amber","Green"))))))</f>
        <v/>
      </c>
      <c r="S28" s="23"/>
    </row>
    <row r="29" customFormat="false" ht="15" hidden="false" customHeight="false" outlineLevel="0" collapsed="false">
      <c r="A29" s="21"/>
      <c r="B29" s="22"/>
      <c r="C29" s="23"/>
      <c r="D29" s="23"/>
      <c r="E29" s="22"/>
      <c r="F29" s="21"/>
      <c r="G29" s="24"/>
      <c r="H29" s="24"/>
      <c r="I29" s="24"/>
      <c r="J29" s="24"/>
      <c r="K29" s="25"/>
      <c r="L29" s="21"/>
      <c r="M29" s="21"/>
      <c r="N29" s="23"/>
      <c r="O29" s="26" t="str">
        <f aca="false">IF(H29="","",IF(I29&lt;&gt;"",I29,H29))</f>
        <v/>
      </c>
      <c r="P29" s="27" t="str">
        <f aca="false">IF(OR(O29="",L29="Completed",L29="Cancelled"),"",O29-StatusDate)</f>
        <v/>
      </c>
      <c r="Q29" s="28" t="str">
        <f aca="false">IF(H29="","",IF(J29&lt;&gt;"",J29,O29)-H29)</f>
        <v/>
      </c>
      <c r="R29" s="29" t="str">
        <f aca="false">IF(C29="","",IF(L29="Completed","Complete",IF(OR(L29="Cancelled",L29="On hold"),"On hold",IF(O29="","Green",IF(O29&lt;StatusDate,"Red",IF(OR(L29="At risk",AND(O29-StatusDate&lt;=AmberDays,N(K29)&lt;0.8)),"Amber","Green"))))))</f>
        <v/>
      </c>
      <c r="S29" s="23"/>
    </row>
    <row r="30" customFormat="false" ht="15" hidden="false" customHeight="false" outlineLevel="0" collapsed="false">
      <c r="A30" s="21"/>
      <c r="B30" s="22"/>
      <c r="C30" s="23"/>
      <c r="D30" s="23"/>
      <c r="E30" s="22"/>
      <c r="F30" s="21"/>
      <c r="G30" s="24"/>
      <c r="H30" s="24"/>
      <c r="I30" s="24"/>
      <c r="J30" s="24"/>
      <c r="K30" s="25"/>
      <c r="L30" s="21"/>
      <c r="M30" s="21"/>
      <c r="N30" s="23"/>
      <c r="O30" s="26" t="str">
        <f aca="false">IF(H30="","",IF(I30&lt;&gt;"",I30,H30))</f>
        <v/>
      </c>
      <c r="P30" s="27" t="str">
        <f aca="false">IF(OR(O30="",L30="Completed",L30="Cancelled"),"",O30-StatusDate)</f>
        <v/>
      </c>
      <c r="Q30" s="28" t="str">
        <f aca="false">IF(H30="","",IF(J30&lt;&gt;"",J30,O30)-H30)</f>
        <v/>
      </c>
      <c r="R30" s="29" t="str">
        <f aca="false">IF(C30="","",IF(L30="Completed","Complete",IF(OR(L30="Cancelled",L30="On hold"),"On hold",IF(O30="","Green",IF(O30&lt;StatusDate,"Red",IF(OR(L30="At risk",AND(O30-StatusDate&lt;=AmberDays,N(K30)&lt;0.8)),"Amber","Green"))))))</f>
        <v/>
      </c>
      <c r="S30" s="23"/>
    </row>
    <row r="31" customFormat="false" ht="15" hidden="false" customHeight="false" outlineLevel="0" collapsed="false">
      <c r="A31" s="21"/>
      <c r="B31" s="22"/>
      <c r="C31" s="23"/>
      <c r="D31" s="23"/>
      <c r="E31" s="22"/>
      <c r="F31" s="21"/>
      <c r="G31" s="24"/>
      <c r="H31" s="24"/>
      <c r="I31" s="24"/>
      <c r="J31" s="24"/>
      <c r="K31" s="25"/>
      <c r="L31" s="21"/>
      <c r="M31" s="21"/>
      <c r="N31" s="23"/>
      <c r="O31" s="26" t="str">
        <f aca="false">IF(H31="","",IF(I31&lt;&gt;"",I31,H31))</f>
        <v/>
      </c>
      <c r="P31" s="27" t="str">
        <f aca="false">IF(OR(O31="",L31="Completed",L31="Cancelled"),"",O31-StatusDate)</f>
        <v/>
      </c>
      <c r="Q31" s="28" t="str">
        <f aca="false">IF(H31="","",IF(J31&lt;&gt;"",J31,O31)-H31)</f>
        <v/>
      </c>
      <c r="R31" s="29" t="str">
        <f aca="false">IF(C31="","",IF(L31="Completed","Complete",IF(OR(L31="Cancelled",L31="On hold"),"On hold",IF(O31="","Green",IF(O31&lt;StatusDate,"Red",IF(OR(L31="At risk",AND(O31-StatusDate&lt;=AmberDays,N(K31)&lt;0.8)),"Amber","Green"))))))</f>
        <v/>
      </c>
      <c r="S31" s="23"/>
    </row>
    <row r="32" customFormat="false" ht="15" hidden="false" customHeight="false" outlineLevel="0" collapsed="false">
      <c r="A32" s="21"/>
      <c r="B32" s="22"/>
      <c r="C32" s="23"/>
      <c r="D32" s="23"/>
      <c r="E32" s="22"/>
      <c r="F32" s="21"/>
      <c r="G32" s="24"/>
      <c r="H32" s="24"/>
      <c r="I32" s="24"/>
      <c r="J32" s="24"/>
      <c r="K32" s="25"/>
      <c r="L32" s="21"/>
      <c r="M32" s="21"/>
      <c r="N32" s="23"/>
      <c r="O32" s="26" t="str">
        <f aca="false">IF(H32="","",IF(I32&lt;&gt;"",I32,H32))</f>
        <v/>
      </c>
      <c r="P32" s="27" t="str">
        <f aca="false">IF(OR(O32="",L32="Completed",L32="Cancelled"),"",O32-StatusDate)</f>
        <v/>
      </c>
      <c r="Q32" s="28" t="str">
        <f aca="false">IF(H32="","",IF(J32&lt;&gt;"",J32,O32)-H32)</f>
        <v/>
      </c>
      <c r="R32" s="29" t="str">
        <f aca="false">IF(C32="","",IF(L32="Completed","Complete",IF(OR(L32="Cancelled",L32="On hold"),"On hold",IF(O32="","Green",IF(O32&lt;StatusDate,"Red",IF(OR(L32="At risk",AND(O32-StatusDate&lt;=AmberDays,N(K32)&lt;0.8)),"Amber","Green"))))))</f>
        <v/>
      </c>
      <c r="S32" s="23"/>
    </row>
    <row r="33" customFormat="false" ht="15" hidden="false" customHeight="false" outlineLevel="0" collapsed="false">
      <c r="A33" s="21"/>
      <c r="B33" s="22"/>
      <c r="C33" s="23"/>
      <c r="D33" s="23"/>
      <c r="E33" s="22"/>
      <c r="F33" s="21"/>
      <c r="G33" s="24"/>
      <c r="H33" s="24"/>
      <c r="I33" s="24"/>
      <c r="J33" s="24"/>
      <c r="K33" s="25"/>
      <c r="L33" s="21"/>
      <c r="M33" s="21"/>
      <c r="N33" s="23"/>
      <c r="O33" s="26" t="str">
        <f aca="false">IF(H33="","",IF(I33&lt;&gt;"",I33,H33))</f>
        <v/>
      </c>
      <c r="P33" s="27" t="str">
        <f aca="false">IF(OR(O33="",L33="Completed",L33="Cancelled"),"",O33-StatusDate)</f>
        <v/>
      </c>
      <c r="Q33" s="28" t="str">
        <f aca="false">IF(H33="","",IF(J33&lt;&gt;"",J33,O33)-H33)</f>
        <v/>
      </c>
      <c r="R33" s="29" t="str">
        <f aca="false">IF(C33="","",IF(L33="Completed","Complete",IF(OR(L33="Cancelled",L33="On hold"),"On hold",IF(O33="","Green",IF(O33&lt;StatusDate,"Red",IF(OR(L33="At risk",AND(O33-StatusDate&lt;=AmberDays,N(K33)&lt;0.8)),"Amber","Green"))))))</f>
        <v/>
      </c>
      <c r="S33" s="23"/>
    </row>
    <row r="34" customFormat="false" ht="15" hidden="false" customHeight="false" outlineLevel="0" collapsed="false">
      <c r="A34" s="21"/>
      <c r="B34" s="22"/>
      <c r="C34" s="23"/>
      <c r="D34" s="23"/>
      <c r="E34" s="22"/>
      <c r="F34" s="21"/>
      <c r="G34" s="24"/>
      <c r="H34" s="24"/>
      <c r="I34" s="24"/>
      <c r="J34" s="24"/>
      <c r="K34" s="25"/>
      <c r="L34" s="21"/>
      <c r="M34" s="21"/>
      <c r="N34" s="23"/>
      <c r="O34" s="26" t="str">
        <f aca="false">IF(H34="","",IF(I34&lt;&gt;"",I34,H34))</f>
        <v/>
      </c>
      <c r="P34" s="27" t="str">
        <f aca="false">IF(OR(O34="",L34="Completed",L34="Cancelled"),"",O34-StatusDate)</f>
        <v/>
      </c>
      <c r="Q34" s="28" t="str">
        <f aca="false">IF(H34="","",IF(J34&lt;&gt;"",J34,O34)-H34)</f>
        <v/>
      </c>
      <c r="R34" s="29" t="str">
        <f aca="false">IF(C34="","",IF(L34="Completed","Complete",IF(OR(L34="Cancelled",L34="On hold"),"On hold",IF(O34="","Green",IF(O34&lt;StatusDate,"Red",IF(OR(L34="At risk",AND(O34-StatusDate&lt;=AmberDays,N(K34)&lt;0.8)),"Amber","Green"))))))</f>
        <v/>
      </c>
      <c r="S34" s="23"/>
    </row>
    <row r="35" customFormat="false" ht="15" hidden="false" customHeight="false" outlineLevel="0" collapsed="false">
      <c r="A35" s="21"/>
      <c r="B35" s="22"/>
      <c r="C35" s="23"/>
      <c r="D35" s="23"/>
      <c r="E35" s="22"/>
      <c r="F35" s="21"/>
      <c r="G35" s="24"/>
      <c r="H35" s="24"/>
      <c r="I35" s="24"/>
      <c r="J35" s="24"/>
      <c r="K35" s="25"/>
      <c r="L35" s="21"/>
      <c r="M35" s="21"/>
      <c r="N35" s="23"/>
      <c r="O35" s="26" t="str">
        <f aca="false">IF(H35="","",IF(I35&lt;&gt;"",I35,H35))</f>
        <v/>
      </c>
      <c r="P35" s="27" t="str">
        <f aca="false">IF(OR(O35="",L35="Completed",L35="Cancelled"),"",O35-StatusDate)</f>
        <v/>
      </c>
      <c r="Q35" s="28" t="str">
        <f aca="false">IF(H35="","",IF(J35&lt;&gt;"",J35,O35)-H35)</f>
        <v/>
      </c>
      <c r="R35" s="29" t="str">
        <f aca="false">IF(C35="","",IF(L35="Completed","Complete",IF(OR(L35="Cancelled",L35="On hold"),"On hold",IF(O35="","Green",IF(O35&lt;StatusDate,"Red",IF(OR(L35="At risk",AND(O35-StatusDate&lt;=AmberDays,N(K35)&lt;0.8)),"Amber","Green"))))))</f>
        <v/>
      </c>
      <c r="S35" s="23"/>
    </row>
    <row r="36" customFormat="false" ht="15" hidden="false" customHeight="false" outlineLevel="0" collapsed="false">
      <c r="A36" s="21"/>
      <c r="B36" s="22"/>
      <c r="C36" s="23"/>
      <c r="D36" s="23"/>
      <c r="E36" s="22"/>
      <c r="F36" s="21"/>
      <c r="G36" s="24"/>
      <c r="H36" s="24"/>
      <c r="I36" s="24"/>
      <c r="J36" s="24"/>
      <c r="K36" s="25"/>
      <c r="L36" s="21"/>
      <c r="M36" s="21"/>
      <c r="N36" s="23"/>
      <c r="O36" s="26" t="str">
        <f aca="false">IF(H36="","",IF(I36&lt;&gt;"",I36,H36))</f>
        <v/>
      </c>
      <c r="P36" s="27" t="str">
        <f aca="false">IF(OR(O36="",L36="Completed",L36="Cancelled"),"",O36-StatusDate)</f>
        <v/>
      </c>
      <c r="Q36" s="28" t="str">
        <f aca="false">IF(H36="","",IF(J36&lt;&gt;"",J36,O36)-H36)</f>
        <v/>
      </c>
      <c r="R36" s="29" t="str">
        <f aca="false">IF(C36="","",IF(L36="Completed","Complete",IF(OR(L36="Cancelled",L36="On hold"),"On hold",IF(O36="","Green",IF(O36&lt;StatusDate,"Red",IF(OR(L36="At risk",AND(O36-StatusDate&lt;=AmberDays,N(K36)&lt;0.8)),"Amber","Green"))))))</f>
        <v/>
      </c>
      <c r="S36" s="23"/>
    </row>
    <row r="37" customFormat="false" ht="15" hidden="false" customHeight="false" outlineLevel="0" collapsed="false">
      <c r="A37" s="21"/>
      <c r="B37" s="22"/>
      <c r="C37" s="23"/>
      <c r="D37" s="23"/>
      <c r="E37" s="22"/>
      <c r="F37" s="21"/>
      <c r="G37" s="24"/>
      <c r="H37" s="24"/>
      <c r="I37" s="24"/>
      <c r="J37" s="24"/>
      <c r="K37" s="25"/>
      <c r="L37" s="21"/>
      <c r="M37" s="21"/>
      <c r="N37" s="23"/>
      <c r="O37" s="26" t="str">
        <f aca="false">IF(H37="","",IF(I37&lt;&gt;"",I37,H37))</f>
        <v/>
      </c>
      <c r="P37" s="27" t="str">
        <f aca="false">IF(OR(O37="",L37="Completed",L37="Cancelled"),"",O37-StatusDate)</f>
        <v/>
      </c>
      <c r="Q37" s="28" t="str">
        <f aca="false">IF(H37="","",IF(J37&lt;&gt;"",J37,O37)-H37)</f>
        <v/>
      </c>
      <c r="R37" s="29" t="str">
        <f aca="false">IF(C37="","",IF(L37="Completed","Complete",IF(OR(L37="Cancelled",L37="On hold"),"On hold",IF(O37="","Green",IF(O37&lt;StatusDate,"Red",IF(OR(L37="At risk",AND(O37-StatusDate&lt;=AmberDays,N(K37)&lt;0.8)),"Amber","Green"))))))</f>
        <v/>
      </c>
      <c r="S37" s="23"/>
    </row>
    <row r="38" customFormat="false" ht="15" hidden="false" customHeight="false" outlineLevel="0" collapsed="false">
      <c r="A38" s="21"/>
      <c r="B38" s="22"/>
      <c r="C38" s="23"/>
      <c r="D38" s="23"/>
      <c r="E38" s="22"/>
      <c r="F38" s="21"/>
      <c r="G38" s="24"/>
      <c r="H38" s="24"/>
      <c r="I38" s="24"/>
      <c r="J38" s="24"/>
      <c r="K38" s="25"/>
      <c r="L38" s="21"/>
      <c r="M38" s="21"/>
      <c r="N38" s="23"/>
      <c r="O38" s="26" t="str">
        <f aca="false">IF(H38="","",IF(I38&lt;&gt;"",I38,H38))</f>
        <v/>
      </c>
      <c r="P38" s="27" t="str">
        <f aca="false">IF(OR(O38="",L38="Completed",L38="Cancelled"),"",O38-StatusDate)</f>
        <v/>
      </c>
      <c r="Q38" s="28" t="str">
        <f aca="false">IF(H38="","",IF(J38&lt;&gt;"",J38,O38)-H38)</f>
        <v/>
      </c>
      <c r="R38" s="29" t="str">
        <f aca="false">IF(C38="","",IF(L38="Completed","Complete",IF(OR(L38="Cancelled",L38="On hold"),"On hold",IF(O38="","Green",IF(O38&lt;StatusDate,"Red",IF(OR(L38="At risk",AND(O38-StatusDate&lt;=AmberDays,N(K38)&lt;0.8)),"Amber","Green"))))))</f>
        <v/>
      </c>
      <c r="S38" s="23"/>
    </row>
    <row r="39" customFormat="false" ht="15" hidden="false" customHeight="false" outlineLevel="0" collapsed="false">
      <c r="A39" s="21"/>
      <c r="B39" s="22"/>
      <c r="C39" s="23"/>
      <c r="D39" s="23"/>
      <c r="E39" s="22"/>
      <c r="F39" s="21"/>
      <c r="G39" s="24"/>
      <c r="H39" s="24"/>
      <c r="I39" s="24"/>
      <c r="J39" s="24"/>
      <c r="K39" s="25"/>
      <c r="L39" s="21"/>
      <c r="M39" s="21"/>
      <c r="N39" s="23"/>
      <c r="O39" s="26" t="str">
        <f aca="false">IF(H39="","",IF(I39&lt;&gt;"",I39,H39))</f>
        <v/>
      </c>
      <c r="P39" s="27" t="str">
        <f aca="false">IF(OR(O39="",L39="Completed",L39="Cancelled"),"",O39-StatusDate)</f>
        <v/>
      </c>
      <c r="Q39" s="28" t="str">
        <f aca="false">IF(H39="","",IF(J39&lt;&gt;"",J39,O39)-H39)</f>
        <v/>
      </c>
      <c r="R39" s="29" t="str">
        <f aca="false">IF(C39="","",IF(L39="Completed","Complete",IF(OR(L39="Cancelled",L39="On hold"),"On hold",IF(O39="","Green",IF(O39&lt;StatusDate,"Red",IF(OR(L39="At risk",AND(O39-StatusDate&lt;=AmberDays,N(K39)&lt;0.8)),"Amber","Green"))))))</f>
        <v/>
      </c>
      <c r="S39" s="23"/>
    </row>
    <row r="40" customFormat="false" ht="15" hidden="false" customHeight="false" outlineLevel="0" collapsed="false">
      <c r="A40" s="21"/>
      <c r="B40" s="22"/>
      <c r="C40" s="23"/>
      <c r="D40" s="23"/>
      <c r="E40" s="22"/>
      <c r="F40" s="21"/>
      <c r="G40" s="24"/>
      <c r="H40" s="24"/>
      <c r="I40" s="24"/>
      <c r="J40" s="24"/>
      <c r="K40" s="25"/>
      <c r="L40" s="21"/>
      <c r="M40" s="21"/>
      <c r="N40" s="23"/>
      <c r="O40" s="26" t="str">
        <f aca="false">IF(H40="","",IF(I40&lt;&gt;"",I40,H40))</f>
        <v/>
      </c>
      <c r="P40" s="27" t="str">
        <f aca="false">IF(OR(O40="",L40="Completed",L40="Cancelled"),"",O40-StatusDate)</f>
        <v/>
      </c>
      <c r="Q40" s="28" t="str">
        <f aca="false">IF(H40="","",IF(J40&lt;&gt;"",J40,O40)-H40)</f>
        <v/>
      </c>
      <c r="R40" s="29" t="str">
        <f aca="false">IF(C40="","",IF(L40="Completed","Complete",IF(OR(L40="Cancelled",L40="On hold"),"On hold",IF(O40="","Green",IF(O40&lt;StatusDate,"Red",IF(OR(L40="At risk",AND(O40-StatusDate&lt;=AmberDays,N(K40)&lt;0.8)),"Amber","Green"))))))</f>
        <v/>
      </c>
      <c r="S40" s="23"/>
    </row>
    <row r="41" customFormat="false" ht="15" hidden="false" customHeight="false" outlineLevel="0" collapsed="false">
      <c r="A41" s="21"/>
      <c r="B41" s="22"/>
      <c r="C41" s="23"/>
      <c r="D41" s="23"/>
      <c r="E41" s="22"/>
      <c r="F41" s="21"/>
      <c r="G41" s="24"/>
      <c r="H41" s="24"/>
      <c r="I41" s="24"/>
      <c r="J41" s="24"/>
      <c r="K41" s="25"/>
      <c r="L41" s="21"/>
      <c r="M41" s="21"/>
      <c r="N41" s="23"/>
      <c r="O41" s="26" t="str">
        <f aca="false">IF(H41="","",IF(I41&lt;&gt;"",I41,H41))</f>
        <v/>
      </c>
      <c r="P41" s="27" t="str">
        <f aca="false">IF(OR(O41="",L41="Completed",L41="Cancelled"),"",O41-StatusDate)</f>
        <v/>
      </c>
      <c r="Q41" s="28" t="str">
        <f aca="false">IF(H41="","",IF(J41&lt;&gt;"",J41,O41)-H41)</f>
        <v/>
      </c>
      <c r="R41" s="29" t="str">
        <f aca="false">IF(C41="","",IF(L41="Completed","Complete",IF(OR(L41="Cancelled",L41="On hold"),"On hold",IF(O41="","Green",IF(O41&lt;StatusDate,"Red",IF(OR(L41="At risk",AND(O41-StatusDate&lt;=AmberDays,N(K41)&lt;0.8)),"Amber","Green"))))))</f>
        <v/>
      </c>
      <c r="S41" s="23"/>
    </row>
    <row r="42" customFormat="false" ht="15" hidden="false" customHeight="false" outlineLevel="0" collapsed="false">
      <c r="A42" s="21"/>
      <c r="B42" s="22"/>
      <c r="C42" s="23"/>
      <c r="D42" s="23"/>
      <c r="E42" s="22"/>
      <c r="F42" s="21"/>
      <c r="G42" s="24"/>
      <c r="H42" s="24"/>
      <c r="I42" s="24"/>
      <c r="J42" s="24"/>
      <c r="K42" s="25"/>
      <c r="L42" s="21"/>
      <c r="M42" s="21"/>
      <c r="N42" s="23"/>
      <c r="O42" s="26" t="str">
        <f aca="false">IF(H42="","",IF(I42&lt;&gt;"",I42,H42))</f>
        <v/>
      </c>
      <c r="P42" s="27" t="str">
        <f aca="false">IF(OR(O42="",L42="Completed",L42="Cancelled"),"",O42-StatusDate)</f>
        <v/>
      </c>
      <c r="Q42" s="28" t="str">
        <f aca="false">IF(H42="","",IF(J42&lt;&gt;"",J42,O42)-H42)</f>
        <v/>
      </c>
      <c r="R42" s="29" t="str">
        <f aca="false">IF(C42="","",IF(L42="Completed","Complete",IF(OR(L42="Cancelled",L42="On hold"),"On hold",IF(O42="","Green",IF(O42&lt;StatusDate,"Red",IF(OR(L42="At risk",AND(O42-StatusDate&lt;=AmberDays,N(K42)&lt;0.8)),"Amber","Green"))))))</f>
        <v/>
      </c>
      <c r="S42" s="23"/>
    </row>
    <row r="43" customFormat="false" ht="15" hidden="false" customHeight="false" outlineLevel="0" collapsed="false">
      <c r="A43" s="21"/>
      <c r="B43" s="22"/>
      <c r="C43" s="23"/>
      <c r="D43" s="23"/>
      <c r="E43" s="22"/>
      <c r="F43" s="21"/>
      <c r="G43" s="24"/>
      <c r="H43" s="24"/>
      <c r="I43" s="24"/>
      <c r="J43" s="24"/>
      <c r="K43" s="25"/>
      <c r="L43" s="21"/>
      <c r="M43" s="21"/>
      <c r="N43" s="23"/>
      <c r="O43" s="26" t="str">
        <f aca="false">IF(H43="","",IF(I43&lt;&gt;"",I43,H43))</f>
        <v/>
      </c>
      <c r="P43" s="27" t="str">
        <f aca="false">IF(OR(O43="",L43="Completed",L43="Cancelled"),"",O43-StatusDate)</f>
        <v/>
      </c>
      <c r="Q43" s="28" t="str">
        <f aca="false">IF(H43="","",IF(J43&lt;&gt;"",J43,O43)-H43)</f>
        <v/>
      </c>
      <c r="R43" s="29" t="str">
        <f aca="false">IF(C43="","",IF(L43="Completed","Complete",IF(OR(L43="Cancelled",L43="On hold"),"On hold",IF(O43="","Green",IF(O43&lt;StatusDate,"Red",IF(OR(L43="At risk",AND(O43-StatusDate&lt;=AmberDays,N(K43)&lt;0.8)),"Amber","Green"))))))</f>
        <v/>
      </c>
      <c r="S43" s="23"/>
    </row>
    <row r="44" customFormat="false" ht="15" hidden="false" customHeight="false" outlineLevel="0" collapsed="false">
      <c r="A44" s="21"/>
      <c r="B44" s="22"/>
      <c r="C44" s="23"/>
      <c r="D44" s="23"/>
      <c r="E44" s="22"/>
      <c r="F44" s="21"/>
      <c r="G44" s="24"/>
      <c r="H44" s="24"/>
      <c r="I44" s="24"/>
      <c r="J44" s="24"/>
      <c r="K44" s="25"/>
      <c r="L44" s="21"/>
      <c r="M44" s="21"/>
      <c r="N44" s="23"/>
      <c r="O44" s="26" t="str">
        <f aca="false">IF(H44="","",IF(I44&lt;&gt;"",I44,H44))</f>
        <v/>
      </c>
      <c r="P44" s="27" t="str">
        <f aca="false">IF(OR(O44="",L44="Completed",L44="Cancelled"),"",O44-StatusDate)</f>
        <v/>
      </c>
      <c r="Q44" s="28" t="str">
        <f aca="false">IF(H44="","",IF(J44&lt;&gt;"",J44,O44)-H44)</f>
        <v/>
      </c>
      <c r="R44" s="29" t="str">
        <f aca="false">IF(C44="","",IF(L44="Completed","Complete",IF(OR(L44="Cancelled",L44="On hold"),"On hold",IF(O44="","Green",IF(O44&lt;StatusDate,"Red",IF(OR(L44="At risk",AND(O44-StatusDate&lt;=AmberDays,N(K44)&lt;0.8)),"Amber","Green"))))))</f>
        <v/>
      </c>
      <c r="S44" s="23"/>
    </row>
    <row r="45" customFormat="false" ht="15" hidden="false" customHeight="false" outlineLevel="0" collapsed="false">
      <c r="A45" s="21"/>
      <c r="B45" s="22"/>
      <c r="C45" s="23"/>
      <c r="D45" s="23"/>
      <c r="E45" s="22"/>
      <c r="F45" s="21"/>
      <c r="G45" s="24"/>
      <c r="H45" s="24"/>
      <c r="I45" s="24"/>
      <c r="J45" s="24"/>
      <c r="K45" s="25"/>
      <c r="L45" s="21"/>
      <c r="M45" s="21"/>
      <c r="N45" s="23"/>
      <c r="O45" s="26" t="str">
        <f aca="false">IF(H45="","",IF(I45&lt;&gt;"",I45,H45))</f>
        <v/>
      </c>
      <c r="P45" s="27" t="str">
        <f aca="false">IF(OR(O45="",L45="Completed",L45="Cancelled"),"",O45-StatusDate)</f>
        <v/>
      </c>
      <c r="Q45" s="28" t="str">
        <f aca="false">IF(H45="","",IF(J45&lt;&gt;"",J45,O45)-H45)</f>
        <v/>
      </c>
      <c r="R45" s="29" t="str">
        <f aca="false">IF(C45="","",IF(L45="Completed","Complete",IF(OR(L45="Cancelled",L45="On hold"),"On hold",IF(O45="","Green",IF(O45&lt;StatusDate,"Red",IF(OR(L45="At risk",AND(O45-StatusDate&lt;=AmberDays,N(K45)&lt;0.8)),"Amber","Green"))))))</f>
        <v/>
      </c>
      <c r="S45" s="23"/>
    </row>
    <row r="46" customFormat="false" ht="15" hidden="false" customHeight="false" outlineLevel="0" collapsed="false">
      <c r="A46" s="21"/>
      <c r="B46" s="22"/>
      <c r="C46" s="23"/>
      <c r="D46" s="23"/>
      <c r="E46" s="22"/>
      <c r="F46" s="21"/>
      <c r="G46" s="24"/>
      <c r="H46" s="24"/>
      <c r="I46" s="24"/>
      <c r="J46" s="24"/>
      <c r="K46" s="25"/>
      <c r="L46" s="21"/>
      <c r="M46" s="21"/>
      <c r="N46" s="23"/>
      <c r="O46" s="26" t="str">
        <f aca="false">IF(H46="","",IF(I46&lt;&gt;"",I46,H46))</f>
        <v/>
      </c>
      <c r="P46" s="27" t="str">
        <f aca="false">IF(OR(O46="",L46="Completed",L46="Cancelled"),"",O46-StatusDate)</f>
        <v/>
      </c>
      <c r="Q46" s="28" t="str">
        <f aca="false">IF(H46="","",IF(J46&lt;&gt;"",J46,O46)-H46)</f>
        <v/>
      </c>
      <c r="R46" s="29" t="str">
        <f aca="false">IF(C46="","",IF(L46="Completed","Complete",IF(OR(L46="Cancelled",L46="On hold"),"On hold",IF(O46="","Green",IF(O46&lt;StatusDate,"Red",IF(OR(L46="At risk",AND(O46-StatusDate&lt;=AmberDays,N(K46)&lt;0.8)),"Amber","Green"))))))</f>
        <v/>
      </c>
      <c r="S46" s="23"/>
    </row>
    <row r="47" customFormat="false" ht="15" hidden="false" customHeight="false" outlineLevel="0" collapsed="false">
      <c r="A47" s="21"/>
      <c r="B47" s="22"/>
      <c r="C47" s="23"/>
      <c r="D47" s="23"/>
      <c r="E47" s="22"/>
      <c r="F47" s="21"/>
      <c r="G47" s="24"/>
      <c r="H47" s="24"/>
      <c r="I47" s="24"/>
      <c r="J47" s="24"/>
      <c r="K47" s="25"/>
      <c r="L47" s="21"/>
      <c r="M47" s="21"/>
      <c r="N47" s="23"/>
      <c r="O47" s="26" t="str">
        <f aca="false">IF(H47="","",IF(I47&lt;&gt;"",I47,H47))</f>
        <v/>
      </c>
      <c r="P47" s="27" t="str">
        <f aca="false">IF(OR(O47="",L47="Completed",L47="Cancelled"),"",O47-StatusDate)</f>
        <v/>
      </c>
      <c r="Q47" s="28" t="str">
        <f aca="false">IF(H47="","",IF(J47&lt;&gt;"",J47,O47)-H47)</f>
        <v/>
      </c>
      <c r="R47" s="29" t="str">
        <f aca="false">IF(C47="","",IF(L47="Completed","Complete",IF(OR(L47="Cancelled",L47="On hold"),"On hold",IF(O47="","Green",IF(O47&lt;StatusDate,"Red",IF(OR(L47="At risk",AND(O47-StatusDate&lt;=AmberDays,N(K47)&lt;0.8)),"Amber","Green"))))))</f>
        <v/>
      </c>
      <c r="S47" s="23"/>
    </row>
    <row r="48" customFormat="false" ht="15" hidden="false" customHeight="false" outlineLevel="0" collapsed="false">
      <c r="A48" s="21"/>
      <c r="B48" s="22"/>
      <c r="C48" s="23"/>
      <c r="D48" s="23"/>
      <c r="E48" s="22"/>
      <c r="F48" s="21"/>
      <c r="G48" s="24"/>
      <c r="H48" s="24"/>
      <c r="I48" s="24"/>
      <c r="J48" s="24"/>
      <c r="K48" s="25"/>
      <c r="L48" s="21"/>
      <c r="M48" s="21"/>
      <c r="N48" s="23"/>
      <c r="O48" s="26" t="str">
        <f aca="false">IF(H48="","",IF(I48&lt;&gt;"",I48,H48))</f>
        <v/>
      </c>
      <c r="P48" s="27" t="str">
        <f aca="false">IF(OR(O48="",L48="Completed",L48="Cancelled"),"",O48-StatusDate)</f>
        <v/>
      </c>
      <c r="Q48" s="28" t="str">
        <f aca="false">IF(H48="","",IF(J48&lt;&gt;"",J48,O48)-H48)</f>
        <v/>
      </c>
      <c r="R48" s="29" t="str">
        <f aca="false">IF(C48="","",IF(L48="Completed","Complete",IF(OR(L48="Cancelled",L48="On hold"),"On hold",IF(O48="","Green",IF(O48&lt;StatusDate,"Red",IF(OR(L48="At risk",AND(O48-StatusDate&lt;=AmberDays,N(K48)&lt;0.8)),"Amber","Green"))))))</f>
        <v/>
      </c>
      <c r="S48" s="23"/>
    </row>
    <row r="49" customFormat="false" ht="15" hidden="false" customHeight="false" outlineLevel="0" collapsed="false">
      <c r="A49" s="21"/>
      <c r="B49" s="22"/>
      <c r="C49" s="23"/>
      <c r="D49" s="23"/>
      <c r="E49" s="22"/>
      <c r="F49" s="21"/>
      <c r="G49" s="24"/>
      <c r="H49" s="24"/>
      <c r="I49" s="24"/>
      <c r="J49" s="24"/>
      <c r="K49" s="25"/>
      <c r="L49" s="21"/>
      <c r="M49" s="21"/>
      <c r="N49" s="23"/>
      <c r="O49" s="26" t="str">
        <f aca="false">IF(H49="","",IF(I49&lt;&gt;"",I49,H49))</f>
        <v/>
      </c>
      <c r="P49" s="27" t="str">
        <f aca="false">IF(OR(O49="",L49="Completed",L49="Cancelled"),"",O49-StatusDate)</f>
        <v/>
      </c>
      <c r="Q49" s="28" t="str">
        <f aca="false">IF(H49="","",IF(J49&lt;&gt;"",J49,O49)-H49)</f>
        <v/>
      </c>
      <c r="R49" s="29" t="str">
        <f aca="false">IF(C49="","",IF(L49="Completed","Complete",IF(OR(L49="Cancelled",L49="On hold"),"On hold",IF(O49="","Green",IF(O49&lt;StatusDate,"Red",IF(OR(L49="At risk",AND(O49-StatusDate&lt;=AmberDays,N(K49)&lt;0.8)),"Amber","Green"))))))</f>
        <v/>
      </c>
      <c r="S49" s="23"/>
    </row>
    <row r="50" customFormat="false" ht="15" hidden="false" customHeight="false" outlineLevel="0" collapsed="false">
      <c r="A50" s="21"/>
      <c r="B50" s="22"/>
      <c r="C50" s="23"/>
      <c r="D50" s="23"/>
      <c r="E50" s="22"/>
      <c r="F50" s="21"/>
      <c r="G50" s="24"/>
      <c r="H50" s="24"/>
      <c r="I50" s="24"/>
      <c r="J50" s="24"/>
      <c r="K50" s="25"/>
      <c r="L50" s="21"/>
      <c r="M50" s="21"/>
      <c r="N50" s="23"/>
      <c r="O50" s="26" t="str">
        <f aca="false">IF(H50="","",IF(I50&lt;&gt;"",I50,H50))</f>
        <v/>
      </c>
      <c r="P50" s="27" t="str">
        <f aca="false">IF(OR(O50="",L50="Completed",L50="Cancelled"),"",O50-StatusDate)</f>
        <v/>
      </c>
      <c r="Q50" s="28" t="str">
        <f aca="false">IF(H50="","",IF(J50&lt;&gt;"",J50,O50)-H50)</f>
        <v/>
      </c>
      <c r="R50" s="29" t="str">
        <f aca="false">IF(C50="","",IF(L50="Completed","Complete",IF(OR(L50="Cancelled",L50="On hold"),"On hold",IF(O50="","Green",IF(O50&lt;StatusDate,"Red",IF(OR(L50="At risk",AND(O50-StatusDate&lt;=AmberDays,N(K50)&lt;0.8)),"Amber","Green"))))))</f>
        <v/>
      </c>
      <c r="S50" s="23"/>
    </row>
    <row r="51" customFormat="false" ht="15" hidden="false" customHeight="false" outlineLevel="0" collapsed="false">
      <c r="A51" s="21"/>
      <c r="B51" s="22"/>
      <c r="C51" s="23"/>
      <c r="D51" s="23"/>
      <c r="E51" s="22"/>
      <c r="F51" s="21"/>
      <c r="G51" s="24"/>
      <c r="H51" s="24"/>
      <c r="I51" s="24"/>
      <c r="J51" s="24"/>
      <c r="K51" s="25"/>
      <c r="L51" s="21"/>
      <c r="M51" s="21"/>
      <c r="N51" s="23"/>
      <c r="O51" s="26" t="str">
        <f aca="false">IF(H51="","",IF(I51&lt;&gt;"",I51,H51))</f>
        <v/>
      </c>
      <c r="P51" s="27" t="str">
        <f aca="false">IF(OR(O51="",L51="Completed",L51="Cancelled"),"",O51-StatusDate)</f>
        <v/>
      </c>
      <c r="Q51" s="28" t="str">
        <f aca="false">IF(H51="","",IF(J51&lt;&gt;"",J51,O51)-H51)</f>
        <v/>
      </c>
      <c r="R51" s="29" t="str">
        <f aca="false">IF(C51="","",IF(L51="Completed","Complete",IF(OR(L51="Cancelled",L51="On hold"),"On hold",IF(O51="","Green",IF(O51&lt;StatusDate,"Red",IF(OR(L51="At risk",AND(O51-StatusDate&lt;=AmberDays,N(K51)&lt;0.8)),"Amber","Green"))))))</f>
        <v/>
      </c>
      <c r="S51" s="23"/>
    </row>
    <row r="52" customFormat="false" ht="15" hidden="false" customHeight="false" outlineLevel="0" collapsed="false">
      <c r="A52" s="21"/>
      <c r="B52" s="22"/>
      <c r="C52" s="23"/>
      <c r="D52" s="23"/>
      <c r="E52" s="22"/>
      <c r="F52" s="21"/>
      <c r="G52" s="24"/>
      <c r="H52" s="24"/>
      <c r="I52" s="24"/>
      <c r="J52" s="24"/>
      <c r="K52" s="25"/>
      <c r="L52" s="21"/>
      <c r="M52" s="21"/>
      <c r="N52" s="23"/>
      <c r="O52" s="26" t="str">
        <f aca="false">IF(H52="","",IF(I52&lt;&gt;"",I52,H52))</f>
        <v/>
      </c>
      <c r="P52" s="27" t="str">
        <f aca="false">IF(OR(O52="",L52="Completed",L52="Cancelled"),"",O52-StatusDate)</f>
        <v/>
      </c>
      <c r="Q52" s="28" t="str">
        <f aca="false">IF(H52="","",IF(J52&lt;&gt;"",J52,O52)-H52)</f>
        <v/>
      </c>
      <c r="R52" s="29" t="str">
        <f aca="false">IF(C52="","",IF(L52="Completed","Complete",IF(OR(L52="Cancelled",L52="On hold"),"On hold",IF(O52="","Green",IF(O52&lt;StatusDate,"Red",IF(OR(L52="At risk",AND(O52-StatusDate&lt;=AmberDays,N(K52)&lt;0.8)),"Amber","Green"))))))</f>
        <v/>
      </c>
      <c r="S52" s="23"/>
    </row>
    <row r="53" customFormat="false" ht="15" hidden="false" customHeight="false" outlineLevel="0" collapsed="false">
      <c r="A53" s="21"/>
      <c r="B53" s="22"/>
      <c r="C53" s="23"/>
      <c r="D53" s="23"/>
      <c r="E53" s="22"/>
      <c r="F53" s="21"/>
      <c r="G53" s="24"/>
      <c r="H53" s="24"/>
      <c r="I53" s="24"/>
      <c r="J53" s="24"/>
      <c r="K53" s="25"/>
      <c r="L53" s="21"/>
      <c r="M53" s="21"/>
      <c r="N53" s="23"/>
      <c r="O53" s="26" t="str">
        <f aca="false">IF(H53="","",IF(I53&lt;&gt;"",I53,H53))</f>
        <v/>
      </c>
      <c r="P53" s="27" t="str">
        <f aca="false">IF(OR(O53="",L53="Completed",L53="Cancelled"),"",O53-StatusDate)</f>
        <v/>
      </c>
      <c r="Q53" s="28" t="str">
        <f aca="false">IF(H53="","",IF(J53&lt;&gt;"",J53,O53)-H53)</f>
        <v/>
      </c>
      <c r="R53" s="29" t="str">
        <f aca="false">IF(C53="","",IF(L53="Completed","Complete",IF(OR(L53="Cancelled",L53="On hold"),"On hold",IF(O53="","Green",IF(O53&lt;StatusDate,"Red",IF(OR(L53="At risk",AND(O53-StatusDate&lt;=AmberDays,N(K53)&lt;0.8)),"Amber","Green"))))))</f>
        <v/>
      </c>
      <c r="S53" s="23"/>
    </row>
    <row r="54" customFormat="false" ht="15" hidden="false" customHeight="false" outlineLevel="0" collapsed="false">
      <c r="A54" s="21"/>
      <c r="B54" s="22"/>
      <c r="C54" s="23"/>
      <c r="D54" s="23"/>
      <c r="E54" s="22"/>
      <c r="F54" s="21"/>
      <c r="G54" s="24"/>
      <c r="H54" s="24"/>
      <c r="I54" s="24"/>
      <c r="J54" s="24"/>
      <c r="K54" s="25"/>
      <c r="L54" s="21"/>
      <c r="M54" s="21"/>
      <c r="N54" s="23"/>
      <c r="O54" s="26" t="str">
        <f aca="false">IF(H54="","",IF(I54&lt;&gt;"",I54,H54))</f>
        <v/>
      </c>
      <c r="P54" s="27" t="str">
        <f aca="false">IF(OR(O54="",L54="Completed",L54="Cancelled"),"",O54-StatusDate)</f>
        <v/>
      </c>
      <c r="Q54" s="28" t="str">
        <f aca="false">IF(H54="","",IF(J54&lt;&gt;"",J54,O54)-H54)</f>
        <v/>
      </c>
      <c r="R54" s="29" t="str">
        <f aca="false">IF(C54="","",IF(L54="Completed","Complete",IF(OR(L54="Cancelled",L54="On hold"),"On hold",IF(O54="","Green",IF(O54&lt;StatusDate,"Red",IF(OR(L54="At risk",AND(O54-StatusDate&lt;=AmberDays,N(K54)&lt;0.8)),"Amber","Green"))))))</f>
        <v/>
      </c>
      <c r="S54" s="23"/>
    </row>
    <row r="55" customFormat="false" ht="15" hidden="false" customHeight="false" outlineLevel="0" collapsed="false">
      <c r="A55" s="21"/>
      <c r="B55" s="22"/>
      <c r="C55" s="23"/>
      <c r="D55" s="23"/>
      <c r="E55" s="22"/>
      <c r="F55" s="21"/>
      <c r="G55" s="24"/>
      <c r="H55" s="24"/>
      <c r="I55" s="24"/>
      <c r="J55" s="24"/>
      <c r="K55" s="25"/>
      <c r="L55" s="21"/>
      <c r="M55" s="21"/>
      <c r="N55" s="23"/>
      <c r="O55" s="26" t="str">
        <f aca="false">IF(H55="","",IF(I55&lt;&gt;"",I55,H55))</f>
        <v/>
      </c>
      <c r="P55" s="27" t="str">
        <f aca="false">IF(OR(O55="",L55="Completed",L55="Cancelled"),"",O55-StatusDate)</f>
        <v/>
      </c>
      <c r="Q55" s="28" t="str">
        <f aca="false">IF(H55="","",IF(J55&lt;&gt;"",J55,O55)-H55)</f>
        <v/>
      </c>
      <c r="R55" s="29" t="str">
        <f aca="false">IF(C55="","",IF(L55="Completed","Complete",IF(OR(L55="Cancelled",L55="On hold"),"On hold",IF(O55="","Green",IF(O55&lt;StatusDate,"Red",IF(OR(L55="At risk",AND(O55-StatusDate&lt;=AmberDays,N(K55)&lt;0.8)),"Amber","Green"))))))</f>
        <v/>
      </c>
      <c r="S55" s="23"/>
    </row>
    <row r="56" customFormat="false" ht="15" hidden="false" customHeight="false" outlineLevel="0" collapsed="false">
      <c r="A56" s="21"/>
      <c r="B56" s="22"/>
      <c r="C56" s="23"/>
      <c r="D56" s="23"/>
      <c r="E56" s="22"/>
      <c r="F56" s="21"/>
      <c r="G56" s="24"/>
      <c r="H56" s="24"/>
      <c r="I56" s="24"/>
      <c r="J56" s="24"/>
      <c r="K56" s="25"/>
      <c r="L56" s="21"/>
      <c r="M56" s="21"/>
      <c r="N56" s="23"/>
      <c r="O56" s="26" t="str">
        <f aca="false">IF(H56="","",IF(I56&lt;&gt;"",I56,H56))</f>
        <v/>
      </c>
      <c r="P56" s="27" t="str">
        <f aca="false">IF(OR(O56="",L56="Completed",L56="Cancelled"),"",O56-StatusDate)</f>
        <v/>
      </c>
      <c r="Q56" s="28" t="str">
        <f aca="false">IF(H56="","",IF(J56&lt;&gt;"",J56,O56)-H56)</f>
        <v/>
      </c>
      <c r="R56" s="29" t="str">
        <f aca="false">IF(C56="","",IF(L56="Completed","Complete",IF(OR(L56="Cancelled",L56="On hold"),"On hold",IF(O56="","Green",IF(O56&lt;StatusDate,"Red",IF(OR(L56="At risk",AND(O56-StatusDate&lt;=AmberDays,N(K56)&lt;0.8)),"Amber","Green"))))))</f>
        <v/>
      </c>
      <c r="S56" s="23"/>
    </row>
    <row r="57" customFormat="false" ht="15" hidden="false" customHeight="false" outlineLevel="0" collapsed="false">
      <c r="A57" s="21"/>
      <c r="B57" s="22"/>
      <c r="C57" s="23"/>
      <c r="D57" s="23"/>
      <c r="E57" s="22"/>
      <c r="F57" s="21"/>
      <c r="G57" s="24"/>
      <c r="H57" s="24"/>
      <c r="I57" s="24"/>
      <c r="J57" s="24"/>
      <c r="K57" s="25"/>
      <c r="L57" s="21"/>
      <c r="M57" s="21"/>
      <c r="N57" s="23"/>
      <c r="O57" s="26" t="str">
        <f aca="false">IF(H57="","",IF(I57&lt;&gt;"",I57,H57))</f>
        <v/>
      </c>
      <c r="P57" s="27" t="str">
        <f aca="false">IF(OR(O57="",L57="Completed",L57="Cancelled"),"",O57-StatusDate)</f>
        <v/>
      </c>
      <c r="Q57" s="28" t="str">
        <f aca="false">IF(H57="","",IF(J57&lt;&gt;"",J57,O57)-H57)</f>
        <v/>
      </c>
      <c r="R57" s="29" t="str">
        <f aca="false">IF(C57="","",IF(L57="Completed","Complete",IF(OR(L57="Cancelled",L57="On hold"),"On hold",IF(O57="","Green",IF(O57&lt;StatusDate,"Red",IF(OR(L57="At risk",AND(O57-StatusDate&lt;=AmberDays,N(K57)&lt;0.8)),"Amber","Green"))))))</f>
        <v/>
      </c>
      <c r="S57" s="23"/>
    </row>
    <row r="58" customFormat="false" ht="15" hidden="false" customHeight="false" outlineLevel="0" collapsed="false">
      <c r="A58" s="21"/>
      <c r="B58" s="22"/>
      <c r="C58" s="23"/>
      <c r="D58" s="23"/>
      <c r="E58" s="22"/>
      <c r="F58" s="21"/>
      <c r="G58" s="24"/>
      <c r="H58" s="24"/>
      <c r="I58" s="24"/>
      <c r="J58" s="24"/>
      <c r="K58" s="25"/>
      <c r="L58" s="21"/>
      <c r="M58" s="21"/>
      <c r="N58" s="23"/>
      <c r="O58" s="26" t="str">
        <f aca="false">IF(H58="","",IF(I58&lt;&gt;"",I58,H58))</f>
        <v/>
      </c>
      <c r="P58" s="27" t="str">
        <f aca="false">IF(OR(O58="",L58="Completed",L58="Cancelled"),"",O58-StatusDate)</f>
        <v/>
      </c>
      <c r="Q58" s="28" t="str">
        <f aca="false">IF(H58="","",IF(J58&lt;&gt;"",J58,O58)-H58)</f>
        <v/>
      </c>
      <c r="R58" s="29" t="str">
        <f aca="false">IF(C58="","",IF(L58="Completed","Complete",IF(OR(L58="Cancelled",L58="On hold"),"On hold",IF(O58="","Green",IF(O58&lt;StatusDate,"Red",IF(OR(L58="At risk",AND(O58-StatusDate&lt;=AmberDays,N(K58)&lt;0.8)),"Amber","Green"))))))</f>
        <v/>
      </c>
      <c r="S58" s="23"/>
    </row>
    <row r="59" customFormat="false" ht="15" hidden="false" customHeight="false" outlineLevel="0" collapsed="false">
      <c r="A59" s="21"/>
      <c r="B59" s="22"/>
      <c r="C59" s="23"/>
      <c r="D59" s="23"/>
      <c r="E59" s="22"/>
      <c r="F59" s="21"/>
      <c r="G59" s="24"/>
      <c r="H59" s="24"/>
      <c r="I59" s="24"/>
      <c r="J59" s="24"/>
      <c r="K59" s="25"/>
      <c r="L59" s="21"/>
      <c r="M59" s="21"/>
      <c r="N59" s="23"/>
      <c r="O59" s="26" t="str">
        <f aca="false">IF(H59="","",IF(I59&lt;&gt;"",I59,H59))</f>
        <v/>
      </c>
      <c r="P59" s="27" t="str">
        <f aca="false">IF(OR(O59="",L59="Completed",L59="Cancelled"),"",O59-StatusDate)</f>
        <v/>
      </c>
      <c r="Q59" s="28" t="str">
        <f aca="false">IF(H59="","",IF(J59&lt;&gt;"",J59,O59)-H59)</f>
        <v/>
      </c>
      <c r="R59" s="29" t="str">
        <f aca="false">IF(C59="","",IF(L59="Completed","Complete",IF(OR(L59="Cancelled",L59="On hold"),"On hold",IF(O59="","Green",IF(O59&lt;StatusDate,"Red",IF(OR(L59="At risk",AND(O59-StatusDate&lt;=AmberDays,N(K59)&lt;0.8)),"Amber","Green"))))))</f>
        <v/>
      </c>
      <c r="S59" s="23"/>
    </row>
    <row r="60" customFormat="false" ht="15" hidden="false" customHeight="false" outlineLevel="0" collapsed="false">
      <c r="A60" s="21"/>
      <c r="B60" s="22"/>
      <c r="C60" s="23"/>
      <c r="D60" s="23"/>
      <c r="E60" s="22"/>
      <c r="F60" s="21"/>
      <c r="G60" s="24"/>
      <c r="H60" s="24"/>
      <c r="I60" s="24"/>
      <c r="J60" s="24"/>
      <c r="K60" s="25"/>
      <c r="L60" s="21"/>
      <c r="M60" s="21"/>
      <c r="N60" s="23"/>
      <c r="O60" s="26" t="str">
        <f aca="false">IF(H60="","",IF(I60&lt;&gt;"",I60,H60))</f>
        <v/>
      </c>
      <c r="P60" s="27" t="str">
        <f aca="false">IF(OR(O60="",L60="Completed",L60="Cancelled"),"",O60-StatusDate)</f>
        <v/>
      </c>
      <c r="Q60" s="28" t="str">
        <f aca="false">IF(H60="","",IF(J60&lt;&gt;"",J60,O60)-H60)</f>
        <v/>
      </c>
      <c r="R60" s="29" t="str">
        <f aca="false">IF(C60="","",IF(L60="Completed","Complete",IF(OR(L60="Cancelled",L60="On hold"),"On hold",IF(O60="","Green",IF(O60&lt;StatusDate,"Red",IF(OR(L60="At risk",AND(O60-StatusDate&lt;=AmberDays,N(K60)&lt;0.8)),"Amber","Green"))))))</f>
        <v/>
      </c>
      <c r="S60" s="23"/>
    </row>
    <row r="61" customFormat="false" ht="15" hidden="false" customHeight="false" outlineLevel="0" collapsed="false">
      <c r="A61" s="21"/>
      <c r="B61" s="22"/>
      <c r="C61" s="23"/>
      <c r="D61" s="23"/>
      <c r="E61" s="22"/>
      <c r="F61" s="21"/>
      <c r="G61" s="24"/>
      <c r="H61" s="24"/>
      <c r="I61" s="24"/>
      <c r="J61" s="24"/>
      <c r="K61" s="25"/>
      <c r="L61" s="21"/>
      <c r="M61" s="21"/>
      <c r="N61" s="23"/>
      <c r="O61" s="26" t="str">
        <f aca="false">IF(H61="","",IF(I61&lt;&gt;"",I61,H61))</f>
        <v/>
      </c>
      <c r="P61" s="27" t="str">
        <f aca="false">IF(OR(O61="",L61="Completed",L61="Cancelled"),"",O61-StatusDate)</f>
        <v/>
      </c>
      <c r="Q61" s="28" t="str">
        <f aca="false">IF(H61="","",IF(J61&lt;&gt;"",J61,O61)-H61)</f>
        <v/>
      </c>
      <c r="R61" s="29" t="str">
        <f aca="false">IF(C61="","",IF(L61="Completed","Complete",IF(OR(L61="Cancelled",L61="On hold"),"On hold",IF(O61="","Green",IF(O61&lt;StatusDate,"Red",IF(OR(L61="At risk",AND(O61-StatusDate&lt;=AmberDays,N(K61)&lt;0.8)),"Amber","Green"))))))</f>
        <v/>
      </c>
      <c r="S61" s="23"/>
    </row>
    <row r="62" customFormat="false" ht="15" hidden="false" customHeight="false" outlineLevel="0" collapsed="false">
      <c r="A62" s="21"/>
      <c r="B62" s="22"/>
      <c r="C62" s="23"/>
      <c r="D62" s="23"/>
      <c r="E62" s="22"/>
      <c r="F62" s="21"/>
      <c r="G62" s="24"/>
      <c r="H62" s="24"/>
      <c r="I62" s="24"/>
      <c r="J62" s="24"/>
      <c r="K62" s="25"/>
      <c r="L62" s="21"/>
      <c r="M62" s="21"/>
      <c r="N62" s="23"/>
      <c r="O62" s="26" t="str">
        <f aca="false">IF(H62="","",IF(I62&lt;&gt;"",I62,H62))</f>
        <v/>
      </c>
      <c r="P62" s="27" t="str">
        <f aca="false">IF(OR(O62="",L62="Completed",L62="Cancelled"),"",O62-StatusDate)</f>
        <v/>
      </c>
      <c r="Q62" s="28" t="str">
        <f aca="false">IF(H62="","",IF(J62&lt;&gt;"",J62,O62)-H62)</f>
        <v/>
      </c>
      <c r="R62" s="29" t="str">
        <f aca="false">IF(C62="","",IF(L62="Completed","Complete",IF(OR(L62="Cancelled",L62="On hold"),"On hold",IF(O62="","Green",IF(O62&lt;StatusDate,"Red",IF(OR(L62="At risk",AND(O62-StatusDate&lt;=AmberDays,N(K62)&lt;0.8)),"Amber","Green"))))))</f>
        <v/>
      </c>
      <c r="S62" s="23"/>
    </row>
    <row r="63" customFormat="false" ht="15" hidden="false" customHeight="false" outlineLevel="0" collapsed="false">
      <c r="A63" s="21"/>
      <c r="B63" s="22"/>
      <c r="C63" s="23"/>
      <c r="D63" s="23"/>
      <c r="E63" s="22"/>
      <c r="F63" s="21"/>
      <c r="G63" s="24"/>
      <c r="H63" s="24"/>
      <c r="I63" s="24"/>
      <c r="J63" s="24"/>
      <c r="K63" s="25"/>
      <c r="L63" s="21"/>
      <c r="M63" s="21"/>
      <c r="N63" s="23"/>
      <c r="O63" s="26" t="str">
        <f aca="false">IF(H63="","",IF(I63&lt;&gt;"",I63,H63))</f>
        <v/>
      </c>
      <c r="P63" s="27" t="str">
        <f aca="false">IF(OR(O63="",L63="Completed",L63="Cancelled"),"",O63-StatusDate)</f>
        <v/>
      </c>
      <c r="Q63" s="28" t="str">
        <f aca="false">IF(H63="","",IF(J63&lt;&gt;"",J63,O63)-H63)</f>
        <v/>
      </c>
      <c r="R63" s="29" t="str">
        <f aca="false">IF(C63="","",IF(L63="Completed","Complete",IF(OR(L63="Cancelled",L63="On hold"),"On hold",IF(O63="","Green",IF(O63&lt;StatusDate,"Red",IF(OR(L63="At risk",AND(O63-StatusDate&lt;=AmberDays,N(K63)&lt;0.8)),"Amber","Green"))))))</f>
        <v/>
      </c>
      <c r="S63" s="23"/>
    </row>
    <row r="64" customFormat="false" ht="15" hidden="false" customHeight="false" outlineLevel="0" collapsed="false">
      <c r="A64" s="21"/>
      <c r="B64" s="22"/>
      <c r="C64" s="23"/>
      <c r="D64" s="23"/>
      <c r="E64" s="22"/>
      <c r="F64" s="21"/>
      <c r="G64" s="24"/>
      <c r="H64" s="24"/>
      <c r="I64" s="24"/>
      <c r="J64" s="24"/>
      <c r="K64" s="25"/>
      <c r="L64" s="21"/>
      <c r="M64" s="21"/>
      <c r="N64" s="23"/>
      <c r="O64" s="26" t="str">
        <f aca="false">IF(H64="","",IF(I64&lt;&gt;"",I64,H64))</f>
        <v/>
      </c>
      <c r="P64" s="27" t="str">
        <f aca="false">IF(OR(O64="",L64="Completed",L64="Cancelled"),"",O64-StatusDate)</f>
        <v/>
      </c>
      <c r="Q64" s="28" t="str">
        <f aca="false">IF(H64="","",IF(J64&lt;&gt;"",J64,O64)-H64)</f>
        <v/>
      </c>
      <c r="R64" s="29" t="str">
        <f aca="false">IF(C64="","",IF(L64="Completed","Complete",IF(OR(L64="Cancelled",L64="On hold"),"On hold",IF(O64="","Green",IF(O64&lt;StatusDate,"Red",IF(OR(L64="At risk",AND(O64-StatusDate&lt;=AmberDays,N(K64)&lt;0.8)),"Amber","Green"))))))</f>
        <v/>
      </c>
      <c r="S64" s="23"/>
    </row>
    <row r="65" customFormat="false" ht="15" hidden="false" customHeight="false" outlineLevel="0" collapsed="false">
      <c r="A65" s="21"/>
      <c r="B65" s="22"/>
      <c r="C65" s="23"/>
      <c r="D65" s="23"/>
      <c r="E65" s="22"/>
      <c r="F65" s="21"/>
      <c r="G65" s="24"/>
      <c r="H65" s="24"/>
      <c r="I65" s="24"/>
      <c r="J65" s="24"/>
      <c r="K65" s="25"/>
      <c r="L65" s="21"/>
      <c r="M65" s="21"/>
      <c r="N65" s="23"/>
      <c r="O65" s="26" t="str">
        <f aca="false">IF(H65="","",IF(I65&lt;&gt;"",I65,H65))</f>
        <v/>
      </c>
      <c r="P65" s="27" t="str">
        <f aca="false">IF(OR(O65="",L65="Completed",L65="Cancelled"),"",O65-StatusDate)</f>
        <v/>
      </c>
      <c r="Q65" s="28" t="str">
        <f aca="false">IF(H65="","",IF(J65&lt;&gt;"",J65,O65)-H65)</f>
        <v/>
      </c>
      <c r="R65" s="29" t="str">
        <f aca="false">IF(C65="","",IF(L65="Completed","Complete",IF(OR(L65="Cancelled",L65="On hold"),"On hold",IF(O65="","Green",IF(O65&lt;StatusDate,"Red",IF(OR(L65="At risk",AND(O65-StatusDate&lt;=AmberDays,N(K65)&lt;0.8)),"Amber","Green"))))))</f>
        <v/>
      </c>
      <c r="S65" s="23"/>
    </row>
    <row r="66" customFormat="false" ht="15" hidden="false" customHeight="false" outlineLevel="0" collapsed="false">
      <c r="A66" s="21"/>
      <c r="B66" s="22"/>
      <c r="C66" s="23"/>
      <c r="D66" s="23"/>
      <c r="E66" s="22"/>
      <c r="F66" s="21"/>
      <c r="G66" s="24"/>
      <c r="H66" s="24"/>
      <c r="I66" s="24"/>
      <c r="J66" s="24"/>
      <c r="K66" s="25"/>
      <c r="L66" s="21"/>
      <c r="M66" s="21"/>
      <c r="N66" s="23"/>
      <c r="O66" s="26" t="str">
        <f aca="false">IF(H66="","",IF(I66&lt;&gt;"",I66,H66))</f>
        <v/>
      </c>
      <c r="P66" s="27" t="str">
        <f aca="false">IF(OR(O66="",L66="Completed",L66="Cancelled"),"",O66-StatusDate)</f>
        <v/>
      </c>
      <c r="Q66" s="28" t="str">
        <f aca="false">IF(H66="","",IF(J66&lt;&gt;"",J66,O66)-H66)</f>
        <v/>
      </c>
      <c r="R66" s="29" t="str">
        <f aca="false">IF(C66="","",IF(L66="Completed","Complete",IF(OR(L66="Cancelled",L66="On hold"),"On hold",IF(O66="","Green",IF(O66&lt;StatusDate,"Red",IF(OR(L66="At risk",AND(O66-StatusDate&lt;=AmberDays,N(K66)&lt;0.8)),"Amber","Green"))))))</f>
        <v/>
      </c>
      <c r="S66" s="23"/>
    </row>
    <row r="67" customFormat="false" ht="15" hidden="false" customHeight="false" outlineLevel="0" collapsed="false">
      <c r="A67" s="21"/>
      <c r="B67" s="22"/>
      <c r="C67" s="23"/>
      <c r="D67" s="23"/>
      <c r="E67" s="22"/>
      <c r="F67" s="21"/>
      <c r="G67" s="24"/>
      <c r="H67" s="24"/>
      <c r="I67" s="24"/>
      <c r="J67" s="24"/>
      <c r="K67" s="25"/>
      <c r="L67" s="21"/>
      <c r="M67" s="21"/>
      <c r="N67" s="23"/>
      <c r="O67" s="26" t="str">
        <f aca="false">IF(H67="","",IF(I67&lt;&gt;"",I67,H67))</f>
        <v/>
      </c>
      <c r="P67" s="27" t="str">
        <f aca="false">IF(OR(O67="",L67="Completed",L67="Cancelled"),"",O67-StatusDate)</f>
        <v/>
      </c>
      <c r="Q67" s="28" t="str">
        <f aca="false">IF(H67="","",IF(J67&lt;&gt;"",J67,O67)-H67)</f>
        <v/>
      </c>
      <c r="R67" s="29" t="str">
        <f aca="false">IF(C67="","",IF(L67="Completed","Complete",IF(OR(L67="Cancelled",L67="On hold"),"On hold",IF(O67="","Green",IF(O67&lt;StatusDate,"Red",IF(OR(L67="At risk",AND(O67-StatusDate&lt;=AmberDays,N(K67)&lt;0.8)),"Amber","Green"))))))</f>
        <v/>
      </c>
      <c r="S67" s="23"/>
    </row>
    <row r="68" customFormat="false" ht="15" hidden="false" customHeight="false" outlineLevel="0" collapsed="false">
      <c r="A68" s="21"/>
      <c r="B68" s="22"/>
      <c r="C68" s="23"/>
      <c r="D68" s="23"/>
      <c r="E68" s="22"/>
      <c r="F68" s="21"/>
      <c r="G68" s="24"/>
      <c r="H68" s="24"/>
      <c r="I68" s="24"/>
      <c r="J68" s="24"/>
      <c r="K68" s="25"/>
      <c r="L68" s="21"/>
      <c r="M68" s="21"/>
      <c r="N68" s="23"/>
      <c r="O68" s="26" t="str">
        <f aca="false">IF(H68="","",IF(I68&lt;&gt;"",I68,H68))</f>
        <v/>
      </c>
      <c r="P68" s="27" t="str">
        <f aca="false">IF(OR(O68="",L68="Completed",L68="Cancelled"),"",O68-StatusDate)</f>
        <v/>
      </c>
      <c r="Q68" s="28" t="str">
        <f aca="false">IF(H68="","",IF(J68&lt;&gt;"",J68,O68)-H68)</f>
        <v/>
      </c>
      <c r="R68" s="29" t="str">
        <f aca="false">IF(C68="","",IF(L68="Completed","Complete",IF(OR(L68="Cancelled",L68="On hold"),"On hold",IF(O68="","Green",IF(O68&lt;StatusDate,"Red",IF(OR(L68="At risk",AND(O68-StatusDate&lt;=AmberDays,N(K68)&lt;0.8)),"Amber","Green"))))))</f>
        <v/>
      </c>
      <c r="S68" s="23"/>
    </row>
    <row r="69" customFormat="false" ht="15" hidden="false" customHeight="false" outlineLevel="0" collapsed="false">
      <c r="A69" s="21"/>
      <c r="B69" s="22"/>
      <c r="C69" s="23"/>
      <c r="D69" s="23"/>
      <c r="E69" s="22"/>
      <c r="F69" s="21"/>
      <c r="G69" s="24"/>
      <c r="H69" s="24"/>
      <c r="I69" s="24"/>
      <c r="J69" s="24"/>
      <c r="K69" s="25"/>
      <c r="L69" s="21"/>
      <c r="M69" s="21"/>
      <c r="N69" s="23"/>
      <c r="O69" s="26" t="str">
        <f aca="false">IF(H69="","",IF(I69&lt;&gt;"",I69,H69))</f>
        <v/>
      </c>
      <c r="P69" s="27" t="str">
        <f aca="false">IF(OR(O69="",L69="Completed",L69="Cancelled"),"",O69-StatusDate)</f>
        <v/>
      </c>
      <c r="Q69" s="28" t="str">
        <f aca="false">IF(H69="","",IF(J69&lt;&gt;"",J69,O69)-H69)</f>
        <v/>
      </c>
      <c r="R69" s="29" t="str">
        <f aca="false">IF(C69="","",IF(L69="Completed","Complete",IF(OR(L69="Cancelled",L69="On hold"),"On hold",IF(O69="","Green",IF(O69&lt;StatusDate,"Red",IF(OR(L69="At risk",AND(O69-StatusDate&lt;=AmberDays,N(K69)&lt;0.8)),"Amber","Green"))))))</f>
        <v/>
      </c>
      <c r="S69" s="23"/>
    </row>
    <row r="70" customFormat="false" ht="15" hidden="false" customHeight="false" outlineLevel="0" collapsed="false">
      <c r="A70" s="21"/>
      <c r="B70" s="22"/>
      <c r="C70" s="23"/>
      <c r="D70" s="23"/>
      <c r="E70" s="22"/>
      <c r="F70" s="21"/>
      <c r="G70" s="24"/>
      <c r="H70" s="24"/>
      <c r="I70" s="24"/>
      <c r="J70" s="24"/>
      <c r="K70" s="25"/>
      <c r="L70" s="21"/>
      <c r="M70" s="21"/>
      <c r="N70" s="23"/>
      <c r="O70" s="26" t="str">
        <f aca="false">IF(H70="","",IF(I70&lt;&gt;"",I70,H70))</f>
        <v/>
      </c>
      <c r="P70" s="27" t="str">
        <f aca="false">IF(OR(O70="",L70="Completed",L70="Cancelled"),"",O70-StatusDate)</f>
        <v/>
      </c>
      <c r="Q70" s="28" t="str">
        <f aca="false">IF(H70="","",IF(J70&lt;&gt;"",J70,O70)-H70)</f>
        <v/>
      </c>
      <c r="R70" s="29" t="str">
        <f aca="false">IF(C70="","",IF(L70="Completed","Complete",IF(OR(L70="Cancelled",L70="On hold"),"On hold",IF(O70="","Green",IF(O70&lt;StatusDate,"Red",IF(OR(L70="At risk",AND(O70-StatusDate&lt;=AmberDays,N(K70)&lt;0.8)),"Amber","Green"))))))</f>
        <v/>
      </c>
      <c r="S70" s="23"/>
    </row>
    <row r="71" customFormat="false" ht="15" hidden="false" customHeight="false" outlineLevel="0" collapsed="false">
      <c r="A71" s="21"/>
      <c r="B71" s="22"/>
      <c r="C71" s="23"/>
      <c r="D71" s="23"/>
      <c r="E71" s="22"/>
      <c r="F71" s="21"/>
      <c r="G71" s="24"/>
      <c r="H71" s="24"/>
      <c r="I71" s="24"/>
      <c r="J71" s="24"/>
      <c r="K71" s="25"/>
      <c r="L71" s="21"/>
      <c r="M71" s="21"/>
      <c r="N71" s="23"/>
      <c r="O71" s="26" t="str">
        <f aca="false">IF(H71="","",IF(I71&lt;&gt;"",I71,H71))</f>
        <v/>
      </c>
      <c r="P71" s="27" t="str">
        <f aca="false">IF(OR(O71="",L71="Completed",L71="Cancelled"),"",O71-StatusDate)</f>
        <v/>
      </c>
      <c r="Q71" s="28" t="str">
        <f aca="false">IF(H71="","",IF(J71&lt;&gt;"",J71,O71)-H71)</f>
        <v/>
      </c>
      <c r="R71" s="29" t="str">
        <f aca="false">IF(C71="","",IF(L71="Completed","Complete",IF(OR(L71="Cancelled",L71="On hold"),"On hold",IF(O71="","Green",IF(O71&lt;StatusDate,"Red",IF(OR(L71="At risk",AND(O71-StatusDate&lt;=AmberDays,N(K71)&lt;0.8)),"Amber","Green"))))))</f>
        <v/>
      </c>
      <c r="S71" s="23"/>
    </row>
    <row r="72" customFormat="false" ht="15" hidden="false" customHeight="false" outlineLevel="0" collapsed="false">
      <c r="A72" s="21"/>
      <c r="B72" s="22"/>
      <c r="C72" s="23"/>
      <c r="D72" s="23"/>
      <c r="E72" s="22"/>
      <c r="F72" s="21"/>
      <c r="G72" s="24"/>
      <c r="H72" s="24"/>
      <c r="I72" s="24"/>
      <c r="J72" s="24"/>
      <c r="K72" s="25"/>
      <c r="L72" s="21"/>
      <c r="M72" s="21"/>
      <c r="N72" s="23"/>
      <c r="O72" s="26" t="str">
        <f aca="false">IF(H72="","",IF(I72&lt;&gt;"",I72,H72))</f>
        <v/>
      </c>
      <c r="P72" s="27" t="str">
        <f aca="false">IF(OR(O72="",L72="Completed",L72="Cancelled"),"",O72-StatusDate)</f>
        <v/>
      </c>
      <c r="Q72" s="28" t="str">
        <f aca="false">IF(H72="","",IF(J72&lt;&gt;"",J72,O72)-H72)</f>
        <v/>
      </c>
      <c r="R72" s="29" t="str">
        <f aca="false">IF(C72="","",IF(L72="Completed","Complete",IF(OR(L72="Cancelled",L72="On hold"),"On hold",IF(O72="","Green",IF(O72&lt;StatusDate,"Red",IF(OR(L72="At risk",AND(O72-StatusDate&lt;=AmberDays,N(K72)&lt;0.8)),"Amber","Green"))))))</f>
        <v/>
      </c>
      <c r="S72" s="23"/>
    </row>
    <row r="73" customFormat="false" ht="15" hidden="false" customHeight="false" outlineLevel="0" collapsed="false">
      <c r="A73" s="21"/>
      <c r="B73" s="22"/>
      <c r="C73" s="23"/>
      <c r="D73" s="23"/>
      <c r="E73" s="22"/>
      <c r="F73" s="21"/>
      <c r="G73" s="24"/>
      <c r="H73" s="24"/>
      <c r="I73" s="24"/>
      <c r="J73" s="24"/>
      <c r="K73" s="25"/>
      <c r="L73" s="21"/>
      <c r="M73" s="21"/>
      <c r="N73" s="23"/>
      <c r="O73" s="26" t="str">
        <f aca="false">IF(H73="","",IF(I73&lt;&gt;"",I73,H73))</f>
        <v/>
      </c>
      <c r="P73" s="27" t="str">
        <f aca="false">IF(OR(O73="",L73="Completed",L73="Cancelled"),"",O73-StatusDate)</f>
        <v/>
      </c>
      <c r="Q73" s="28" t="str">
        <f aca="false">IF(H73="","",IF(J73&lt;&gt;"",J73,O73)-H73)</f>
        <v/>
      </c>
      <c r="R73" s="29" t="str">
        <f aca="false">IF(C73="","",IF(L73="Completed","Complete",IF(OR(L73="Cancelled",L73="On hold"),"On hold",IF(O73="","Green",IF(O73&lt;StatusDate,"Red",IF(OR(L73="At risk",AND(O73-StatusDate&lt;=AmberDays,N(K73)&lt;0.8)),"Amber","Green"))))))</f>
        <v/>
      </c>
      <c r="S73" s="23"/>
    </row>
    <row r="74" customFormat="false" ht="15" hidden="false" customHeight="false" outlineLevel="0" collapsed="false">
      <c r="A74" s="21"/>
      <c r="B74" s="22"/>
      <c r="C74" s="23"/>
      <c r="D74" s="23"/>
      <c r="E74" s="22"/>
      <c r="F74" s="21"/>
      <c r="G74" s="24"/>
      <c r="H74" s="24"/>
      <c r="I74" s="24"/>
      <c r="J74" s="24"/>
      <c r="K74" s="25"/>
      <c r="L74" s="21"/>
      <c r="M74" s="21"/>
      <c r="N74" s="23"/>
      <c r="O74" s="26" t="str">
        <f aca="false">IF(H74="","",IF(I74&lt;&gt;"",I74,H74))</f>
        <v/>
      </c>
      <c r="P74" s="27" t="str">
        <f aca="false">IF(OR(O74="",L74="Completed",L74="Cancelled"),"",O74-StatusDate)</f>
        <v/>
      </c>
      <c r="Q74" s="28" t="str">
        <f aca="false">IF(H74="","",IF(J74&lt;&gt;"",J74,O74)-H74)</f>
        <v/>
      </c>
      <c r="R74" s="29" t="str">
        <f aca="false">IF(C74="","",IF(L74="Completed","Complete",IF(OR(L74="Cancelled",L74="On hold"),"On hold",IF(O74="","Green",IF(O74&lt;StatusDate,"Red",IF(OR(L74="At risk",AND(O74-StatusDate&lt;=AmberDays,N(K74)&lt;0.8)),"Amber","Green"))))))</f>
        <v/>
      </c>
      <c r="S74" s="23"/>
    </row>
    <row r="75" customFormat="false" ht="15" hidden="false" customHeight="false" outlineLevel="0" collapsed="false">
      <c r="A75" s="21"/>
      <c r="B75" s="22"/>
      <c r="C75" s="23"/>
      <c r="D75" s="23"/>
      <c r="E75" s="22"/>
      <c r="F75" s="21"/>
      <c r="G75" s="24"/>
      <c r="H75" s="24"/>
      <c r="I75" s="24"/>
      <c r="J75" s="24"/>
      <c r="K75" s="25"/>
      <c r="L75" s="21"/>
      <c r="M75" s="21"/>
      <c r="N75" s="23"/>
      <c r="O75" s="26" t="str">
        <f aca="false">IF(H75="","",IF(I75&lt;&gt;"",I75,H75))</f>
        <v/>
      </c>
      <c r="P75" s="27" t="str">
        <f aca="false">IF(OR(O75="",L75="Completed",L75="Cancelled"),"",O75-StatusDate)</f>
        <v/>
      </c>
      <c r="Q75" s="28" t="str">
        <f aca="false">IF(H75="","",IF(J75&lt;&gt;"",J75,O75)-H75)</f>
        <v/>
      </c>
      <c r="R75" s="29" t="str">
        <f aca="false">IF(C75="","",IF(L75="Completed","Complete",IF(OR(L75="Cancelled",L75="On hold"),"On hold",IF(O75="","Green",IF(O75&lt;StatusDate,"Red",IF(OR(L75="At risk",AND(O75-StatusDate&lt;=AmberDays,N(K75)&lt;0.8)),"Amber","Green"))))))</f>
        <v/>
      </c>
      <c r="S75" s="23"/>
    </row>
    <row r="76" customFormat="false" ht="15" hidden="false" customHeight="false" outlineLevel="0" collapsed="false">
      <c r="A76" s="21"/>
      <c r="B76" s="22"/>
      <c r="C76" s="23"/>
      <c r="D76" s="23"/>
      <c r="E76" s="22"/>
      <c r="F76" s="21"/>
      <c r="G76" s="24"/>
      <c r="H76" s="24"/>
      <c r="I76" s="24"/>
      <c r="J76" s="24"/>
      <c r="K76" s="25"/>
      <c r="L76" s="21"/>
      <c r="M76" s="21"/>
      <c r="N76" s="23"/>
      <c r="O76" s="26" t="str">
        <f aca="false">IF(H76="","",IF(I76&lt;&gt;"",I76,H76))</f>
        <v/>
      </c>
      <c r="P76" s="27" t="str">
        <f aca="false">IF(OR(O76="",L76="Completed",L76="Cancelled"),"",O76-StatusDate)</f>
        <v/>
      </c>
      <c r="Q76" s="28" t="str">
        <f aca="false">IF(H76="","",IF(J76&lt;&gt;"",J76,O76)-H76)</f>
        <v/>
      </c>
      <c r="R76" s="29" t="str">
        <f aca="false">IF(C76="","",IF(L76="Completed","Complete",IF(OR(L76="Cancelled",L76="On hold"),"On hold",IF(O76="","Green",IF(O76&lt;StatusDate,"Red",IF(OR(L76="At risk",AND(O76-StatusDate&lt;=AmberDays,N(K76)&lt;0.8)),"Amber","Green"))))))</f>
        <v/>
      </c>
      <c r="S76" s="23"/>
    </row>
    <row r="77" customFormat="false" ht="15" hidden="false" customHeight="false" outlineLevel="0" collapsed="false">
      <c r="A77" s="21"/>
      <c r="B77" s="22"/>
      <c r="C77" s="23"/>
      <c r="D77" s="23"/>
      <c r="E77" s="22"/>
      <c r="F77" s="21"/>
      <c r="G77" s="24"/>
      <c r="H77" s="24"/>
      <c r="I77" s="24"/>
      <c r="J77" s="24"/>
      <c r="K77" s="25"/>
      <c r="L77" s="21"/>
      <c r="M77" s="21"/>
      <c r="N77" s="23"/>
      <c r="O77" s="26" t="str">
        <f aca="false">IF(H77="","",IF(I77&lt;&gt;"",I77,H77))</f>
        <v/>
      </c>
      <c r="P77" s="27" t="str">
        <f aca="false">IF(OR(O77="",L77="Completed",L77="Cancelled"),"",O77-StatusDate)</f>
        <v/>
      </c>
      <c r="Q77" s="28" t="str">
        <f aca="false">IF(H77="","",IF(J77&lt;&gt;"",J77,O77)-H77)</f>
        <v/>
      </c>
      <c r="R77" s="29" t="str">
        <f aca="false">IF(C77="","",IF(L77="Completed","Complete",IF(OR(L77="Cancelled",L77="On hold"),"On hold",IF(O77="","Green",IF(O77&lt;StatusDate,"Red",IF(OR(L77="At risk",AND(O77-StatusDate&lt;=AmberDays,N(K77)&lt;0.8)),"Amber","Green"))))))</f>
        <v/>
      </c>
      <c r="S77" s="23"/>
    </row>
    <row r="78" customFormat="false" ht="15" hidden="false" customHeight="false" outlineLevel="0" collapsed="false">
      <c r="A78" s="21"/>
      <c r="B78" s="22"/>
      <c r="C78" s="23"/>
      <c r="D78" s="23"/>
      <c r="E78" s="22"/>
      <c r="F78" s="21"/>
      <c r="G78" s="24"/>
      <c r="H78" s="24"/>
      <c r="I78" s="24"/>
      <c r="J78" s="24"/>
      <c r="K78" s="25"/>
      <c r="L78" s="21"/>
      <c r="M78" s="21"/>
      <c r="N78" s="23"/>
      <c r="O78" s="26" t="str">
        <f aca="false">IF(H78="","",IF(I78&lt;&gt;"",I78,H78))</f>
        <v/>
      </c>
      <c r="P78" s="27" t="str">
        <f aca="false">IF(OR(O78="",L78="Completed",L78="Cancelled"),"",O78-StatusDate)</f>
        <v/>
      </c>
      <c r="Q78" s="28" t="str">
        <f aca="false">IF(H78="","",IF(J78&lt;&gt;"",J78,O78)-H78)</f>
        <v/>
      </c>
      <c r="R78" s="29" t="str">
        <f aca="false">IF(C78="","",IF(L78="Completed","Complete",IF(OR(L78="Cancelled",L78="On hold"),"On hold",IF(O78="","Green",IF(O78&lt;StatusDate,"Red",IF(OR(L78="At risk",AND(O78-StatusDate&lt;=AmberDays,N(K78)&lt;0.8)),"Amber","Green"))))))</f>
        <v/>
      </c>
      <c r="S78" s="23"/>
    </row>
    <row r="79" customFormat="false" ht="15" hidden="false" customHeight="false" outlineLevel="0" collapsed="false">
      <c r="A79" s="21"/>
      <c r="B79" s="22"/>
      <c r="C79" s="23"/>
      <c r="D79" s="23"/>
      <c r="E79" s="22"/>
      <c r="F79" s="21"/>
      <c r="G79" s="24"/>
      <c r="H79" s="24"/>
      <c r="I79" s="24"/>
      <c r="J79" s="24"/>
      <c r="K79" s="25"/>
      <c r="L79" s="21"/>
      <c r="M79" s="21"/>
      <c r="N79" s="23"/>
      <c r="O79" s="26" t="str">
        <f aca="false">IF(H79="","",IF(I79&lt;&gt;"",I79,H79))</f>
        <v/>
      </c>
      <c r="P79" s="27" t="str">
        <f aca="false">IF(OR(O79="",L79="Completed",L79="Cancelled"),"",O79-StatusDate)</f>
        <v/>
      </c>
      <c r="Q79" s="28" t="str">
        <f aca="false">IF(H79="","",IF(J79&lt;&gt;"",J79,O79)-H79)</f>
        <v/>
      </c>
      <c r="R79" s="29" t="str">
        <f aca="false">IF(C79="","",IF(L79="Completed","Complete",IF(OR(L79="Cancelled",L79="On hold"),"On hold",IF(O79="","Green",IF(O79&lt;StatusDate,"Red",IF(OR(L79="At risk",AND(O79-StatusDate&lt;=AmberDays,N(K79)&lt;0.8)),"Amber","Green"))))))</f>
        <v/>
      </c>
      <c r="S79" s="23"/>
    </row>
    <row r="80" customFormat="false" ht="15" hidden="false" customHeight="false" outlineLevel="0" collapsed="false">
      <c r="A80" s="21"/>
      <c r="B80" s="22"/>
      <c r="C80" s="23"/>
      <c r="D80" s="23"/>
      <c r="E80" s="22"/>
      <c r="F80" s="21"/>
      <c r="G80" s="24"/>
      <c r="H80" s="24"/>
      <c r="I80" s="24"/>
      <c r="J80" s="24"/>
      <c r="K80" s="25"/>
      <c r="L80" s="21"/>
      <c r="M80" s="21"/>
      <c r="N80" s="23"/>
      <c r="O80" s="26" t="str">
        <f aca="false">IF(H80="","",IF(I80&lt;&gt;"",I80,H80))</f>
        <v/>
      </c>
      <c r="P80" s="27" t="str">
        <f aca="false">IF(OR(O80="",L80="Completed",L80="Cancelled"),"",O80-StatusDate)</f>
        <v/>
      </c>
      <c r="Q80" s="28" t="str">
        <f aca="false">IF(H80="","",IF(J80&lt;&gt;"",J80,O80)-H80)</f>
        <v/>
      </c>
      <c r="R80" s="29" t="str">
        <f aca="false">IF(C80="","",IF(L80="Completed","Complete",IF(OR(L80="Cancelled",L80="On hold"),"On hold",IF(O80="","Green",IF(O80&lt;StatusDate,"Red",IF(OR(L80="At risk",AND(O80-StatusDate&lt;=AmberDays,N(K80)&lt;0.8)),"Amber","Green"))))))</f>
        <v/>
      </c>
      <c r="S80" s="23"/>
    </row>
    <row r="81" customFormat="false" ht="15" hidden="false" customHeight="false" outlineLevel="0" collapsed="false">
      <c r="A81" s="21"/>
      <c r="B81" s="22"/>
      <c r="C81" s="23"/>
      <c r="D81" s="23"/>
      <c r="E81" s="22"/>
      <c r="F81" s="21"/>
      <c r="G81" s="24"/>
      <c r="H81" s="24"/>
      <c r="I81" s="24"/>
      <c r="J81" s="24"/>
      <c r="K81" s="25"/>
      <c r="L81" s="21"/>
      <c r="M81" s="21"/>
      <c r="N81" s="23"/>
      <c r="O81" s="26" t="str">
        <f aca="false">IF(H81="","",IF(I81&lt;&gt;"",I81,H81))</f>
        <v/>
      </c>
      <c r="P81" s="27" t="str">
        <f aca="false">IF(OR(O81="",L81="Completed",L81="Cancelled"),"",O81-StatusDate)</f>
        <v/>
      </c>
      <c r="Q81" s="28" t="str">
        <f aca="false">IF(H81="","",IF(J81&lt;&gt;"",J81,O81)-H81)</f>
        <v/>
      </c>
      <c r="R81" s="29" t="str">
        <f aca="false">IF(C81="","",IF(L81="Completed","Complete",IF(OR(L81="Cancelled",L81="On hold"),"On hold",IF(O81="","Green",IF(O81&lt;StatusDate,"Red",IF(OR(L81="At risk",AND(O81-StatusDate&lt;=AmberDays,N(K81)&lt;0.8)),"Amber","Green"))))))</f>
        <v/>
      </c>
      <c r="S81" s="23"/>
    </row>
    <row r="82" customFormat="false" ht="15" hidden="false" customHeight="false" outlineLevel="0" collapsed="false">
      <c r="A82" s="21"/>
      <c r="B82" s="22"/>
      <c r="C82" s="23"/>
      <c r="D82" s="23"/>
      <c r="E82" s="22"/>
      <c r="F82" s="21"/>
      <c r="G82" s="24"/>
      <c r="H82" s="24"/>
      <c r="I82" s="24"/>
      <c r="J82" s="24"/>
      <c r="K82" s="25"/>
      <c r="L82" s="21"/>
      <c r="M82" s="21"/>
      <c r="N82" s="23"/>
      <c r="O82" s="26" t="str">
        <f aca="false">IF(H82="","",IF(I82&lt;&gt;"",I82,H82))</f>
        <v/>
      </c>
      <c r="P82" s="27" t="str">
        <f aca="false">IF(OR(O82="",L82="Completed",L82="Cancelled"),"",O82-StatusDate)</f>
        <v/>
      </c>
      <c r="Q82" s="28" t="str">
        <f aca="false">IF(H82="","",IF(J82&lt;&gt;"",J82,O82)-H82)</f>
        <v/>
      </c>
      <c r="R82" s="29" t="str">
        <f aca="false">IF(C82="","",IF(L82="Completed","Complete",IF(OR(L82="Cancelled",L82="On hold"),"On hold",IF(O82="","Green",IF(O82&lt;StatusDate,"Red",IF(OR(L82="At risk",AND(O82-StatusDate&lt;=AmberDays,N(K82)&lt;0.8)),"Amber","Green"))))))</f>
        <v/>
      </c>
      <c r="S82" s="23"/>
    </row>
    <row r="83" customFormat="false" ht="15" hidden="false" customHeight="false" outlineLevel="0" collapsed="false">
      <c r="A83" s="21"/>
      <c r="B83" s="22"/>
      <c r="C83" s="23"/>
      <c r="D83" s="23"/>
      <c r="E83" s="22"/>
      <c r="F83" s="21"/>
      <c r="G83" s="24"/>
      <c r="H83" s="24"/>
      <c r="I83" s="24"/>
      <c r="J83" s="24"/>
      <c r="K83" s="25"/>
      <c r="L83" s="21"/>
      <c r="M83" s="21"/>
      <c r="N83" s="23"/>
      <c r="O83" s="26" t="str">
        <f aca="false">IF(H83="","",IF(I83&lt;&gt;"",I83,H83))</f>
        <v/>
      </c>
      <c r="P83" s="27" t="str">
        <f aca="false">IF(OR(O83="",L83="Completed",L83="Cancelled"),"",O83-StatusDate)</f>
        <v/>
      </c>
      <c r="Q83" s="28" t="str">
        <f aca="false">IF(H83="","",IF(J83&lt;&gt;"",J83,O83)-H83)</f>
        <v/>
      </c>
      <c r="R83" s="29" t="str">
        <f aca="false">IF(C83="","",IF(L83="Completed","Complete",IF(OR(L83="Cancelled",L83="On hold"),"On hold",IF(O83="","Green",IF(O83&lt;StatusDate,"Red",IF(OR(L83="At risk",AND(O83-StatusDate&lt;=AmberDays,N(K83)&lt;0.8)),"Amber","Green"))))))</f>
        <v/>
      </c>
      <c r="S83" s="23"/>
    </row>
    <row r="84" customFormat="false" ht="15" hidden="false" customHeight="false" outlineLevel="0" collapsed="false">
      <c r="A84" s="21"/>
      <c r="B84" s="22"/>
      <c r="C84" s="23"/>
      <c r="D84" s="23"/>
      <c r="E84" s="22"/>
      <c r="F84" s="21"/>
      <c r="G84" s="24"/>
      <c r="H84" s="24"/>
      <c r="I84" s="24"/>
      <c r="J84" s="24"/>
      <c r="K84" s="25"/>
      <c r="L84" s="21"/>
      <c r="M84" s="21"/>
      <c r="N84" s="23"/>
      <c r="O84" s="26" t="str">
        <f aca="false">IF(H84="","",IF(I84&lt;&gt;"",I84,H84))</f>
        <v/>
      </c>
      <c r="P84" s="27" t="str">
        <f aca="false">IF(OR(O84="",L84="Completed",L84="Cancelled"),"",O84-StatusDate)</f>
        <v/>
      </c>
      <c r="Q84" s="28" t="str">
        <f aca="false">IF(H84="","",IF(J84&lt;&gt;"",J84,O84)-H84)</f>
        <v/>
      </c>
      <c r="R84" s="29" t="str">
        <f aca="false">IF(C84="","",IF(L84="Completed","Complete",IF(OR(L84="Cancelled",L84="On hold"),"On hold",IF(O84="","Green",IF(O84&lt;StatusDate,"Red",IF(OR(L84="At risk",AND(O84-StatusDate&lt;=AmberDays,N(K84)&lt;0.8)),"Amber","Green"))))))</f>
        <v/>
      </c>
      <c r="S84" s="23"/>
    </row>
    <row r="85" customFormat="false" ht="15" hidden="false" customHeight="false" outlineLevel="0" collapsed="false">
      <c r="A85" s="21"/>
      <c r="B85" s="22"/>
      <c r="C85" s="23"/>
      <c r="D85" s="23"/>
      <c r="E85" s="22"/>
      <c r="F85" s="21"/>
      <c r="G85" s="24"/>
      <c r="H85" s="24"/>
      <c r="I85" s="24"/>
      <c r="J85" s="24"/>
      <c r="K85" s="25"/>
      <c r="L85" s="21"/>
      <c r="M85" s="21"/>
      <c r="N85" s="23"/>
      <c r="O85" s="26" t="str">
        <f aca="false">IF(H85="","",IF(I85&lt;&gt;"",I85,H85))</f>
        <v/>
      </c>
      <c r="P85" s="27" t="str">
        <f aca="false">IF(OR(O85="",L85="Completed",L85="Cancelled"),"",O85-StatusDate)</f>
        <v/>
      </c>
      <c r="Q85" s="28" t="str">
        <f aca="false">IF(H85="","",IF(J85&lt;&gt;"",J85,O85)-H85)</f>
        <v/>
      </c>
      <c r="R85" s="29" t="str">
        <f aca="false">IF(C85="","",IF(L85="Completed","Complete",IF(OR(L85="Cancelled",L85="On hold"),"On hold",IF(O85="","Green",IF(O85&lt;StatusDate,"Red",IF(OR(L85="At risk",AND(O85-StatusDate&lt;=AmberDays,N(K85)&lt;0.8)),"Amber","Green"))))))</f>
        <v/>
      </c>
      <c r="S85" s="23"/>
    </row>
    <row r="86" customFormat="false" ht="15" hidden="false" customHeight="false" outlineLevel="0" collapsed="false">
      <c r="A86" s="21"/>
      <c r="B86" s="22"/>
      <c r="C86" s="23"/>
      <c r="D86" s="23"/>
      <c r="E86" s="22"/>
      <c r="F86" s="21"/>
      <c r="G86" s="24"/>
      <c r="H86" s="24"/>
      <c r="I86" s="24"/>
      <c r="J86" s="24"/>
      <c r="K86" s="25"/>
      <c r="L86" s="21"/>
      <c r="M86" s="21"/>
      <c r="N86" s="23"/>
      <c r="O86" s="26" t="str">
        <f aca="false">IF(H86="","",IF(I86&lt;&gt;"",I86,H86))</f>
        <v/>
      </c>
      <c r="P86" s="27" t="str">
        <f aca="false">IF(OR(O86="",L86="Completed",L86="Cancelled"),"",O86-StatusDate)</f>
        <v/>
      </c>
      <c r="Q86" s="28" t="str">
        <f aca="false">IF(H86="","",IF(J86&lt;&gt;"",J86,O86)-H86)</f>
        <v/>
      </c>
      <c r="R86" s="29" t="str">
        <f aca="false">IF(C86="","",IF(L86="Completed","Complete",IF(OR(L86="Cancelled",L86="On hold"),"On hold",IF(O86="","Green",IF(O86&lt;StatusDate,"Red",IF(OR(L86="At risk",AND(O86-StatusDate&lt;=AmberDays,N(K86)&lt;0.8)),"Amber","Green"))))))</f>
        <v/>
      </c>
      <c r="S86" s="23"/>
    </row>
    <row r="87" customFormat="false" ht="15" hidden="false" customHeight="false" outlineLevel="0" collapsed="false">
      <c r="A87" s="21"/>
      <c r="B87" s="22"/>
      <c r="C87" s="23"/>
      <c r="D87" s="23"/>
      <c r="E87" s="22"/>
      <c r="F87" s="21"/>
      <c r="G87" s="24"/>
      <c r="H87" s="24"/>
      <c r="I87" s="24"/>
      <c r="J87" s="24"/>
      <c r="K87" s="25"/>
      <c r="L87" s="21"/>
      <c r="M87" s="21"/>
      <c r="N87" s="23"/>
      <c r="O87" s="26" t="str">
        <f aca="false">IF(H87="","",IF(I87&lt;&gt;"",I87,H87))</f>
        <v/>
      </c>
      <c r="P87" s="27" t="str">
        <f aca="false">IF(OR(O87="",L87="Completed",L87="Cancelled"),"",O87-StatusDate)</f>
        <v/>
      </c>
      <c r="Q87" s="28" t="str">
        <f aca="false">IF(H87="","",IF(J87&lt;&gt;"",J87,O87)-H87)</f>
        <v/>
      </c>
      <c r="R87" s="29" t="str">
        <f aca="false">IF(C87="","",IF(L87="Completed","Complete",IF(OR(L87="Cancelled",L87="On hold"),"On hold",IF(O87="","Green",IF(O87&lt;StatusDate,"Red",IF(OR(L87="At risk",AND(O87-StatusDate&lt;=AmberDays,N(K87)&lt;0.8)),"Amber","Green"))))))</f>
        <v/>
      </c>
      <c r="S87" s="23"/>
    </row>
    <row r="88" customFormat="false" ht="15" hidden="false" customHeight="false" outlineLevel="0" collapsed="false">
      <c r="A88" s="21"/>
      <c r="B88" s="22"/>
      <c r="C88" s="23"/>
      <c r="D88" s="23"/>
      <c r="E88" s="22"/>
      <c r="F88" s="21"/>
      <c r="G88" s="24"/>
      <c r="H88" s="24"/>
      <c r="I88" s="24"/>
      <c r="J88" s="24"/>
      <c r="K88" s="25"/>
      <c r="L88" s="21"/>
      <c r="M88" s="21"/>
      <c r="N88" s="23"/>
      <c r="O88" s="26" t="str">
        <f aca="false">IF(H88="","",IF(I88&lt;&gt;"",I88,H88))</f>
        <v/>
      </c>
      <c r="P88" s="27" t="str">
        <f aca="false">IF(OR(O88="",L88="Completed",L88="Cancelled"),"",O88-StatusDate)</f>
        <v/>
      </c>
      <c r="Q88" s="28" t="str">
        <f aca="false">IF(H88="","",IF(J88&lt;&gt;"",J88,O88)-H88)</f>
        <v/>
      </c>
      <c r="R88" s="29" t="str">
        <f aca="false">IF(C88="","",IF(L88="Completed","Complete",IF(OR(L88="Cancelled",L88="On hold"),"On hold",IF(O88="","Green",IF(O88&lt;StatusDate,"Red",IF(OR(L88="At risk",AND(O88-StatusDate&lt;=AmberDays,N(K88)&lt;0.8)),"Amber","Green"))))))</f>
        <v/>
      </c>
      <c r="S88" s="23"/>
    </row>
    <row r="89" customFormat="false" ht="15" hidden="false" customHeight="false" outlineLevel="0" collapsed="false">
      <c r="A89" s="21"/>
      <c r="B89" s="22"/>
      <c r="C89" s="23"/>
      <c r="D89" s="23"/>
      <c r="E89" s="22"/>
      <c r="F89" s="21"/>
      <c r="G89" s="24"/>
      <c r="H89" s="24"/>
      <c r="I89" s="24"/>
      <c r="J89" s="24"/>
      <c r="K89" s="25"/>
      <c r="L89" s="21"/>
      <c r="M89" s="21"/>
      <c r="N89" s="23"/>
      <c r="O89" s="26" t="str">
        <f aca="false">IF(H89="","",IF(I89&lt;&gt;"",I89,H89))</f>
        <v/>
      </c>
      <c r="P89" s="27" t="str">
        <f aca="false">IF(OR(O89="",L89="Completed",L89="Cancelled"),"",O89-StatusDate)</f>
        <v/>
      </c>
      <c r="Q89" s="28" t="str">
        <f aca="false">IF(H89="","",IF(J89&lt;&gt;"",J89,O89)-H89)</f>
        <v/>
      </c>
      <c r="R89" s="29" t="str">
        <f aca="false">IF(C89="","",IF(L89="Completed","Complete",IF(OR(L89="Cancelled",L89="On hold"),"On hold",IF(O89="","Green",IF(O89&lt;StatusDate,"Red",IF(OR(L89="At risk",AND(O89-StatusDate&lt;=AmberDays,N(K89)&lt;0.8)),"Amber","Green"))))))</f>
        <v/>
      </c>
      <c r="S89" s="23"/>
    </row>
    <row r="90" customFormat="false" ht="15" hidden="false" customHeight="false" outlineLevel="0" collapsed="false">
      <c r="A90" s="21"/>
      <c r="B90" s="22"/>
      <c r="C90" s="23"/>
      <c r="D90" s="23"/>
      <c r="E90" s="22"/>
      <c r="F90" s="21"/>
      <c r="G90" s="24"/>
      <c r="H90" s="24"/>
      <c r="I90" s="24"/>
      <c r="J90" s="24"/>
      <c r="K90" s="25"/>
      <c r="L90" s="21"/>
      <c r="M90" s="21"/>
      <c r="N90" s="23"/>
      <c r="O90" s="26" t="str">
        <f aca="false">IF(H90="","",IF(I90&lt;&gt;"",I90,H90))</f>
        <v/>
      </c>
      <c r="P90" s="27" t="str">
        <f aca="false">IF(OR(O90="",L90="Completed",L90="Cancelled"),"",O90-StatusDate)</f>
        <v/>
      </c>
      <c r="Q90" s="28" t="str">
        <f aca="false">IF(H90="","",IF(J90&lt;&gt;"",J90,O90)-H90)</f>
        <v/>
      </c>
      <c r="R90" s="29" t="str">
        <f aca="false">IF(C90="","",IF(L90="Completed","Complete",IF(OR(L90="Cancelled",L90="On hold"),"On hold",IF(O90="","Green",IF(O90&lt;StatusDate,"Red",IF(OR(L90="At risk",AND(O90-StatusDate&lt;=AmberDays,N(K90)&lt;0.8)),"Amber","Green"))))))</f>
        <v/>
      </c>
      <c r="S90" s="23"/>
    </row>
    <row r="91" customFormat="false" ht="15" hidden="false" customHeight="false" outlineLevel="0" collapsed="false">
      <c r="A91" s="21"/>
      <c r="B91" s="22"/>
      <c r="C91" s="23"/>
      <c r="D91" s="23"/>
      <c r="E91" s="22"/>
      <c r="F91" s="21"/>
      <c r="G91" s="24"/>
      <c r="H91" s="24"/>
      <c r="I91" s="24"/>
      <c r="J91" s="24"/>
      <c r="K91" s="25"/>
      <c r="L91" s="21"/>
      <c r="M91" s="21"/>
      <c r="N91" s="23"/>
      <c r="O91" s="26" t="str">
        <f aca="false">IF(H91="","",IF(I91&lt;&gt;"",I91,H91))</f>
        <v/>
      </c>
      <c r="P91" s="27" t="str">
        <f aca="false">IF(OR(O91="",L91="Completed",L91="Cancelled"),"",O91-StatusDate)</f>
        <v/>
      </c>
      <c r="Q91" s="28" t="str">
        <f aca="false">IF(H91="","",IF(J91&lt;&gt;"",J91,O91)-H91)</f>
        <v/>
      </c>
      <c r="R91" s="29" t="str">
        <f aca="false">IF(C91="","",IF(L91="Completed","Complete",IF(OR(L91="Cancelled",L91="On hold"),"On hold",IF(O91="","Green",IF(O91&lt;StatusDate,"Red",IF(OR(L91="At risk",AND(O91-StatusDate&lt;=AmberDays,N(K91)&lt;0.8)),"Amber","Green"))))))</f>
        <v/>
      </c>
      <c r="S91" s="23"/>
    </row>
    <row r="92" customFormat="false" ht="15" hidden="false" customHeight="false" outlineLevel="0" collapsed="false">
      <c r="A92" s="21"/>
      <c r="B92" s="22"/>
      <c r="C92" s="23"/>
      <c r="D92" s="23"/>
      <c r="E92" s="22"/>
      <c r="F92" s="21"/>
      <c r="G92" s="24"/>
      <c r="H92" s="24"/>
      <c r="I92" s="24"/>
      <c r="J92" s="24"/>
      <c r="K92" s="25"/>
      <c r="L92" s="21"/>
      <c r="M92" s="21"/>
      <c r="N92" s="23"/>
      <c r="O92" s="26" t="str">
        <f aca="false">IF(H92="","",IF(I92&lt;&gt;"",I92,H92))</f>
        <v/>
      </c>
      <c r="P92" s="27" t="str">
        <f aca="false">IF(OR(O92="",L92="Completed",L92="Cancelled"),"",O92-StatusDate)</f>
        <v/>
      </c>
      <c r="Q92" s="28" t="str">
        <f aca="false">IF(H92="","",IF(J92&lt;&gt;"",J92,O92)-H92)</f>
        <v/>
      </c>
      <c r="R92" s="29" t="str">
        <f aca="false">IF(C92="","",IF(L92="Completed","Complete",IF(OR(L92="Cancelled",L92="On hold"),"On hold",IF(O92="","Green",IF(O92&lt;StatusDate,"Red",IF(OR(L92="At risk",AND(O92-StatusDate&lt;=AmberDays,N(K92)&lt;0.8)),"Amber","Green"))))))</f>
        <v/>
      </c>
      <c r="S92" s="23"/>
    </row>
    <row r="93" customFormat="false" ht="15" hidden="false" customHeight="false" outlineLevel="0" collapsed="false">
      <c r="A93" s="21"/>
      <c r="B93" s="22"/>
      <c r="C93" s="23"/>
      <c r="D93" s="23"/>
      <c r="E93" s="22"/>
      <c r="F93" s="21"/>
      <c r="G93" s="24"/>
      <c r="H93" s="24"/>
      <c r="I93" s="24"/>
      <c r="J93" s="24"/>
      <c r="K93" s="25"/>
      <c r="L93" s="21"/>
      <c r="M93" s="21"/>
      <c r="N93" s="23"/>
      <c r="O93" s="26" t="str">
        <f aca="false">IF(H93="","",IF(I93&lt;&gt;"",I93,H93))</f>
        <v/>
      </c>
      <c r="P93" s="27" t="str">
        <f aca="false">IF(OR(O93="",L93="Completed",L93="Cancelled"),"",O93-StatusDate)</f>
        <v/>
      </c>
      <c r="Q93" s="28" t="str">
        <f aca="false">IF(H93="","",IF(J93&lt;&gt;"",J93,O93)-H93)</f>
        <v/>
      </c>
      <c r="R93" s="29" t="str">
        <f aca="false">IF(C93="","",IF(L93="Completed","Complete",IF(OR(L93="Cancelled",L93="On hold"),"On hold",IF(O93="","Green",IF(O93&lt;StatusDate,"Red",IF(OR(L93="At risk",AND(O93-StatusDate&lt;=AmberDays,N(K93)&lt;0.8)),"Amber","Green"))))))</f>
        <v/>
      </c>
      <c r="S93" s="23"/>
    </row>
    <row r="94" customFormat="false" ht="15" hidden="false" customHeight="false" outlineLevel="0" collapsed="false">
      <c r="A94" s="21"/>
      <c r="B94" s="22"/>
      <c r="C94" s="23"/>
      <c r="D94" s="23"/>
      <c r="E94" s="22"/>
      <c r="F94" s="21"/>
      <c r="G94" s="24"/>
      <c r="H94" s="24"/>
      <c r="I94" s="24"/>
      <c r="J94" s="24"/>
      <c r="K94" s="25"/>
      <c r="L94" s="21"/>
      <c r="M94" s="21"/>
      <c r="N94" s="23"/>
      <c r="O94" s="26" t="str">
        <f aca="false">IF(H94="","",IF(I94&lt;&gt;"",I94,H94))</f>
        <v/>
      </c>
      <c r="P94" s="27" t="str">
        <f aca="false">IF(OR(O94="",L94="Completed",L94="Cancelled"),"",O94-StatusDate)</f>
        <v/>
      </c>
      <c r="Q94" s="28" t="str">
        <f aca="false">IF(H94="","",IF(J94&lt;&gt;"",J94,O94)-H94)</f>
        <v/>
      </c>
      <c r="R94" s="29" t="str">
        <f aca="false">IF(C94="","",IF(L94="Completed","Complete",IF(OR(L94="Cancelled",L94="On hold"),"On hold",IF(O94="","Green",IF(O94&lt;StatusDate,"Red",IF(OR(L94="At risk",AND(O94-StatusDate&lt;=AmberDays,N(K94)&lt;0.8)),"Amber","Green"))))))</f>
        <v/>
      </c>
      <c r="S94" s="23"/>
    </row>
    <row r="95" customFormat="false" ht="15" hidden="false" customHeight="false" outlineLevel="0" collapsed="false">
      <c r="A95" s="21"/>
      <c r="B95" s="22"/>
      <c r="C95" s="23"/>
      <c r="D95" s="23"/>
      <c r="E95" s="22"/>
      <c r="F95" s="21"/>
      <c r="G95" s="24"/>
      <c r="H95" s="24"/>
      <c r="I95" s="24"/>
      <c r="J95" s="24"/>
      <c r="K95" s="25"/>
      <c r="L95" s="21"/>
      <c r="M95" s="21"/>
      <c r="N95" s="23"/>
      <c r="O95" s="26" t="str">
        <f aca="false">IF(H95="","",IF(I95&lt;&gt;"",I95,H95))</f>
        <v/>
      </c>
      <c r="P95" s="27" t="str">
        <f aca="false">IF(OR(O95="",L95="Completed",L95="Cancelled"),"",O95-StatusDate)</f>
        <v/>
      </c>
      <c r="Q95" s="28" t="str">
        <f aca="false">IF(H95="","",IF(J95&lt;&gt;"",J95,O95)-H95)</f>
        <v/>
      </c>
      <c r="R95" s="29" t="str">
        <f aca="false">IF(C95="","",IF(L95="Completed","Complete",IF(OR(L95="Cancelled",L95="On hold"),"On hold",IF(O95="","Green",IF(O95&lt;StatusDate,"Red",IF(OR(L95="At risk",AND(O95-StatusDate&lt;=AmberDays,N(K95)&lt;0.8)),"Amber","Green"))))))</f>
        <v/>
      </c>
      <c r="S95" s="23"/>
    </row>
    <row r="96" customFormat="false" ht="15" hidden="false" customHeight="false" outlineLevel="0" collapsed="false">
      <c r="A96" s="21"/>
      <c r="B96" s="22"/>
      <c r="C96" s="23"/>
      <c r="D96" s="23"/>
      <c r="E96" s="22"/>
      <c r="F96" s="21"/>
      <c r="G96" s="24"/>
      <c r="H96" s="24"/>
      <c r="I96" s="24"/>
      <c r="J96" s="24"/>
      <c r="K96" s="25"/>
      <c r="L96" s="21"/>
      <c r="M96" s="21"/>
      <c r="N96" s="23"/>
      <c r="O96" s="26" t="str">
        <f aca="false">IF(H96="","",IF(I96&lt;&gt;"",I96,H96))</f>
        <v/>
      </c>
      <c r="P96" s="27" t="str">
        <f aca="false">IF(OR(O96="",L96="Completed",L96="Cancelled"),"",O96-StatusDate)</f>
        <v/>
      </c>
      <c r="Q96" s="28" t="str">
        <f aca="false">IF(H96="","",IF(J96&lt;&gt;"",J96,O96)-H96)</f>
        <v/>
      </c>
      <c r="R96" s="29" t="str">
        <f aca="false">IF(C96="","",IF(L96="Completed","Complete",IF(OR(L96="Cancelled",L96="On hold"),"On hold",IF(O96="","Green",IF(O96&lt;StatusDate,"Red",IF(OR(L96="At risk",AND(O96-StatusDate&lt;=AmberDays,N(K96)&lt;0.8)),"Amber","Green"))))))</f>
        <v/>
      </c>
      <c r="S96" s="23"/>
    </row>
    <row r="97" customFormat="false" ht="15" hidden="false" customHeight="false" outlineLevel="0" collapsed="false">
      <c r="A97" s="21"/>
      <c r="B97" s="22"/>
      <c r="C97" s="23"/>
      <c r="D97" s="23"/>
      <c r="E97" s="22"/>
      <c r="F97" s="21"/>
      <c r="G97" s="24"/>
      <c r="H97" s="24"/>
      <c r="I97" s="24"/>
      <c r="J97" s="24"/>
      <c r="K97" s="25"/>
      <c r="L97" s="21"/>
      <c r="M97" s="21"/>
      <c r="N97" s="23"/>
      <c r="O97" s="26" t="str">
        <f aca="false">IF(H97="","",IF(I97&lt;&gt;"",I97,H97))</f>
        <v/>
      </c>
      <c r="P97" s="27" t="str">
        <f aca="false">IF(OR(O97="",L97="Completed",L97="Cancelled"),"",O97-StatusDate)</f>
        <v/>
      </c>
      <c r="Q97" s="28" t="str">
        <f aca="false">IF(H97="","",IF(J97&lt;&gt;"",J97,O97)-H97)</f>
        <v/>
      </c>
      <c r="R97" s="29" t="str">
        <f aca="false">IF(C97="","",IF(L97="Completed","Complete",IF(OR(L97="Cancelled",L97="On hold"),"On hold",IF(O97="","Green",IF(O97&lt;StatusDate,"Red",IF(OR(L97="At risk",AND(O97-StatusDate&lt;=AmberDays,N(K97)&lt;0.8)),"Amber","Green"))))))</f>
        <v/>
      </c>
      <c r="S97" s="23"/>
    </row>
    <row r="98" customFormat="false" ht="15" hidden="false" customHeight="false" outlineLevel="0" collapsed="false">
      <c r="A98" s="21"/>
      <c r="B98" s="22"/>
      <c r="C98" s="23"/>
      <c r="D98" s="23"/>
      <c r="E98" s="22"/>
      <c r="F98" s="21"/>
      <c r="G98" s="24"/>
      <c r="H98" s="24"/>
      <c r="I98" s="24"/>
      <c r="J98" s="24"/>
      <c r="K98" s="25"/>
      <c r="L98" s="21"/>
      <c r="M98" s="21"/>
      <c r="N98" s="23"/>
      <c r="O98" s="26" t="str">
        <f aca="false">IF(H98="","",IF(I98&lt;&gt;"",I98,H98))</f>
        <v/>
      </c>
      <c r="P98" s="27" t="str">
        <f aca="false">IF(OR(O98="",L98="Completed",L98="Cancelled"),"",O98-StatusDate)</f>
        <v/>
      </c>
      <c r="Q98" s="28" t="str">
        <f aca="false">IF(H98="","",IF(J98&lt;&gt;"",J98,O98)-H98)</f>
        <v/>
      </c>
      <c r="R98" s="29" t="str">
        <f aca="false">IF(C98="","",IF(L98="Completed","Complete",IF(OR(L98="Cancelled",L98="On hold"),"On hold",IF(O98="","Green",IF(O98&lt;StatusDate,"Red",IF(OR(L98="At risk",AND(O98-StatusDate&lt;=AmberDays,N(K98)&lt;0.8)),"Amber","Green"))))))</f>
        <v/>
      </c>
      <c r="S98" s="23"/>
    </row>
    <row r="99" customFormat="false" ht="15" hidden="false" customHeight="false" outlineLevel="0" collapsed="false">
      <c r="A99" s="21"/>
      <c r="B99" s="22"/>
      <c r="C99" s="23"/>
      <c r="D99" s="23"/>
      <c r="E99" s="22"/>
      <c r="F99" s="21"/>
      <c r="G99" s="24"/>
      <c r="H99" s="24"/>
      <c r="I99" s="24"/>
      <c r="J99" s="24"/>
      <c r="K99" s="25"/>
      <c r="L99" s="21"/>
      <c r="M99" s="21"/>
      <c r="N99" s="23"/>
      <c r="O99" s="26" t="str">
        <f aca="false">IF(H99="","",IF(I99&lt;&gt;"",I99,H99))</f>
        <v/>
      </c>
      <c r="P99" s="27" t="str">
        <f aca="false">IF(OR(O99="",L99="Completed",L99="Cancelled"),"",O99-StatusDate)</f>
        <v/>
      </c>
      <c r="Q99" s="28" t="str">
        <f aca="false">IF(H99="","",IF(J99&lt;&gt;"",J99,O99)-H99)</f>
        <v/>
      </c>
      <c r="R99" s="29" t="str">
        <f aca="false">IF(C99="","",IF(L99="Completed","Complete",IF(OR(L99="Cancelled",L99="On hold"),"On hold",IF(O99="","Green",IF(O99&lt;StatusDate,"Red",IF(OR(L99="At risk",AND(O99-StatusDate&lt;=AmberDays,N(K99)&lt;0.8)),"Amber","Green"))))))</f>
        <v/>
      </c>
      <c r="S99" s="23"/>
    </row>
    <row r="100" customFormat="false" ht="15" hidden="false" customHeight="false" outlineLevel="0" collapsed="false">
      <c r="A100" s="21"/>
      <c r="B100" s="22"/>
      <c r="C100" s="23"/>
      <c r="D100" s="23"/>
      <c r="E100" s="22"/>
      <c r="F100" s="21"/>
      <c r="G100" s="24"/>
      <c r="H100" s="24"/>
      <c r="I100" s="24"/>
      <c r="J100" s="24"/>
      <c r="K100" s="25"/>
      <c r="L100" s="21"/>
      <c r="M100" s="21"/>
      <c r="N100" s="23"/>
      <c r="O100" s="26" t="str">
        <f aca="false">IF(H100="","",IF(I100&lt;&gt;"",I100,H100))</f>
        <v/>
      </c>
      <c r="P100" s="27" t="str">
        <f aca="false">IF(OR(O100="",L100="Completed",L100="Cancelled"),"",O100-StatusDate)</f>
        <v/>
      </c>
      <c r="Q100" s="28" t="str">
        <f aca="false">IF(H100="","",IF(J100&lt;&gt;"",J100,O100)-H100)</f>
        <v/>
      </c>
      <c r="R100" s="29" t="str">
        <f aca="false">IF(C100="","",IF(L100="Completed","Complete",IF(OR(L100="Cancelled",L100="On hold"),"On hold",IF(O100="","Green",IF(O100&lt;StatusDate,"Red",IF(OR(L100="At risk",AND(O100-StatusDate&lt;=AmberDays,N(K100)&lt;0.8)),"Amber","Green"))))))</f>
        <v/>
      </c>
      <c r="S100" s="23"/>
    </row>
    <row r="101" customFormat="false" ht="15" hidden="false" customHeight="false" outlineLevel="0" collapsed="false">
      <c r="A101" s="21"/>
      <c r="B101" s="22"/>
      <c r="C101" s="23"/>
      <c r="D101" s="23"/>
      <c r="E101" s="22"/>
      <c r="F101" s="21"/>
      <c r="G101" s="24"/>
      <c r="H101" s="24"/>
      <c r="I101" s="24"/>
      <c r="J101" s="24"/>
      <c r="K101" s="25"/>
      <c r="L101" s="21"/>
      <c r="M101" s="21"/>
      <c r="N101" s="23"/>
      <c r="O101" s="26" t="str">
        <f aca="false">IF(H101="","",IF(I101&lt;&gt;"",I101,H101))</f>
        <v/>
      </c>
      <c r="P101" s="27" t="str">
        <f aca="false">IF(OR(O101="",L101="Completed",L101="Cancelled"),"",O101-StatusDate)</f>
        <v/>
      </c>
      <c r="Q101" s="28" t="str">
        <f aca="false">IF(H101="","",IF(J101&lt;&gt;"",J101,O101)-H101)</f>
        <v/>
      </c>
      <c r="R101" s="29" t="str">
        <f aca="false">IF(C101="","",IF(L101="Completed","Complete",IF(OR(L101="Cancelled",L101="On hold"),"On hold",IF(O101="","Green",IF(O101&lt;StatusDate,"Red",IF(OR(L101="At risk",AND(O101-StatusDate&lt;=AmberDays,N(K101)&lt;0.8)),"Amber","Green"))))))</f>
        <v/>
      </c>
      <c r="S101" s="23"/>
    </row>
    <row r="102" customFormat="false" ht="15" hidden="false" customHeight="false" outlineLevel="0" collapsed="false">
      <c r="A102" s="21"/>
      <c r="B102" s="22"/>
      <c r="C102" s="23"/>
      <c r="D102" s="23"/>
      <c r="E102" s="22"/>
      <c r="F102" s="21"/>
      <c r="G102" s="24"/>
      <c r="H102" s="24"/>
      <c r="I102" s="24"/>
      <c r="J102" s="24"/>
      <c r="K102" s="25"/>
      <c r="L102" s="21"/>
      <c r="M102" s="21"/>
      <c r="N102" s="23"/>
      <c r="O102" s="26" t="str">
        <f aca="false">IF(H102="","",IF(I102&lt;&gt;"",I102,H102))</f>
        <v/>
      </c>
      <c r="P102" s="27" t="str">
        <f aca="false">IF(OR(O102="",L102="Completed",L102="Cancelled"),"",O102-StatusDate)</f>
        <v/>
      </c>
      <c r="Q102" s="28" t="str">
        <f aca="false">IF(H102="","",IF(J102&lt;&gt;"",J102,O102)-H102)</f>
        <v/>
      </c>
      <c r="R102" s="29" t="str">
        <f aca="false">IF(C102="","",IF(L102="Completed","Complete",IF(OR(L102="Cancelled",L102="On hold"),"On hold",IF(O102="","Green",IF(O102&lt;StatusDate,"Red",IF(OR(L102="At risk",AND(O102-StatusDate&lt;=AmberDays,N(K102)&lt;0.8)),"Amber","Green"))))))</f>
        <v/>
      </c>
      <c r="S102" s="23"/>
    </row>
    <row r="103" customFormat="false" ht="15" hidden="false" customHeight="false" outlineLevel="0" collapsed="false">
      <c r="A103" s="21"/>
      <c r="B103" s="22"/>
      <c r="C103" s="23"/>
      <c r="D103" s="23"/>
      <c r="E103" s="22"/>
      <c r="F103" s="21"/>
      <c r="G103" s="24"/>
      <c r="H103" s="24"/>
      <c r="I103" s="24"/>
      <c r="J103" s="24"/>
      <c r="K103" s="25"/>
      <c r="L103" s="21"/>
      <c r="M103" s="21"/>
      <c r="N103" s="23"/>
      <c r="O103" s="26" t="str">
        <f aca="false">IF(H103="","",IF(I103&lt;&gt;"",I103,H103))</f>
        <v/>
      </c>
      <c r="P103" s="27" t="str">
        <f aca="false">IF(OR(O103="",L103="Completed",L103="Cancelled"),"",O103-StatusDate)</f>
        <v/>
      </c>
      <c r="Q103" s="28" t="str">
        <f aca="false">IF(H103="","",IF(J103&lt;&gt;"",J103,O103)-H103)</f>
        <v/>
      </c>
      <c r="R103" s="29" t="str">
        <f aca="false">IF(C103="","",IF(L103="Completed","Complete",IF(OR(L103="Cancelled",L103="On hold"),"On hold",IF(O103="","Green",IF(O103&lt;StatusDate,"Red",IF(OR(L103="At risk",AND(O103-StatusDate&lt;=AmberDays,N(K103)&lt;0.8)),"Amber","Green"))))))</f>
        <v/>
      </c>
      <c r="S103" s="23"/>
    </row>
    <row r="104" customFormat="false" ht="15" hidden="false" customHeight="false" outlineLevel="0" collapsed="false">
      <c r="A104" s="21"/>
      <c r="B104" s="22"/>
      <c r="C104" s="23"/>
      <c r="D104" s="23"/>
      <c r="E104" s="22"/>
      <c r="F104" s="21"/>
      <c r="G104" s="24"/>
      <c r="H104" s="24"/>
      <c r="I104" s="24"/>
      <c r="J104" s="24"/>
      <c r="K104" s="25"/>
      <c r="L104" s="21"/>
      <c r="M104" s="21"/>
      <c r="N104" s="23"/>
      <c r="O104" s="26" t="str">
        <f aca="false">IF(H104="","",IF(I104&lt;&gt;"",I104,H104))</f>
        <v/>
      </c>
      <c r="P104" s="27" t="str">
        <f aca="false">IF(OR(O104="",L104="Completed",L104="Cancelled"),"",O104-StatusDate)</f>
        <v/>
      </c>
      <c r="Q104" s="28" t="str">
        <f aca="false">IF(H104="","",IF(J104&lt;&gt;"",J104,O104)-H104)</f>
        <v/>
      </c>
      <c r="R104" s="29" t="str">
        <f aca="false">IF(C104="","",IF(L104="Completed","Complete",IF(OR(L104="Cancelled",L104="On hold"),"On hold",IF(O104="","Green",IF(O104&lt;StatusDate,"Red",IF(OR(L104="At risk",AND(O104-StatusDate&lt;=AmberDays,N(K104)&lt;0.8)),"Amber","Green"))))))</f>
        <v/>
      </c>
      <c r="S104" s="23"/>
    </row>
    <row r="105" customFormat="false" ht="15" hidden="false" customHeight="false" outlineLevel="0" collapsed="false">
      <c r="A105" s="21"/>
      <c r="B105" s="22"/>
      <c r="C105" s="23"/>
      <c r="D105" s="23"/>
      <c r="E105" s="22"/>
      <c r="F105" s="21"/>
      <c r="G105" s="24"/>
      <c r="H105" s="24"/>
      <c r="I105" s="24"/>
      <c r="J105" s="24"/>
      <c r="K105" s="25"/>
      <c r="L105" s="21"/>
      <c r="M105" s="21"/>
      <c r="N105" s="23"/>
      <c r="O105" s="26" t="str">
        <f aca="false">IF(H105="","",IF(I105&lt;&gt;"",I105,H105))</f>
        <v/>
      </c>
      <c r="P105" s="27" t="str">
        <f aca="false">IF(OR(O105="",L105="Completed",L105="Cancelled"),"",O105-StatusDate)</f>
        <v/>
      </c>
      <c r="Q105" s="28" t="str">
        <f aca="false">IF(H105="","",IF(J105&lt;&gt;"",J105,O105)-H105)</f>
        <v/>
      </c>
      <c r="R105" s="29" t="str">
        <f aca="false">IF(C105="","",IF(L105="Completed","Complete",IF(OR(L105="Cancelled",L105="On hold"),"On hold",IF(O105="","Green",IF(O105&lt;StatusDate,"Red",IF(OR(L105="At risk",AND(O105-StatusDate&lt;=AmberDays,N(K105)&lt;0.8)),"Amber","Green"))))))</f>
        <v/>
      </c>
      <c r="S105" s="23"/>
    </row>
    <row r="106" customFormat="false" ht="15" hidden="false" customHeight="false" outlineLevel="0" collapsed="false">
      <c r="A106" s="21"/>
      <c r="B106" s="22"/>
      <c r="C106" s="23"/>
      <c r="D106" s="23"/>
      <c r="E106" s="22"/>
      <c r="F106" s="21"/>
      <c r="G106" s="24"/>
      <c r="H106" s="24"/>
      <c r="I106" s="24"/>
      <c r="J106" s="24"/>
      <c r="K106" s="25"/>
      <c r="L106" s="21"/>
      <c r="M106" s="21"/>
      <c r="N106" s="23"/>
      <c r="O106" s="26" t="str">
        <f aca="false">IF(H106="","",IF(I106&lt;&gt;"",I106,H106))</f>
        <v/>
      </c>
      <c r="P106" s="27" t="str">
        <f aca="false">IF(OR(O106="",L106="Completed",L106="Cancelled"),"",O106-StatusDate)</f>
        <v/>
      </c>
      <c r="Q106" s="28" t="str">
        <f aca="false">IF(H106="","",IF(J106&lt;&gt;"",J106,O106)-H106)</f>
        <v/>
      </c>
      <c r="R106" s="29" t="str">
        <f aca="false">IF(C106="","",IF(L106="Completed","Complete",IF(OR(L106="Cancelled",L106="On hold"),"On hold",IF(O106="","Green",IF(O106&lt;StatusDate,"Red",IF(OR(L106="At risk",AND(O106-StatusDate&lt;=AmberDays,N(K106)&lt;0.8)),"Amber","Green"))))))</f>
        <v/>
      </c>
      <c r="S106" s="23"/>
    </row>
    <row r="107" customFormat="false" ht="15" hidden="false" customHeight="false" outlineLevel="0" collapsed="false">
      <c r="A107" s="21"/>
      <c r="B107" s="22"/>
      <c r="C107" s="23"/>
      <c r="D107" s="23"/>
      <c r="E107" s="22"/>
      <c r="F107" s="21"/>
      <c r="G107" s="24"/>
      <c r="H107" s="24"/>
      <c r="I107" s="24"/>
      <c r="J107" s="24"/>
      <c r="K107" s="25"/>
      <c r="L107" s="21"/>
      <c r="M107" s="21"/>
      <c r="N107" s="23"/>
      <c r="O107" s="26" t="str">
        <f aca="false">IF(H107="","",IF(I107&lt;&gt;"",I107,H107))</f>
        <v/>
      </c>
      <c r="P107" s="27" t="str">
        <f aca="false">IF(OR(O107="",L107="Completed",L107="Cancelled"),"",O107-StatusDate)</f>
        <v/>
      </c>
      <c r="Q107" s="28" t="str">
        <f aca="false">IF(H107="","",IF(J107&lt;&gt;"",J107,O107)-H107)</f>
        <v/>
      </c>
      <c r="R107" s="29" t="str">
        <f aca="false">IF(C107="","",IF(L107="Completed","Complete",IF(OR(L107="Cancelled",L107="On hold"),"On hold",IF(O107="","Green",IF(O107&lt;StatusDate,"Red",IF(OR(L107="At risk",AND(O107-StatusDate&lt;=AmberDays,N(K107)&lt;0.8)),"Amber","Green"))))))</f>
        <v/>
      </c>
      <c r="S107" s="23"/>
    </row>
    <row r="108" customFormat="false" ht="15" hidden="false" customHeight="false" outlineLevel="0" collapsed="false">
      <c r="A108" s="21"/>
      <c r="B108" s="22"/>
      <c r="C108" s="23"/>
      <c r="D108" s="23"/>
      <c r="E108" s="22"/>
      <c r="F108" s="21"/>
      <c r="G108" s="24"/>
      <c r="H108" s="24"/>
      <c r="I108" s="24"/>
      <c r="J108" s="24"/>
      <c r="K108" s="25"/>
      <c r="L108" s="21"/>
      <c r="M108" s="21"/>
      <c r="N108" s="23"/>
      <c r="O108" s="26" t="str">
        <f aca="false">IF(H108="","",IF(I108&lt;&gt;"",I108,H108))</f>
        <v/>
      </c>
      <c r="P108" s="27" t="str">
        <f aca="false">IF(OR(O108="",L108="Completed",L108="Cancelled"),"",O108-StatusDate)</f>
        <v/>
      </c>
      <c r="Q108" s="28" t="str">
        <f aca="false">IF(H108="","",IF(J108&lt;&gt;"",J108,O108)-H108)</f>
        <v/>
      </c>
      <c r="R108" s="29" t="str">
        <f aca="false">IF(C108="","",IF(L108="Completed","Complete",IF(OR(L108="Cancelled",L108="On hold"),"On hold",IF(O108="","Green",IF(O108&lt;StatusDate,"Red",IF(OR(L108="At risk",AND(O108-StatusDate&lt;=AmberDays,N(K108)&lt;0.8)),"Amber","Green"))))))</f>
        <v/>
      </c>
      <c r="S108" s="23"/>
    </row>
    <row r="109" customFormat="false" ht="15" hidden="false" customHeight="false" outlineLevel="0" collapsed="false">
      <c r="A109" s="21"/>
      <c r="B109" s="22"/>
      <c r="C109" s="23"/>
      <c r="D109" s="23"/>
      <c r="E109" s="22"/>
      <c r="F109" s="21"/>
      <c r="G109" s="24"/>
      <c r="H109" s="24"/>
      <c r="I109" s="24"/>
      <c r="J109" s="24"/>
      <c r="K109" s="25"/>
      <c r="L109" s="21"/>
      <c r="M109" s="21"/>
      <c r="N109" s="23"/>
      <c r="O109" s="26" t="str">
        <f aca="false">IF(H109="","",IF(I109&lt;&gt;"",I109,H109))</f>
        <v/>
      </c>
      <c r="P109" s="27" t="str">
        <f aca="false">IF(OR(O109="",L109="Completed",L109="Cancelled"),"",O109-StatusDate)</f>
        <v/>
      </c>
      <c r="Q109" s="28" t="str">
        <f aca="false">IF(H109="","",IF(J109&lt;&gt;"",J109,O109)-H109)</f>
        <v/>
      </c>
      <c r="R109" s="29" t="str">
        <f aca="false">IF(C109="","",IF(L109="Completed","Complete",IF(OR(L109="Cancelled",L109="On hold"),"On hold",IF(O109="","Green",IF(O109&lt;StatusDate,"Red",IF(OR(L109="At risk",AND(O109-StatusDate&lt;=AmberDays,N(K109)&lt;0.8)),"Amber","Green"))))))</f>
        <v/>
      </c>
      <c r="S109" s="23"/>
    </row>
    <row r="110" customFormat="false" ht="15" hidden="false" customHeight="false" outlineLevel="0" collapsed="false">
      <c r="A110" s="21"/>
      <c r="B110" s="22"/>
      <c r="C110" s="23"/>
      <c r="D110" s="23"/>
      <c r="E110" s="22"/>
      <c r="F110" s="21"/>
      <c r="G110" s="24"/>
      <c r="H110" s="24"/>
      <c r="I110" s="24"/>
      <c r="J110" s="24"/>
      <c r="K110" s="25"/>
      <c r="L110" s="21"/>
      <c r="M110" s="21"/>
      <c r="N110" s="23"/>
      <c r="O110" s="26" t="str">
        <f aca="false">IF(H110="","",IF(I110&lt;&gt;"",I110,H110))</f>
        <v/>
      </c>
      <c r="P110" s="27" t="str">
        <f aca="false">IF(OR(O110="",L110="Completed",L110="Cancelled"),"",O110-StatusDate)</f>
        <v/>
      </c>
      <c r="Q110" s="28" t="str">
        <f aca="false">IF(H110="","",IF(J110&lt;&gt;"",J110,O110)-H110)</f>
        <v/>
      </c>
      <c r="R110" s="29" t="str">
        <f aca="false">IF(C110="","",IF(L110="Completed","Complete",IF(OR(L110="Cancelled",L110="On hold"),"On hold",IF(O110="","Green",IF(O110&lt;StatusDate,"Red",IF(OR(L110="At risk",AND(O110-StatusDate&lt;=AmberDays,N(K110)&lt;0.8)),"Amber","Green"))))))</f>
        <v/>
      </c>
      <c r="S110" s="23"/>
    </row>
    <row r="111" customFormat="false" ht="15" hidden="false" customHeight="false" outlineLevel="0" collapsed="false">
      <c r="A111" s="21"/>
      <c r="B111" s="22"/>
      <c r="C111" s="23"/>
      <c r="D111" s="23"/>
      <c r="E111" s="22"/>
      <c r="F111" s="21"/>
      <c r="G111" s="24"/>
      <c r="H111" s="24"/>
      <c r="I111" s="24"/>
      <c r="J111" s="24"/>
      <c r="K111" s="25"/>
      <c r="L111" s="21"/>
      <c r="M111" s="21"/>
      <c r="N111" s="23"/>
      <c r="O111" s="26" t="str">
        <f aca="false">IF(H111="","",IF(I111&lt;&gt;"",I111,H111))</f>
        <v/>
      </c>
      <c r="P111" s="27" t="str">
        <f aca="false">IF(OR(O111="",L111="Completed",L111="Cancelled"),"",O111-StatusDate)</f>
        <v/>
      </c>
      <c r="Q111" s="28" t="str">
        <f aca="false">IF(H111="","",IF(J111&lt;&gt;"",J111,O111)-H111)</f>
        <v/>
      </c>
      <c r="R111" s="29" t="str">
        <f aca="false">IF(C111="","",IF(L111="Completed","Complete",IF(OR(L111="Cancelled",L111="On hold"),"On hold",IF(O111="","Green",IF(O111&lt;StatusDate,"Red",IF(OR(L111="At risk",AND(O111-StatusDate&lt;=AmberDays,N(K111)&lt;0.8)),"Amber","Green"))))))</f>
        <v/>
      </c>
      <c r="S111" s="23"/>
    </row>
    <row r="112" customFormat="false" ht="15" hidden="false" customHeight="false" outlineLevel="0" collapsed="false">
      <c r="A112" s="21"/>
      <c r="B112" s="22"/>
      <c r="C112" s="23"/>
      <c r="D112" s="23"/>
      <c r="E112" s="22"/>
      <c r="F112" s="21"/>
      <c r="G112" s="24"/>
      <c r="H112" s="24"/>
      <c r="I112" s="24"/>
      <c r="J112" s="24"/>
      <c r="K112" s="25"/>
      <c r="L112" s="21"/>
      <c r="M112" s="21"/>
      <c r="N112" s="23"/>
      <c r="O112" s="26" t="str">
        <f aca="false">IF(H112="","",IF(I112&lt;&gt;"",I112,H112))</f>
        <v/>
      </c>
      <c r="P112" s="27" t="str">
        <f aca="false">IF(OR(O112="",L112="Completed",L112="Cancelled"),"",O112-StatusDate)</f>
        <v/>
      </c>
      <c r="Q112" s="28" t="str">
        <f aca="false">IF(H112="","",IF(J112&lt;&gt;"",J112,O112)-H112)</f>
        <v/>
      </c>
      <c r="R112" s="29" t="str">
        <f aca="false">IF(C112="","",IF(L112="Completed","Complete",IF(OR(L112="Cancelled",L112="On hold"),"On hold",IF(O112="","Green",IF(O112&lt;StatusDate,"Red",IF(OR(L112="At risk",AND(O112-StatusDate&lt;=AmberDays,N(K112)&lt;0.8)),"Amber","Green"))))))</f>
        <v/>
      </c>
      <c r="S112" s="23"/>
    </row>
    <row r="113" customFormat="false" ht="15" hidden="false" customHeight="false" outlineLevel="0" collapsed="false">
      <c r="A113" s="21"/>
      <c r="B113" s="22"/>
      <c r="C113" s="23"/>
      <c r="D113" s="23"/>
      <c r="E113" s="22"/>
      <c r="F113" s="21"/>
      <c r="G113" s="24"/>
      <c r="H113" s="24"/>
      <c r="I113" s="24"/>
      <c r="J113" s="24"/>
      <c r="K113" s="25"/>
      <c r="L113" s="21"/>
      <c r="M113" s="21"/>
      <c r="N113" s="23"/>
      <c r="O113" s="26" t="str">
        <f aca="false">IF(H113="","",IF(I113&lt;&gt;"",I113,H113))</f>
        <v/>
      </c>
      <c r="P113" s="27" t="str">
        <f aca="false">IF(OR(O113="",L113="Completed",L113="Cancelled"),"",O113-StatusDate)</f>
        <v/>
      </c>
      <c r="Q113" s="28" t="str">
        <f aca="false">IF(H113="","",IF(J113&lt;&gt;"",J113,O113)-H113)</f>
        <v/>
      </c>
      <c r="R113" s="29" t="str">
        <f aca="false">IF(C113="","",IF(L113="Completed","Complete",IF(OR(L113="Cancelled",L113="On hold"),"On hold",IF(O113="","Green",IF(O113&lt;StatusDate,"Red",IF(OR(L113="At risk",AND(O113-StatusDate&lt;=AmberDays,N(K113)&lt;0.8)),"Amber","Green"))))))</f>
        <v/>
      </c>
      <c r="S113" s="23"/>
    </row>
    <row r="114" customFormat="false" ht="15" hidden="false" customHeight="false" outlineLevel="0" collapsed="false">
      <c r="A114" s="21"/>
      <c r="B114" s="22"/>
      <c r="C114" s="23"/>
      <c r="D114" s="23"/>
      <c r="E114" s="22"/>
      <c r="F114" s="21"/>
      <c r="G114" s="24"/>
      <c r="H114" s="24"/>
      <c r="I114" s="24"/>
      <c r="J114" s="24"/>
      <c r="K114" s="25"/>
      <c r="L114" s="21"/>
      <c r="M114" s="21"/>
      <c r="N114" s="23"/>
      <c r="O114" s="26" t="str">
        <f aca="false">IF(H114="","",IF(I114&lt;&gt;"",I114,H114))</f>
        <v/>
      </c>
      <c r="P114" s="27" t="str">
        <f aca="false">IF(OR(O114="",L114="Completed",L114="Cancelled"),"",O114-StatusDate)</f>
        <v/>
      </c>
      <c r="Q114" s="28" t="str">
        <f aca="false">IF(H114="","",IF(J114&lt;&gt;"",J114,O114)-H114)</f>
        <v/>
      </c>
      <c r="R114" s="29" t="str">
        <f aca="false">IF(C114="","",IF(L114="Completed","Complete",IF(OR(L114="Cancelled",L114="On hold"),"On hold",IF(O114="","Green",IF(O114&lt;StatusDate,"Red",IF(OR(L114="At risk",AND(O114-StatusDate&lt;=AmberDays,N(K114)&lt;0.8)),"Amber","Green"))))))</f>
        <v/>
      </c>
      <c r="S114" s="23"/>
    </row>
    <row r="115" customFormat="false" ht="15" hidden="false" customHeight="false" outlineLevel="0" collapsed="false">
      <c r="A115" s="21"/>
      <c r="B115" s="22"/>
      <c r="C115" s="23"/>
      <c r="D115" s="23"/>
      <c r="E115" s="22"/>
      <c r="F115" s="21"/>
      <c r="G115" s="24"/>
      <c r="H115" s="24"/>
      <c r="I115" s="24"/>
      <c r="J115" s="24"/>
      <c r="K115" s="25"/>
      <c r="L115" s="21"/>
      <c r="M115" s="21"/>
      <c r="N115" s="23"/>
      <c r="O115" s="26" t="str">
        <f aca="false">IF(H115="","",IF(I115&lt;&gt;"",I115,H115))</f>
        <v/>
      </c>
      <c r="P115" s="27" t="str">
        <f aca="false">IF(OR(O115="",L115="Completed",L115="Cancelled"),"",O115-StatusDate)</f>
        <v/>
      </c>
      <c r="Q115" s="28" t="str">
        <f aca="false">IF(H115="","",IF(J115&lt;&gt;"",J115,O115)-H115)</f>
        <v/>
      </c>
      <c r="R115" s="29" t="str">
        <f aca="false">IF(C115="","",IF(L115="Completed","Complete",IF(OR(L115="Cancelled",L115="On hold"),"On hold",IF(O115="","Green",IF(O115&lt;StatusDate,"Red",IF(OR(L115="At risk",AND(O115-StatusDate&lt;=AmberDays,N(K115)&lt;0.8)),"Amber","Green"))))))</f>
        <v/>
      </c>
      <c r="S115" s="23"/>
    </row>
    <row r="116" customFormat="false" ht="15" hidden="false" customHeight="false" outlineLevel="0" collapsed="false">
      <c r="A116" s="21"/>
      <c r="B116" s="22"/>
      <c r="C116" s="23"/>
      <c r="D116" s="23"/>
      <c r="E116" s="22"/>
      <c r="F116" s="21"/>
      <c r="G116" s="24"/>
      <c r="H116" s="24"/>
      <c r="I116" s="24"/>
      <c r="J116" s="24"/>
      <c r="K116" s="25"/>
      <c r="L116" s="21"/>
      <c r="M116" s="21"/>
      <c r="N116" s="23"/>
      <c r="O116" s="26" t="str">
        <f aca="false">IF(H116="","",IF(I116&lt;&gt;"",I116,H116))</f>
        <v/>
      </c>
      <c r="P116" s="27" t="str">
        <f aca="false">IF(OR(O116="",L116="Completed",L116="Cancelled"),"",O116-StatusDate)</f>
        <v/>
      </c>
      <c r="Q116" s="28" t="str">
        <f aca="false">IF(H116="","",IF(J116&lt;&gt;"",J116,O116)-H116)</f>
        <v/>
      </c>
      <c r="R116" s="29" t="str">
        <f aca="false">IF(C116="","",IF(L116="Completed","Complete",IF(OR(L116="Cancelled",L116="On hold"),"On hold",IF(O116="","Green",IF(O116&lt;StatusDate,"Red",IF(OR(L116="At risk",AND(O116-StatusDate&lt;=AmberDays,N(K116)&lt;0.8)),"Amber","Green"))))))</f>
        <v/>
      </c>
      <c r="S116" s="23"/>
    </row>
    <row r="117" customFormat="false" ht="15" hidden="false" customHeight="false" outlineLevel="0" collapsed="false">
      <c r="A117" s="21"/>
      <c r="B117" s="22"/>
      <c r="C117" s="23"/>
      <c r="D117" s="23"/>
      <c r="E117" s="22"/>
      <c r="F117" s="21"/>
      <c r="G117" s="24"/>
      <c r="H117" s="24"/>
      <c r="I117" s="24"/>
      <c r="J117" s="24"/>
      <c r="K117" s="25"/>
      <c r="L117" s="21"/>
      <c r="M117" s="21"/>
      <c r="N117" s="23"/>
      <c r="O117" s="26" t="str">
        <f aca="false">IF(H117="","",IF(I117&lt;&gt;"",I117,H117))</f>
        <v/>
      </c>
      <c r="P117" s="27" t="str">
        <f aca="false">IF(OR(O117="",L117="Completed",L117="Cancelled"),"",O117-StatusDate)</f>
        <v/>
      </c>
      <c r="Q117" s="28" t="str">
        <f aca="false">IF(H117="","",IF(J117&lt;&gt;"",J117,O117)-H117)</f>
        <v/>
      </c>
      <c r="R117" s="29" t="str">
        <f aca="false">IF(C117="","",IF(L117="Completed","Complete",IF(OR(L117="Cancelled",L117="On hold"),"On hold",IF(O117="","Green",IF(O117&lt;StatusDate,"Red",IF(OR(L117="At risk",AND(O117-StatusDate&lt;=AmberDays,N(K117)&lt;0.8)),"Amber","Green"))))))</f>
        <v/>
      </c>
      <c r="S117" s="23"/>
    </row>
    <row r="118" customFormat="false" ht="15" hidden="false" customHeight="false" outlineLevel="0" collapsed="false">
      <c r="A118" s="21"/>
      <c r="B118" s="22"/>
      <c r="C118" s="23"/>
      <c r="D118" s="23"/>
      <c r="E118" s="22"/>
      <c r="F118" s="21"/>
      <c r="G118" s="24"/>
      <c r="H118" s="24"/>
      <c r="I118" s="24"/>
      <c r="J118" s="24"/>
      <c r="K118" s="25"/>
      <c r="L118" s="21"/>
      <c r="M118" s="21"/>
      <c r="N118" s="23"/>
      <c r="O118" s="26" t="str">
        <f aca="false">IF(H118="","",IF(I118&lt;&gt;"",I118,H118))</f>
        <v/>
      </c>
      <c r="P118" s="27" t="str">
        <f aca="false">IF(OR(O118="",L118="Completed",L118="Cancelled"),"",O118-StatusDate)</f>
        <v/>
      </c>
      <c r="Q118" s="28" t="str">
        <f aca="false">IF(H118="","",IF(J118&lt;&gt;"",J118,O118)-H118)</f>
        <v/>
      </c>
      <c r="R118" s="29" t="str">
        <f aca="false">IF(C118="","",IF(L118="Completed","Complete",IF(OR(L118="Cancelled",L118="On hold"),"On hold",IF(O118="","Green",IF(O118&lt;StatusDate,"Red",IF(OR(L118="At risk",AND(O118-StatusDate&lt;=AmberDays,N(K118)&lt;0.8)),"Amber","Green"))))))</f>
        <v/>
      </c>
      <c r="S118" s="23"/>
    </row>
    <row r="119" customFormat="false" ht="15" hidden="false" customHeight="false" outlineLevel="0" collapsed="false">
      <c r="A119" s="21"/>
      <c r="B119" s="22"/>
      <c r="C119" s="23"/>
      <c r="D119" s="23"/>
      <c r="E119" s="22"/>
      <c r="F119" s="21"/>
      <c r="G119" s="24"/>
      <c r="H119" s="24"/>
      <c r="I119" s="24"/>
      <c r="J119" s="24"/>
      <c r="K119" s="25"/>
      <c r="L119" s="21"/>
      <c r="M119" s="21"/>
      <c r="N119" s="23"/>
      <c r="O119" s="26" t="str">
        <f aca="false">IF(H119="","",IF(I119&lt;&gt;"",I119,H119))</f>
        <v/>
      </c>
      <c r="P119" s="27" t="str">
        <f aca="false">IF(OR(O119="",L119="Completed",L119="Cancelled"),"",O119-StatusDate)</f>
        <v/>
      </c>
      <c r="Q119" s="28" t="str">
        <f aca="false">IF(H119="","",IF(J119&lt;&gt;"",J119,O119)-H119)</f>
        <v/>
      </c>
      <c r="R119" s="29" t="str">
        <f aca="false">IF(C119="","",IF(L119="Completed","Complete",IF(OR(L119="Cancelled",L119="On hold"),"On hold",IF(O119="","Green",IF(O119&lt;StatusDate,"Red",IF(OR(L119="At risk",AND(O119-StatusDate&lt;=AmberDays,N(K119)&lt;0.8)),"Amber","Green"))))))</f>
        <v/>
      </c>
      <c r="S119" s="23"/>
    </row>
    <row r="120" customFormat="false" ht="15" hidden="false" customHeight="false" outlineLevel="0" collapsed="false">
      <c r="A120" s="21"/>
      <c r="B120" s="22"/>
      <c r="C120" s="23"/>
      <c r="D120" s="23"/>
      <c r="E120" s="22"/>
      <c r="F120" s="21"/>
      <c r="G120" s="24"/>
      <c r="H120" s="24"/>
      <c r="I120" s="24"/>
      <c r="J120" s="24"/>
      <c r="K120" s="25"/>
      <c r="L120" s="21"/>
      <c r="M120" s="21"/>
      <c r="N120" s="23"/>
      <c r="O120" s="26" t="str">
        <f aca="false">IF(H120="","",IF(I120&lt;&gt;"",I120,H120))</f>
        <v/>
      </c>
      <c r="P120" s="27" t="str">
        <f aca="false">IF(OR(O120="",L120="Completed",L120="Cancelled"),"",O120-StatusDate)</f>
        <v/>
      </c>
      <c r="Q120" s="28" t="str">
        <f aca="false">IF(H120="","",IF(J120&lt;&gt;"",J120,O120)-H120)</f>
        <v/>
      </c>
      <c r="R120" s="29" t="str">
        <f aca="false">IF(C120="","",IF(L120="Completed","Complete",IF(OR(L120="Cancelled",L120="On hold"),"On hold",IF(O120="","Green",IF(O120&lt;StatusDate,"Red",IF(OR(L120="At risk",AND(O120-StatusDate&lt;=AmberDays,N(K120)&lt;0.8)),"Amber","Green"))))))</f>
        <v/>
      </c>
      <c r="S120" s="23"/>
    </row>
    <row r="121" customFormat="false" ht="15" hidden="false" customHeight="false" outlineLevel="0" collapsed="false">
      <c r="A121" s="21"/>
      <c r="B121" s="22"/>
      <c r="C121" s="23"/>
      <c r="D121" s="23"/>
      <c r="E121" s="22"/>
      <c r="F121" s="21"/>
      <c r="G121" s="24"/>
      <c r="H121" s="24"/>
      <c r="I121" s="24"/>
      <c r="J121" s="24"/>
      <c r="K121" s="25"/>
      <c r="L121" s="21"/>
      <c r="M121" s="21"/>
      <c r="N121" s="23"/>
      <c r="O121" s="26" t="str">
        <f aca="false">IF(H121="","",IF(I121&lt;&gt;"",I121,H121))</f>
        <v/>
      </c>
      <c r="P121" s="27" t="str">
        <f aca="false">IF(OR(O121="",L121="Completed",L121="Cancelled"),"",O121-StatusDate)</f>
        <v/>
      </c>
      <c r="Q121" s="28" t="str">
        <f aca="false">IF(H121="","",IF(J121&lt;&gt;"",J121,O121)-H121)</f>
        <v/>
      </c>
      <c r="R121" s="29" t="str">
        <f aca="false">IF(C121="","",IF(L121="Completed","Complete",IF(OR(L121="Cancelled",L121="On hold"),"On hold",IF(O121="","Green",IF(O121&lt;StatusDate,"Red",IF(OR(L121="At risk",AND(O121-StatusDate&lt;=AmberDays,N(K121)&lt;0.8)),"Amber","Green"))))))</f>
        <v/>
      </c>
      <c r="S121" s="23"/>
    </row>
    <row r="122" customFormat="false" ht="15" hidden="false" customHeight="false" outlineLevel="0" collapsed="false">
      <c r="A122" s="21"/>
      <c r="B122" s="22"/>
      <c r="C122" s="23"/>
      <c r="D122" s="23"/>
      <c r="E122" s="22"/>
      <c r="F122" s="21"/>
      <c r="G122" s="24"/>
      <c r="H122" s="24"/>
      <c r="I122" s="24"/>
      <c r="J122" s="24"/>
      <c r="K122" s="25"/>
      <c r="L122" s="21"/>
      <c r="M122" s="21"/>
      <c r="N122" s="23"/>
      <c r="O122" s="26" t="str">
        <f aca="false">IF(H122="","",IF(I122&lt;&gt;"",I122,H122))</f>
        <v/>
      </c>
      <c r="P122" s="27" t="str">
        <f aca="false">IF(OR(O122="",L122="Completed",L122="Cancelled"),"",O122-StatusDate)</f>
        <v/>
      </c>
      <c r="Q122" s="28" t="str">
        <f aca="false">IF(H122="","",IF(J122&lt;&gt;"",J122,O122)-H122)</f>
        <v/>
      </c>
      <c r="R122" s="29" t="str">
        <f aca="false">IF(C122="","",IF(L122="Completed","Complete",IF(OR(L122="Cancelled",L122="On hold"),"On hold",IF(O122="","Green",IF(O122&lt;StatusDate,"Red",IF(OR(L122="At risk",AND(O122-StatusDate&lt;=AmberDays,N(K122)&lt;0.8)),"Amber","Green"))))))</f>
        <v/>
      </c>
      <c r="S122" s="23"/>
    </row>
    <row r="123" customFormat="false" ht="15" hidden="false" customHeight="false" outlineLevel="0" collapsed="false">
      <c r="A123" s="21"/>
      <c r="B123" s="22"/>
      <c r="C123" s="23"/>
      <c r="D123" s="23"/>
      <c r="E123" s="22"/>
      <c r="F123" s="21"/>
      <c r="G123" s="24"/>
      <c r="H123" s="24"/>
      <c r="I123" s="24"/>
      <c r="J123" s="24"/>
      <c r="K123" s="25"/>
      <c r="L123" s="21"/>
      <c r="M123" s="21"/>
      <c r="N123" s="23"/>
      <c r="O123" s="26" t="str">
        <f aca="false">IF(H123="","",IF(I123&lt;&gt;"",I123,H123))</f>
        <v/>
      </c>
      <c r="P123" s="27" t="str">
        <f aca="false">IF(OR(O123="",L123="Completed",L123="Cancelled"),"",O123-StatusDate)</f>
        <v/>
      </c>
      <c r="Q123" s="28" t="str">
        <f aca="false">IF(H123="","",IF(J123&lt;&gt;"",J123,O123)-H123)</f>
        <v/>
      </c>
      <c r="R123" s="29" t="str">
        <f aca="false">IF(C123="","",IF(L123="Completed","Complete",IF(OR(L123="Cancelled",L123="On hold"),"On hold",IF(O123="","Green",IF(O123&lt;StatusDate,"Red",IF(OR(L123="At risk",AND(O123-StatusDate&lt;=AmberDays,N(K123)&lt;0.8)),"Amber","Green"))))))</f>
        <v/>
      </c>
      <c r="S123" s="23"/>
    </row>
    <row r="124" customFormat="false" ht="15" hidden="false" customHeight="false" outlineLevel="0" collapsed="false">
      <c r="A124" s="21"/>
      <c r="B124" s="22"/>
      <c r="C124" s="23"/>
      <c r="D124" s="23"/>
      <c r="E124" s="22"/>
      <c r="F124" s="21"/>
      <c r="G124" s="24"/>
      <c r="H124" s="24"/>
      <c r="I124" s="24"/>
      <c r="J124" s="24"/>
      <c r="K124" s="25"/>
      <c r="L124" s="21"/>
      <c r="M124" s="21"/>
      <c r="N124" s="23"/>
      <c r="O124" s="26" t="str">
        <f aca="false">IF(H124="","",IF(I124&lt;&gt;"",I124,H124))</f>
        <v/>
      </c>
      <c r="P124" s="27" t="str">
        <f aca="false">IF(OR(O124="",L124="Completed",L124="Cancelled"),"",O124-StatusDate)</f>
        <v/>
      </c>
      <c r="Q124" s="28" t="str">
        <f aca="false">IF(H124="","",IF(J124&lt;&gt;"",J124,O124)-H124)</f>
        <v/>
      </c>
      <c r="R124" s="29" t="str">
        <f aca="false">IF(C124="","",IF(L124="Completed","Complete",IF(OR(L124="Cancelled",L124="On hold"),"On hold",IF(O124="","Green",IF(O124&lt;StatusDate,"Red",IF(OR(L124="At risk",AND(O124-StatusDate&lt;=AmberDays,N(K124)&lt;0.8)),"Amber","Green"))))))</f>
        <v/>
      </c>
      <c r="S124" s="23"/>
    </row>
    <row r="125" customFormat="false" ht="15" hidden="false" customHeight="false" outlineLevel="0" collapsed="false">
      <c r="A125" s="21"/>
      <c r="B125" s="22"/>
      <c r="C125" s="23"/>
      <c r="D125" s="23"/>
      <c r="E125" s="22"/>
      <c r="F125" s="21"/>
      <c r="G125" s="24"/>
      <c r="H125" s="24"/>
      <c r="I125" s="24"/>
      <c r="J125" s="24"/>
      <c r="K125" s="25"/>
      <c r="L125" s="21"/>
      <c r="M125" s="21"/>
      <c r="N125" s="23"/>
      <c r="O125" s="26" t="str">
        <f aca="false">IF(H125="","",IF(I125&lt;&gt;"",I125,H125))</f>
        <v/>
      </c>
      <c r="P125" s="27" t="str">
        <f aca="false">IF(OR(O125="",L125="Completed",L125="Cancelled"),"",O125-StatusDate)</f>
        <v/>
      </c>
      <c r="Q125" s="28" t="str">
        <f aca="false">IF(H125="","",IF(J125&lt;&gt;"",J125,O125)-H125)</f>
        <v/>
      </c>
      <c r="R125" s="29" t="str">
        <f aca="false">IF(C125="","",IF(L125="Completed","Complete",IF(OR(L125="Cancelled",L125="On hold"),"On hold",IF(O125="","Green",IF(O125&lt;StatusDate,"Red",IF(OR(L125="At risk",AND(O125-StatusDate&lt;=AmberDays,N(K125)&lt;0.8)),"Amber","Green"))))))</f>
        <v/>
      </c>
      <c r="S125" s="23"/>
    </row>
    <row r="126" customFormat="false" ht="15" hidden="false" customHeight="false" outlineLevel="0" collapsed="false">
      <c r="A126" s="21"/>
      <c r="B126" s="22"/>
      <c r="C126" s="23"/>
      <c r="D126" s="23"/>
      <c r="E126" s="22"/>
      <c r="F126" s="21"/>
      <c r="G126" s="24"/>
      <c r="H126" s="24"/>
      <c r="I126" s="24"/>
      <c r="J126" s="24"/>
      <c r="K126" s="25"/>
      <c r="L126" s="21"/>
      <c r="M126" s="21"/>
      <c r="N126" s="23"/>
      <c r="O126" s="26" t="str">
        <f aca="false">IF(H126="","",IF(I126&lt;&gt;"",I126,H126))</f>
        <v/>
      </c>
      <c r="P126" s="27" t="str">
        <f aca="false">IF(OR(O126="",L126="Completed",L126="Cancelled"),"",O126-StatusDate)</f>
        <v/>
      </c>
      <c r="Q126" s="28" t="str">
        <f aca="false">IF(H126="","",IF(J126&lt;&gt;"",J126,O126)-H126)</f>
        <v/>
      </c>
      <c r="R126" s="29" t="str">
        <f aca="false">IF(C126="","",IF(L126="Completed","Complete",IF(OR(L126="Cancelled",L126="On hold"),"On hold",IF(O126="","Green",IF(O126&lt;StatusDate,"Red",IF(OR(L126="At risk",AND(O126-StatusDate&lt;=AmberDays,N(K126)&lt;0.8)),"Amber","Green"))))))</f>
        <v/>
      </c>
      <c r="S126" s="23"/>
    </row>
    <row r="127" customFormat="false" ht="15" hidden="false" customHeight="false" outlineLevel="0" collapsed="false">
      <c r="A127" s="21"/>
      <c r="B127" s="22"/>
      <c r="C127" s="23"/>
      <c r="D127" s="23"/>
      <c r="E127" s="22"/>
      <c r="F127" s="21"/>
      <c r="G127" s="24"/>
      <c r="H127" s="24"/>
      <c r="I127" s="24"/>
      <c r="J127" s="24"/>
      <c r="K127" s="25"/>
      <c r="L127" s="21"/>
      <c r="M127" s="21"/>
      <c r="N127" s="23"/>
      <c r="O127" s="26" t="str">
        <f aca="false">IF(H127="","",IF(I127&lt;&gt;"",I127,H127))</f>
        <v/>
      </c>
      <c r="P127" s="27" t="str">
        <f aca="false">IF(OR(O127="",L127="Completed",L127="Cancelled"),"",O127-StatusDate)</f>
        <v/>
      </c>
      <c r="Q127" s="28" t="str">
        <f aca="false">IF(H127="","",IF(J127&lt;&gt;"",J127,O127)-H127)</f>
        <v/>
      </c>
      <c r="R127" s="29" t="str">
        <f aca="false">IF(C127="","",IF(L127="Completed","Complete",IF(OR(L127="Cancelled",L127="On hold"),"On hold",IF(O127="","Green",IF(O127&lt;StatusDate,"Red",IF(OR(L127="At risk",AND(O127-StatusDate&lt;=AmberDays,N(K127)&lt;0.8)),"Amber","Green"))))))</f>
        <v/>
      </c>
      <c r="S127" s="23"/>
    </row>
    <row r="128" customFormat="false" ht="15" hidden="false" customHeight="false" outlineLevel="0" collapsed="false">
      <c r="A128" s="21"/>
      <c r="B128" s="22"/>
      <c r="C128" s="23"/>
      <c r="D128" s="23"/>
      <c r="E128" s="22"/>
      <c r="F128" s="21"/>
      <c r="G128" s="24"/>
      <c r="H128" s="24"/>
      <c r="I128" s="24"/>
      <c r="J128" s="24"/>
      <c r="K128" s="25"/>
      <c r="L128" s="21"/>
      <c r="M128" s="21"/>
      <c r="N128" s="23"/>
      <c r="O128" s="26" t="str">
        <f aca="false">IF(H128="","",IF(I128&lt;&gt;"",I128,H128))</f>
        <v/>
      </c>
      <c r="P128" s="27" t="str">
        <f aca="false">IF(OR(O128="",L128="Completed",L128="Cancelled"),"",O128-StatusDate)</f>
        <v/>
      </c>
      <c r="Q128" s="28" t="str">
        <f aca="false">IF(H128="","",IF(J128&lt;&gt;"",J128,O128)-H128)</f>
        <v/>
      </c>
      <c r="R128" s="29" t="str">
        <f aca="false">IF(C128="","",IF(L128="Completed","Complete",IF(OR(L128="Cancelled",L128="On hold"),"On hold",IF(O128="","Green",IF(O128&lt;StatusDate,"Red",IF(OR(L128="At risk",AND(O128-StatusDate&lt;=AmberDays,N(K128)&lt;0.8)),"Amber","Green"))))))</f>
        <v/>
      </c>
      <c r="S128" s="23"/>
    </row>
    <row r="129" customFormat="false" ht="15" hidden="false" customHeight="false" outlineLevel="0" collapsed="false">
      <c r="A129" s="21"/>
      <c r="B129" s="22"/>
      <c r="C129" s="23"/>
      <c r="D129" s="23"/>
      <c r="E129" s="22"/>
      <c r="F129" s="21"/>
      <c r="G129" s="24"/>
      <c r="H129" s="24"/>
      <c r="I129" s="24"/>
      <c r="J129" s="24"/>
      <c r="K129" s="25"/>
      <c r="L129" s="21"/>
      <c r="M129" s="21"/>
      <c r="N129" s="23"/>
      <c r="O129" s="26" t="str">
        <f aca="false">IF(H129="","",IF(I129&lt;&gt;"",I129,H129))</f>
        <v/>
      </c>
      <c r="P129" s="27" t="str">
        <f aca="false">IF(OR(O129="",L129="Completed",L129="Cancelled"),"",O129-StatusDate)</f>
        <v/>
      </c>
      <c r="Q129" s="28" t="str">
        <f aca="false">IF(H129="","",IF(J129&lt;&gt;"",J129,O129)-H129)</f>
        <v/>
      </c>
      <c r="R129" s="29" t="str">
        <f aca="false">IF(C129="","",IF(L129="Completed","Complete",IF(OR(L129="Cancelled",L129="On hold"),"On hold",IF(O129="","Green",IF(O129&lt;StatusDate,"Red",IF(OR(L129="At risk",AND(O129-StatusDate&lt;=AmberDays,N(K129)&lt;0.8)),"Amber","Green"))))))</f>
        <v/>
      </c>
      <c r="S129" s="23"/>
    </row>
    <row r="130" customFormat="false" ht="15" hidden="false" customHeight="false" outlineLevel="0" collapsed="false">
      <c r="A130" s="21"/>
      <c r="B130" s="22"/>
      <c r="C130" s="23"/>
      <c r="D130" s="23"/>
      <c r="E130" s="22"/>
      <c r="F130" s="21"/>
      <c r="G130" s="24"/>
      <c r="H130" s="24"/>
      <c r="I130" s="24"/>
      <c r="J130" s="24"/>
      <c r="K130" s="25"/>
      <c r="L130" s="21"/>
      <c r="M130" s="21"/>
      <c r="N130" s="23"/>
      <c r="O130" s="26" t="str">
        <f aca="false">IF(H130="","",IF(I130&lt;&gt;"",I130,H130))</f>
        <v/>
      </c>
      <c r="P130" s="27" t="str">
        <f aca="false">IF(OR(O130="",L130="Completed",L130="Cancelled"),"",O130-StatusDate)</f>
        <v/>
      </c>
      <c r="Q130" s="28" t="str">
        <f aca="false">IF(H130="","",IF(J130&lt;&gt;"",J130,O130)-H130)</f>
        <v/>
      </c>
      <c r="R130" s="29" t="str">
        <f aca="false">IF(C130="","",IF(L130="Completed","Complete",IF(OR(L130="Cancelled",L130="On hold"),"On hold",IF(O130="","Green",IF(O130&lt;StatusDate,"Red",IF(OR(L130="At risk",AND(O130-StatusDate&lt;=AmberDays,N(K130)&lt;0.8)),"Amber","Green"))))))</f>
        <v/>
      </c>
      <c r="S130" s="23"/>
    </row>
    <row r="131" customFormat="false" ht="15" hidden="false" customHeight="false" outlineLevel="0" collapsed="false">
      <c r="A131" s="21"/>
      <c r="B131" s="22"/>
      <c r="C131" s="23"/>
      <c r="D131" s="23"/>
      <c r="E131" s="22"/>
      <c r="F131" s="21"/>
      <c r="G131" s="24"/>
      <c r="H131" s="24"/>
      <c r="I131" s="24"/>
      <c r="J131" s="24"/>
      <c r="K131" s="25"/>
      <c r="L131" s="21"/>
      <c r="M131" s="21"/>
      <c r="N131" s="23"/>
      <c r="O131" s="26" t="str">
        <f aca="false">IF(H131="","",IF(I131&lt;&gt;"",I131,H131))</f>
        <v/>
      </c>
      <c r="P131" s="27" t="str">
        <f aca="false">IF(OR(O131="",L131="Completed",L131="Cancelled"),"",O131-StatusDate)</f>
        <v/>
      </c>
      <c r="Q131" s="28" t="str">
        <f aca="false">IF(H131="","",IF(J131&lt;&gt;"",J131,O131)-H131)</f>
        <v/>
      </c>
      <c r="R131" s="29" t="str">
        <f aca="false">IF(C131="","",IF(L131="Completed","Complete",IF(OR(L131="Cancelled",L131="On hold"),"On hold",IF(O131="","Green",IF(O131&lt;StatusDate,"Red",IF(OR(L131="At risk",AND(O131-StatusDate&lt;=AmberDays,N(K131)&lt;0.8)),"Amber","Green"))))))</f>
        <v/>
      </c>
      <c r="S131" s="23"/>
    </row>
    <row r="132" customFormat="false" ht="15" hidden="false" customHeight="false" outlineLevel="0" collapsed="false">
      <c r="A132" s="21"/>
      <c r="B132" s="22"/>
      <c r="C132" s="23"/>
      <c r="D132" s="23"/>
      <c r="E132" s="22"/>
      <c r="F132" s="21"/>
      <c r="G132" s="24"/>
      <c r="H132" s="24"/>
      <c r="I132" s="24"/>
      <c r="J132" s="24"/>
      <c r="K132" s="25"/>
      <c r="L132" s="21"/>
      <c r="M132" s="21"/>
      <c r="N132" s="23"/>
      <c r="O132" s="26" t="str">
        <f aca="false">IF(H132="","",IF(I132&lt;&gt;"",I132,H132))</f>
        <v/>
      </c>
      <c r="P132" s="27" t="str">
        <f aca="false">IF(OR(O132="",L132="Completed",L132="Cancelled"),"",O132-StatusDate)</f>
        <v/>
      </c>
      <c r="Q132" s="28" t="str">
        <f aca="false">IF(H132="","",IF(J132&lt;&gt;"",J132,O132)-H132)</f>
        <v/>
      </c>
      <c r="R132" s="29" t="str">
        <f aca="false">IF(C132="","",IF(L132="Completed","Complete",IF(OR(L132="Cancelled",L132="On hold"),"On hold",IF(O132="","Green",IF(O132&lt;StatusDate,"Red",IF(OR(L132="At risk",AND(O132-StatusDate&lt;=AmberDays,N(K132)&lt;0.8)),"Amber","Green"))))))</f>
        <v/>
      </c>
      <c r="S132" s="23"/>
    </row>
    <row r="133" customFormat="false" ht="15" hidden="false" customHeight="false" outlineLevel="0" collapsed="false">
      <c r="A133" s="21"/>
      <c r="B133" s="22"/>
      <c r="C133" s="23"/>
      <c r="D133" s="23"/>
      <c r="E133" s="22"/>
      <c r="F133" s="21"/>
      <c r="G133" s="24"/>
      <c r="H133" s="24"/>
      <c r="I133" s="24"/>
      <c r="J133" s="24"/>
      <c r="K133" s="25"/>
      <c r="L133" s="21"/>
      <c r="M133" s="21"/>
      <c r="N133" s="23"/>
      <c r="O133" s="26" t="str">
        <f aca="false">IF(H133="","",IF(I133&lt;&gt;"",I133,H133))</f>
        <v/>
      </c>
      <c r="P133" s="27" t="str">
        <f aca="false">IF(OR(O133="",L133="Completed",L133="Cancelled"),"",O133-StatusDate)</f>
        <v/>
      </c>
      <c r="Q133" s="28" t="str">
        <f aca="false">IF(H133="","",IF(J133&lt;&gt;"",J133,O133)-H133)</f>
        <v/>
      </c>
      <c r="R133" s="29" t="str">
        <f aca="false">IF(C133="","",IF(L133="Completed","Complete",IF(OR(L133="Cancelled",L133="On hold"),"On hold",IF(O133="","Green",IF(O133&lt;StatusDate,"Red",IF(OR(L133="At risk",AND(O133-StatusDate&lt;=AmberDays,N(K133)&lt;0.8)),"Amber","Green"))))))</f>
        <v/>
      </c>
      <c r="S133" s="23"/>
    </row>
    <row r="134" customFormat="false" ht="15" hidden="false" customHeight="false" outlineLevel="0" collapsed="false">
      <c r="A134" s="21"/>
      <c r="B134" s="22"/>
      <c r="C134" s="23"/>
      <c r="D134" s="23"/>
      <c r="E134" s="22"/>
      <c r="F134" s="21"/>
      <c r="G134" s="24"/>
      <c r="H134" s="24"/>
      <c r="I134" s="24"/>
      <c r="J134" s="24"/>
      <c r="K134" s="25"/>
      <c r="L134" s="21"/>
      <c r="M134" s="21"/>
      <c r="N134" s="23"/>
      <c r="O134" s="26" t="str">
        <f aca="false">IF(H134="","",IF(I134&lt;&gt;"",I134,H134))</f>
        <v/>
      </c>
      <c r="P134" s="27" t="str">
        <f aca="false">IF(OR(O134="",L134="Completed",L134="Cancelled"),"",O134-StatusDate)</f>
        <v/>
      </c>
      <c r="Q134" s="28" t="str">
        <f aca="false">IF(H134="","",IF(J134&lt;&gt;"",J134,O134)-H134)</f>
        <v/>
      </c>
      <c r="R134" s="29" t="str">
        <f aca="false">IF(C134="","",IF(L134="Completed","Complete",IF(OR(L134="Cancelled",L134="On hold"),"On hold",IF(O134="","Green",IF(O134&lt;StatusDate,"Red",IF(OR(L134="At risk",AND(O134-StatusDate&lt;=AmberDays,N(K134)&lt;0.8)),"Amber","Green"))))))</f>
        <v/>
      </c>
      <c r="S134" s="23"/>
    </row>
    <row r="135" customFormat="false" ht="15" hidden="false" customHeight="false" outlineLevel="0" collapsed="false">
      <c r="A135" s="21"/>
      <c r="B135" s="22"/>
      <c r="C135" s="23"/>
      <c r="D135" s="23"/>
      <c r="E135" s="22"/>
      <c r="F135" s="21"/>
      <c r="G135" s="24"/>
      <c r="H135" s="24"/>
      <c r="I135" s="24"/>
      <c r="J135" s="24"/>
      <c r="K135" s="25"/>
      <c r="L135" s="21"/>
      <c r="M135" s="21"/>
      <c r="N135" s="23"/>
      <c r="O135" s="26" t="str">
        <f aca="false">IF(H135="","",IF(I135&lt;&gt;"",I135,H135))</f>
        <v/>
      </c>
      <c r="P135" s="27" t="str">
        <f aca="false">IF(OR(O135="",L135="Completed",L135="Cancelled"),"",O135-StatusDate)</f>
        <v/>
      </c>
      <c r="Q135" s="28" t="str">
        <f aca="false">IF(H135="","",IF(J135&lt;&gt;"",J135,O135)-H135)</f>
        <v/>
      </c>
      <c r="R135" s="29" t="str">
        <f aca="false">IF(C135="","",IF(L135="Completed","Complete",IF(OR(L135="Cancelled",L135="On hold"),"On hold",IF(O135="","Green",IF(O135&lt;StatusDate,"Red",IF(OR(L135="At risk",AND(O135-StatusDate&lt;=AmberDays,N(K135)&lt;0.8)),"Amber","Green"))))))</f>
        <v/>
      </c>
      <c r="S135" s="23"/>
    </row>
    <row r="136" customFormat="false" ht="15" hidden="false" customHeight="false" outlineLevel="0" collapsed="false">
      <c r="A136" s="21"/>
      <c r="B136" s="22"/>
      <c r="C136" s="23"/>
      <c r="D136" s="23"/>
      <c r="E136" s="22"/>
      <c r="F136" s="21"/>
      <c r="G136" s="24"/>
      <c r="H136" s="24"/>
      <c r="I136" s="24"/>
      <c r="J136" s="24"/>
      <c r="K136" s="25"/>
      <c r="L136" s="21"/>
      <c r="M136" s="21"/>
      <c r="N136" s="23"/>
      <c r="O136" s="26" t="str">
        <f aca="false">IF(H136="","",IF(I136&lt;&gt;"",I136,H136))</f>
        <v/>
      </c>
      <c r="P136" s="27" t="str">
        <f aca="false">IF(OR(O136="",L136="Completed",L136="Cancelled"),"",O136-StatusDate)</f>
        <v/>
      </c>
      <c r="Q136" s="28" t="str">
        <f aca="false">IF(H136="","",IF(J136&lt;&gt;"",J136,O136)-H136)</f>
        <v/>
      </c>
      <c r="R136" s="29" t="str">
        <f aca="false">IF(C136="","",IF(L136="Completed","Complete",IF(OR(L136="Cancelled",L136="On hold"),"On hold",IF(O136="","Green",IF(O136&lt;StatusDate,"Red",IF(OR(L136="At risk",AND(O136-StatusDate&lt;=AmberDays,N(K136)&lt;0.8)),"Amber","Green"))))))</f>
        <v/>
      </c>
      <c r="S136" s="23"/>
    </row>
    <row r="137" customFormat="false" ht="15" hidden="false" customHeight="false" outlineLevel="0" collapsed="false">
      <c r="A137" s="21"/>
      <c r="B137" s="22"/>
      <c r="C137" s="23"/>
      <c r="D137" s="23"/>
      <c r="E137" s="22"/>
      <c r="F137" s="21"/>
      <c r="G137" s="24"/>
      <c r="H137" s="24"/>
      <c r="I137" s="24"/>
      <c r="J137" s="24"/>
      <c r="K137" s="25"/>
      <c r="L137" s="21"/>
      <c r="M137" s="21"/>
      <c r="N137" s="23"/>
      <c r="O137" s="26" t="str">
        <f aca="false">IF(H137="","",IF(I137&lt;&gt;"",I137,H137))</f>
        <v/>
      </c>
      <c r="P137" s="27" t="str">
        <f aca="false">IF(OR(O137="",L137="Completed",L137="Cancelled"),"",O137-StatusDate)</f>
        <v/>
      </c>
      <c r="Q137" s="28" t="str">
        <f aca="false">IF(H137="","",IF(J137&lt;&gt;"",J137,O137)-H137)</f>
        <v/>
      </c>
      <c r="R137" s="29" t="str">
        <f aca="false">IF(C137="","",IF(L137="Completed","Complete",IF(OR(L137="Cancelled",L137="On hold"),"On hold",IF(O137="","Green",IF(O137&lt;StatusDate,"Red",IF(OR(L137="At risk",AND(O137-StatusDate&lt;=AmberDays,N(K137)&lt;0.8)),"Amber","Green"))))))</f>
        <v/>
      </c>
      <c r="S137" s="23"/>
    </row>
    <row r="138" customFormat="false" ht="15" hidden="false" customHeight="false" outlineLevel="0" collapsed="false">
      <c r="A138" s="21"/>
      <c r="B138" s="22"/>
      <c r="C138" s="23"/>
      <c r="D138" s="23"/>
      <c r="E138" s="22"/>
      <c r="F138" s="21"/>
      <c r="G138" s="24"/>
      <c r="H138" s="24"/>
      <c r="I138" s="24"/>
      <c r="J138" s="24"/>
      <c r="K138" s="25"/>
      <c r="L138" s="21"/>
      <c r="M138" s="21"/>
      <c r="N138" s="23"/>
      <c r="O138" s="26" t="str">
        <f aca="false">IF(H138="","",IF(I138&lt;&gt;"",I138,H138))</f>
        <v/>
      </c>
      <c r="P138" s="27" t="str">
        <f aca="false">IF(OR(O138="",L138="Completed",L138="Cancelled"),"",O138-StatusDate)</f>
        <v/>
      </c>
      <c r="Q138" s="28" t="str">
        <f aca="false">IF(H138="","",IF(J138&lt;&gt;"",J138,O138)-H138)</f>
        <v/>
      </c>
      <c r="R138" s="29" t="str">
        <f aca="false">IF(C138="","",IF(L138="Completed","Complete",IF(OR(L138="Cancelled",L138="On hold"),"On hold",IF(O138="","Green",IF(O138&lt;StatusDate,"Red",IF(OR(L138="At risk",AND(O138-StatusDate&lt;=AmberDays,N(K138)&lt;0.8)),"Amber","Green"))))))</f>
        <v/>
      </c>
      <c r="S138" s="23"/>
    </row>
    <row r="139" customFormat="false" ht="15" hidden="false" customHeight="false" outlineLevel="0" collapsed="false">
      <c r="A139" s="21"/>
      <c r="B139" s="22"/>
      <c r="C139" s="23"/>
      <c r="D139" s="23"/>
      <c r="E139" s="22"/>
      <c r="F139" s="21"/>
      <c r="G139" s="24"/>
      <c r="H139" s="24"/>
      <c r="I139" s="24"/>
      <c r="J139" s="24"/>
      <c r="K139" s="25"/>
      <c r="L139" s="21"/>
      <c r="M139" s="21"/>
      <c r="N139" s="23"/>
      <c r="O139" s="26" t="str">
        <f aca="false">IF(H139="","",IF(I139&lt;&gt;"",I139,H139))</f>
        <v/>
      </c>
      <c r="P139" s="27" t="str">
        <f aca="false">IF(OR(O139="",L139="Completed",L139="Cancelled"),"",O139-StatusDate)</f>
        <v/>
      </c>
      <c r="Q139" s="28" t="str">
        <f aca="false">IF(H139="","",IF(J139&lt;&gt;"",J139,O139)-H139)</f>
        <v/>
      </c>
      <c r="R139" s="29" t="str">
        <f aca="false">IF(C139="","",IF(L139="Completed","Complete",IF(OR(L139="Cancelled",L139="On hold"),"On hold",IF(O139="","Green",IF(O139&lt;StatusDate,"Red",IF(OR(L139="At risk",AND(O139-StatusDate&lt;=AmberDays,N(K139)&lt;0.8)),"Amber","Green"))))))</f>
        <v/>
      </c>
      <c r="S139" s="23"/>
    </row>
    <row r="140" customFormat="false" ht="15" hidden="false" customHeight="false" outlineLevel="0" collapsed="false">
      <c r="A140" s="21"/>
      <c r="B140" s="22"/>
      <c r="C140" s="23"/>
      <c r="D140" s="23"/>
      <c r="E140" s="22"/>
      <c r="F140" s="21"/>
      <c r="G140" s="24"/>
      <c r="H140" s="24"/>
      <c r="I140" s="24"/>
      <c r="J140" s="24"/>
      <c r="K140" s="25"/>
      <c r="L140" s="21"/>
      <c r="M140" s="21"/>
      <c r="N140" s="23"/>
      <c r="O140" s="26" t="str">
        <f aca="false">IF(H140="","",IF(I140&lt;&gt;"",I140,H140))</f>
        <v/>
      </c>
      <c r="P140" s="27" t="str">
        <f aca="false">IF(OR(O140="",L140="Completed",L140="Cancelled"),"",O140-StatusDate)</f>
        <v/>
      </c>
      <c r="Q140" s="28" t="str">
        <f aca="false">IF(H140="","",IF(J140&lt;&gt;"",J140,O140)-H140)</f>
        <v/>
      </c>
      <c r="R140" s="29" t="str">
        <f aca="false">IF(C140="","",IF(L140="Completed","Complete",IF(OR(L140="Cancelled",L140="On hold"),"On hold",IF(O140="","Green",IF(O140&lt;StatusDate,"Red",IF(OR(L140="At risk",AND(O140-StatusDate&lt;=AmberDays,N(K140)&lt;0.8)),"Amber","Green"))))))</f>
        <v/>
      </c>
      <c r="S140" s="23"/>
    </row>
    <row r="141" customFormat="false" ht="15" hidden="false" customHeight="false" outlineLevel="0" collapsed="false">
      <c r="A141" s="21"/>
      <c r="B141" s="22"/>
      <c r="C141" s="23"/>
      <c r="D141" s="23"/>
      <c r="E141" s="22"/>
      <c r="F141" s="21"/>
      <c r="G141" s="24"/>
      <c r="H141" s="24"/>
      <c r="I141" s="24"/>
      <c r="J141" s="24"/>
      <c r="K141" s="25"/>
      <c r="L141" s="21"/>
      <c r="M141" s="21"/>
      <c r="N141" s="23"/>
      <c r="O141" s="26" t="str">
        <f aca="false">IF(H141="","",IF(I141&lt;&gt;"",I141,H141))</f>
        <v/>
      </c>
      <c r="P141" s="27" t="str">
        <f aca="false">IF(OR(O141="",L141="Completed",L141="Cancelled"),"",O141-StatusDate)</f>
        <v/>
      </c>
      <c r="Q141" s="28" t="str">
        <f aca="false">IF(H141="","",IF(J141&lt;&gt;"",J141,O141)-H141)</f>
        <v/>
      </c>
      <c r="R141" s="29" t="str">
        <f aca="false">IF(C141="","",IF(L141="Completed","Complete",IF(OR(L141="Cancelled",L141="On hold"),"On hold",IF(O141="","Green",IF(O141&lt;StatusDate,"Red",IF(OR(L141="At risk",AND(O141-StatusDate&lt;=AmberDays,N(K141)&lt;0.8)),"Amber","Green"))))))</f>
        <v/>
      </c>
      <c r="S141" s="23"/>
    </row>
    <row r="142" customFormat="false" ht="15" hidden="false" customHeight="false" outlineLevel="0" collapsed="false">
      <c r="A142" s="21"/>
      <c r="B142" s="22"/>
      <c r="C142" s="23"/>
      <c r="D142" s="23"/>
      <c r="E142" s="22"/>
      <c r="F142" s="21"/>
      <c r="G142" s="24"/>
      <c r="H142" s="24"/>
      <c r="I142" s="24"/>
      <c r="J142" s="24"/>
      <c r="K142" s="25"/>
      <c r="L142" s="21"/>
      <c r="M142" s="21"/>
      <c r="N142" s="23"/>
      <c r="O142" s="26" t="str">
        <f aca="false">IF(H142="","",IF(I142&lt;&gt;"",I142,H142))</f>
        <v/>
      </c>
      <c r="P142" s="27" t="str">
        <f aca="false">IF(OR(O142="",L142="Completed",L142="Cancelled"),"",O142-StatusDate)</f>
        <v/>
      </c>
      <c r="Q142" s="28" t="str">
        <f aca="false">IF(H142="","",IF(J142&lt;&gt;"",J142,O142)-H142)</f>
        <v/>
      </c>
      <c r="R142" s="29" t="str">
        <f aca="false">IF(C142="","",IF(L142="Completed","Complete",IF(OR(L142="Cancelled",L142="On hold"),"On hold",IF(O142="","Green",IF(O142&lt;StatusDate,"Red",IF(OR(L142="At risk",AND(O142-StatusDate&lt;=AmberDays,N(K142)&lt;0.8)),"Amber","Green"))))))</f>
        <v/>
      </c>
      <c r="S142" s="23"/>
    </row>
    <row r="143" customFormat="false" ht="15" hidden="false" customHeight="false" outlineLevel="0" collapsed="false">
      <c r="A143" s="21"/>
      <c r="B143" s="22"/>
      <c r="C143" s="23"/>
      <c r="D143" s="23"/>
      <c r="E143" s="22"/>
      <c r="F143" s="21"/>
      <c r="G143" s="24"/>
      <c r="H143" s="24"/>
      <c r="I143" s="24"/>
      <c r="J143" s="24"/>
      <c r="K143" s="25"/>
      <c r="L143" s="21"/>
      <c r="M143" s="21"/>
      <c r="N143" s="23"/>
      <c r="O143" s="26" t="str">
        <f aca="false">IF(H143="","",IF(I143&lt;&gt;"",I143,H143))</f>
        <v/>
      </c>
      <c r="P143" s="27" t="str">
        <f aca="false">IF(OR(O143="",L143="Completed",L143="Cancelled"),"",O143-StatusDate)</f>
        <v/>
      </c>
      <c r="Q143" s="28" t="str">
        <f aca="false">IF(H143="","",IF(J143&lt;&gt;"",J143,O143)-H143)</f>
        <v/>
      </c>
      <c r="R143" s="29" t="str">
        <f aca="false">IF(C143="","",IF(L143="Completed","Complete",IF(OR(L143="Cancelled",L143="On hold"),"On hold",IF(O143="","Green",IF(O143&lt;StatusDate,"Red",IF(OR(L143="At risk",AND(O143-StatusDate&lt;=AmberDays,N(K143)&lt;0.8)),"Amber","Green"))))))</f>
        <v/>
      </c>
      <c r="S143" s="23"/>
    </row>
    <row r="144" customFormat="false" ht="15" hidden="false" customHeight="false" outlineLevel="0" collapsed="false">
      <c r="A144" s="21"/>
      <c r="B144" s="22"/>
      <c r="C144" s="23"/>
      <c r="D144" s="23"/>
      <c r="E144" s="22"/>
      <c r="F144" s="21"/>
      <c r="G144" s="24"/>
      <c r="H144" s="24"/>
      <c r="I144" s="24"/>
      <c r="J144" s="24"/>
      <c r="K144" s="25"/>
      <c r="L144" s="21"/>
      <c r="M144" s="21"/>
      <c r="N144" s="23"/>
      <c r="O144" s="26" t="str">
        <f aca="false">IF(H144="","",IF(I144&lt;&gt;"",I144,H144))</f>
        <v/>
      </c>
      <c r="P144" s="27" t="str">
        <f aca="false">IF(OR(O144="",L144="Completed",L144="Cancelled"),"",O144-StatusDate)</f>
        <v/>
      </c>
      <c r="Q144" s="28" t="str">
        <f aca="false">IF(H144="","",IF(J144&lt;&gt;"",J144,O144)-H144)</f>
        <v/>
      </c>
      <c r="R144" s="29" t="str">
        <f aca="false">IF(C144="","",IF(L144="Completed","Complete",IF(OR(L144="Cancelled",L144="On hold"),"On hold",IF(O144="","Green",IF(O144&lt;StatusDate,"Red",IF(OR(L144="At risk",AND(O144-StatusDate&lt;=AmberDays,N(K144)&lt;0.8)),"Amber","Green"))))))</f>
        <v/>
      </c>
      <c r="S144" s="23"/>
    </row>
    <row r="145" customFormat="false" ht="15" hidden="false" customHeight="false" outlineLevel="0" collapsed="false">
      <c r="A145" s="21"/>
      <c r="B145" s="22"/>
      <c r="C145" s="23"/>
      <c r="D145" s="23"/>
      <c r="E145" s="22"/>
      <c r="F145" s="21"/>
      <c r="G145" s="24"/>
      <c r="H145" s="24"/>
      <c r="I145" s="24"/>
      <c r="J145" s="24"/>
      <c r="K145" s="25"/>
      <c r="L145" s="21"/>
      <c r="M145" s="21"/>
      <c r="N145" s="23"/>
      <c r="O145" s="26" t="str">
        <f aca="false">IF(H145="","",IF(I145&lt;&gt;"",I145,H145))</f>
        <v/>
      </c>
      <c r="P145" s="27" t="str">
        <f aca="false">IF(OR(O145="",L145="Completed",L145="Cancelled"),"",O145-StatusDate)</f>
        <v/>
      </c>
      <c r="Q145" s="28" t="str">
        <f aca="false">IF(H145="","",IF(J145&lt;&gt;"",J145,O145)-H145)</f>
        <v/>
      </c>
      <c r="R145" s="29" t="str">
        <f aca="false">IF(C145="","",IF(L145="Completed","Complete",IF(OR(L145="Cancelled",L145="On hold"),"On hold",IF(O145="","Green",IF(O145&lt;StatusDate,"Red",IF(OR(L145="At risk",AND(O145-StatusDate&lt;=AmberDays,N(K145)&lt;0.8)),"Amber","Green"))))))</f>
        <v/>
      </c>
      <c r="S145" s="23"/>
    </row>
    <row r="146" customFormat="false" ht="15" hidden="false" customHeight="false" outlineLevel="0" collapsed="false">
      <c r="A146" s="21"/>
      <c r="B146" s="22"/>
      <c r="C146" s="23"/>
      <c r="D146" s="23"/>
      <c r="E146" s="22"/>
      <c r="F146" s="21"/>
      <c r="G146" s="24"/>
      <c r="H146" s="24"/>
      <c r="I146" s="24"/>
      <c r="J146" s="24"/>
      <c r="K146" s="25"/>
      <c r="L146" s="21"/>
      <c r="M146" s="21"/>
      <c r="N146" s="23"/>
      <c r="O146" s="26" t="str">
        <f aca="false">IF(H146="","",IF(I146&lt;&gt;"",I146,H146))</f>
        <v/>
      </c>
      <c r="P146" s="27" t="str">
        <f aca="false">IF(OR(O146="",L146="Completed",L146="Cancelled"),"",O146-StatusDate)</f>
        <v/>
      </c>
      <c r="Q146" s="28" t="str">
        <f aca="false">IF(H146="","",IF(J146&lt;&gt;"",J146,O146)-H146)</f>
        <v/>
      </c>
      <c r="R146" s="29" t="str">
        <f aca="false">IF(C146="","",IF(L146="Completed","Complete",IF(OR(L146="Cancelled",L146="On hold"),"On hold",IF(O146="","Green",IF(O146&lt;StatusDate,"Red",IF(OR(L146="At risk",AND(O146-StatusDate&lt;=AmberDays,N(K146)&lt;0.8)),"Amber","Green"))))))</f>
        <v/>
      </c>
      <c r="S146" s="23"/>
    </row>
    <row r="147" customFormat="false" ht="15" hidden="false" customHeight="false" outlineLevel="0" collapsed="false">
      <c r="A147" s="21"/>
      <c r="B147" s="22"/>
      <c r="C147" s="23"/>
      <c r="D147" s="23"/>
      <c r="E147" s="22"/>
      <c r="F147" s="21"/>
      <c r="G147" s="24"/>
      <c r="H147" s="24"/>
      <c r="I147" s="24"/>
      <c r="J147" s="24"/>
      <c r="K147" s="25"/>
      <c r="L147" s="21"/>
      <c r="M147" s="21"/>
      <c r="N147" s="23"/>
      <c r="O147" s="26" t="str">
        <f aca="false">IF(H147="","",IF(I147&lt;&gt;"",I147,H147))</f>
        <v/>
      </c>
      <c r="P147" s="27" t="str">
        <f aca="false">IF(OR(O147="",L147="Completed",L147="Cancelled"),"",O147-StatusDate)</f>
        <v/>
      </c>
      <c r="Q147" s="28" t="str">
        <f aca="false">IF(H147="","",IF(J147&lt;&gt;"",J147,O147)-H147)</f>
        <v/>
      </c>
      <c r="R147" s="29" t="str">
        <f aca="false">IF(C147="","",IF(L147="Completed","Complete",IF(OR(L147="Cancelled",L147="On hold"),"On hold",IF(O147="","Green",IF(O147&lt;StatusDate,"Red",IF(OR(L147="At risk",AND(O147-StatusDate&lt;=AmberDays,N(K147)&lt;0.8)),"Amber","Green"))))))</f>
        <v/>
      </c>
      <c r="S147" s="23"/>
    </row>
    <row r="148" customFormat="false" ht="15" hidden="false" customHeight="false" outlineLevel="0" collapsed="false">
      <c r="A148" s="21"/>
      <c r="B148" s="22"/>
      <c r="C148" s="23"/>
      <c r="D148" s="23"/>
      <c r="E148" s="22"/>
      <c r="F148" s="21"/>
      <c r="G148" s="24"/>
      <c r="H148" s="24"/>
      <c r="I148" s="24"/>
      <c r="J148" s="24"/>
      <c r="K148" s="25"/>
      <c r="L148" s="21"/>
      <c r="M148" s="21"/>
      <c r="N148" s="23"/>
      <c r="O148" s="26" t="str">
        <f aca="false">IF(H148="","",IF(I148&lt;&gt;"",I148,H148))</f>
        <v/>
      </c>
      <c r="P148" s="27" t="str">
        <f aca="false">IF(OR(O148="",L148="Completed",L148="Cancelled"),"",O148-StatusDate)</f>
        <v/>
      </c>
      <c r="Q148" s="28" t="str">
        <f aca="false">IF(H148="","",IF(J148&lt;&gt;"",J148,O148)-H148)</f>
        <v/>
      </c>
      <c r="R148" s="29" t="str">
        <f aca="false">IF(C148="","",IF(L148="Completed","Complete",IF(OR(L148="Cancelled",L148="On hold"),"On hold",IF(O148="","Green",IF(O148&lt;StatusDate,"Red",IF(OR(L148="At risk",AND(O148-StatusDate&lt;=AmberDays,N(K148)&lt;0.8)),"Amber","Green"))))))</f>
        <v/>
      </c>
      <c r="S148" s="23"/>
    </row>
    <row r="149" customFormat="false" ht="15" hidden="false" customHeight="false" outlineLevel="0" collapsed="false">
      <c r="A149" s="21"/>
      <c r="B149" s="22"/>
      <c r="C149" s="23"/>
      <c r="D149" s="23"/>
      <c r="E149" s="22"/>
      <c r="F149" s="21"/>
      <c r="G149" s="24"/>
      <c r="H149" s="24"/>
      <c r="I149" s="24"/>
      <c r="J149" s="24"/>
      <c r="K149" s="25"/>
      <c r="L149" s="21"/>
      <c r="M149" s="21"/>
      <c r="N149" s="23"/>
      <c r="O149" s="26" t="str">
        <f aca="false">IF(H149="","",IF(I149&lt;&gt;"",I149,H149))</f>
        <v/>
      </c>
      <c r="P149" s="27" t="str">
        <f aca="false">IF(OR(O149="",L149="Completed",L149="Cancelled"),"",O149-StatusDate)</f>
        <v/>
      </c>
      <c r="Q149" s="28" t="str">
        <f aca="false">IF(H149="","",IF(J149&lt;&gt;"",J149,O149)-H149)</f>
        <v/>
      </c>
      <c r="R149" s="29" t="str">
        <f aca="false">IF(C149="","",IF(L149="Completed","Complete",IF(OR(L149="Cancelled",L149="On hold"),"On hold",IF(O149="","Green",IF(O149&lt;StatusDate,"Red",IF(OR(L149="At risk",AND(O149-StatusDate&lt;=AmberDays,N(K149)&lt;0.8)),"Amber","Green"))))))</f>
        <v/>
      </c>
      <c r="S149" s="23"/>
    </row>
    <row r="150" customFormat="false" ht="15" hidden="false" customHeight="false" outlineLevel="0" collapsed="false">
      <c r="A150" s="21"/>
      <c r="B150" s="22"/>
      <c r="C150" s="23"/>
      <c r="D150" s="23"/>
      <c r="E150" s="22"/>
      <c r="F150" s="21"/>
      <c r="G150" s="24"/>
      <c r="H150" s="24"/>
      <c r="I150" s="24"/>
      <c r="J150" s="24"/>
      <c r="K150" s="25"/>
      <c r="L150" s="21"/>
      <c r="M150" s="21"/>
      <c r="N150" s="23"/>
      <c r="O150" s="26" t="str">
        <f aca="false">IF(H150="","",IF(I150&lt;&gt;"",I150,H150))</f>
        <v/>
      </c>
      <c r="P150" s="27" t="str">
        <f aca="false">IF(OR(O150="",L150="Completed",L150="Cancelled"),"",O150-StatusDate)</f>
        <v/>
      </c>
      <c r="Q150" s="28" t="str">
        <f aca="false">IF(H150="","",IF(J150&lt;&gt;"",J150,O150)-H150)</f>
        <v/>
      </c>
      <c r="R150" s="29" t="str">
        <f aca="false">IF(C150="","",IF(L150="Completed","Complete",IF(OR(L150="Cancelled",L150="On hold"),"On hold",IF(O150="","Green",IF(O150&lt;StatusDate,"Red",IF(OR(L150="At risk",AND(O150-StatusDate&lt;=AmberDays,N(K150)&lt;0.8)),"Amber","Green"))))))</f>
        <v/>
      </c>
      <c r="S150" s="23"/>
    </row>
    <row r="151" customFormat="false" ht="15" hidden="false" customHeight="false" outlineLevel="0" collapsed="false">
      <c r="A151" s="21"/>
      <c r="B151" s="22"/>
      <c r="C151" s="23"/>
      <c r="D151" s="23"/>
      <c r="E151" s="22"/>
      <c r="F151" s="21"/>
      <c r="G151" s="24"/>
      <c r="H151" s="24"/>
      <c r="I151" s="24"/>
      <c r="J151" s="24"/>
      <c r="K151" s="25"/>
      <c r="L151" s="21"/>
      <c r="M151" s="21"/>
      <c r="N151" s="23"/>
      <c r="O151" s="26" t="str">
        <f aca="false">IF(H151="","",IF(I151&lt;&gt;"",I151,H151))</f>
        <v/>
      </c>
      <c r="P151" s="27" t="str">
        <f aca="false">IF(OR(O151="",L151="Completed",L151="Cancelled"),"",O151-StatusDate)</f>
        <v/>
      </c>
      <c r="Q151" s="28" t="str">
        <f aca="false">IF(H151="","",IF(J151&lt;&gt;"",J151,O151)-H151)</f>
        <v/>
      </c>
      <c r="R151" s="29" t="str">
        <f aca="false">IF(C151="","",IF(L151="Completed","Complete",IF(OR(L151="Cancelled",L151="On hold"),"On hold",IF(O151="","Green",IF(O151&lt;StatusDate,"Red",IF(OR(L151="At risk",AND(O151-StatusDate&lt;=AmberDays,N(K151)&lt;0.8)),"Amber","Green"))))))</f>
        <v/>
      </c>
      <c r="S151" s="23"/>
    </row>
    <row r="152" customFormat="false" ht="15" hidden="false" customHeight="false" outlineLevel="0" collapsed="false">
      <c r="A152" s="21"/>
      <c r="B152" s="22"/>
      <c r="C152" s="23"/>
      <c r="D152" s="23"/>
      <c r="E152" s="22"/>
      <c r="F152" s="21"/>
      <c r="G152" s="24"/>
      <c r="H152" s="24"/>
      <c r="I152" s="24"/>
      <c r="J152" s="24"/>
      <c r="K152" s="25"/>
      <c r="L152" s="21"/>
      <c r="M152" s="21"/>
      <c r="N152" s="23"/>
      <c r="O152" s="26" t="str">
        <f aca="false">IF(H152="","",IF(I152&lt;&gt;"",I152,H152))</f>
        <v/>
      </c>
      <c r="P152" s="27" t="str">
        <f aca="false">IF(OR(O152="",L152="Completed",L152="Cancelled"),"",O152-StatusDate)</f>
        <v/>
      </c>
      <c r="Q152" s="28" t="str">
        <f aca="false">IF(H152="","",IF(J152&lt;&gt;"",J152,O152)-H152)</f>
        <v/>
      </c>
      <c r="R152" s="29" t="str">
        <f aca="false">IF(C152="","",IF(L152="Completed","Complete",IF(OR(L152="Cancelled",L152="On hold"),"On hold",IF(O152="","Green",IF(O152&lt;StatusDate,"Red",IF(OR(L152="At risk",AND(O152-StatusDate&lt;=AmberDays,N(K152)&lt;0.8)),"Amber","Green"))))))</f>
        <v/>
      </c>
      <c r="S152" s="23"/>
    </row>
    <row r="153" customFormat="false" ht="15" hidden="false" customHeight="false" outlineLevel="0" collapsed="false">
      <c r="A153" s="21"/>
      <c r="B153" s="22"/>
      <c r="C153" s="23"/>
      <c r="D153" s="23"/>
      <c r="E153" s="22"/>
      <c r="F153" s="21"/>
      <c r="G153" s="24"/>
      <c r="H153" s="24"/>
      <c r="I153" s="24"/>
      <c r="J153" s="24"/>
      <c r="K153" s="25"/>
      <c r="L153" s="21"/>
      <c r="M153" s="21"/>
      <c r="N153" s="23"/>
      <c r="O153" s="26" t="str">
        <f aca="false">IF(H153="","",IF(I153&lt;&gt;"",I153,H153))</f>
        <v/>
      </c>
      <c r="P153" s="27" t="str">
        <f aca="false">IF(OR(O153="",L153="Completed",L153="Cancelled"),"",O153-StatusDate)</f>
        <v/>
      </c>
      <c r="Q153" s="28" t="str">
        <f aca="false">IF(H153="","",IF(J153&lt;&gt;"",J153,O153)-H153)</f>
        <v/>
      </c>
      <c r="R153" s="29" t="str">
        <f aca="false">IF(C153="","",IF(L153="Completed","Complete",IF(OR(L153="Cancelled",L153="On hold"),"On hold",IF(O153="","Green",IF(O153&lt;StatusDate,"Red",IF(OR(L153="At risk",AND(O153-StatusDate&lt;=AmberDays,N(K153)&lt;0.8)),"Amber","Green"))))))</f>
        <v/>
      </c>
      <c r="S153" s="23"/>
    </row>
    <row r="154" customFormat="false" ht="15" hidden="false" customHeight="false" outlineLevel="0" collapsed="false">
      <c r="A154" s="21"/>
      <c r="B154" s="22"/>
      <c r="C154" s="23"/>
      <c r="D154" s="23"/>
      <c r="E154" s="22"/>
      <c r="F154" s="21"/>
      <c r="G154" s="24"/>
      <c r="H154" s="24"/>
      <c r="I154" s="24"/>
      <c r="J154" s="24"/>
      <c r="K154" s="25"/>
      <c r="L154" s="21"/>
      <c r="M154" s="21"/>
      <c r="N154" s="23"/>
      <c r="O154" s="26" t="str">
        <f aca="false">IF(H154="","",IF(I154&lt;&gt;"",I154,H154))</f>
        <v/>
      </c>
      <c r="P154" s="27" t="str">
        <f aca="false">IF(OR(O154="",L154="Completed",L154="Cancelled"),"",O154-StatusDate)</f>
        <v/>
      </c>
      <c r="Q154" s="28" t="str">
        <f aca="false">IF(H154="","",IF(J154&lt;&gt;"",J154,O154)-H154)</f>
        <v/>
      </c>
      <c r="R154" s="29" t="str">
        <f aca="false">IF(C154="","",IF(L154="Completed","Complete",IF(OR(L154="Cancelled",L154="On hold"),"On hold",IF(O154="","Green",IF(O154&lt;StatusDate,"Red",IF(OR(L154="At risk",AND(O154-StatusDate&lt;=AmberDays,N(K154)&lt;0.8)),"Amber","Green"))))))</f>
        <v/>
      </c>
      <c r="S154" s="23"/>
    </row>
    <row r="155" customFormat="false" ht="15" hidden="false" customHeight="false" outlineLevel="0" collapsed="false">
      <c r="A155" s="21"/>
      <c r="B155" s="22"/>
      <c r="C155" s="23"/>
      <c r="D155" s="23"/>
      <c r="E155" s="22"/>
      <c r="F155" s="21"/>
      <c r="G155" s="24"/>
      <c r="H155" s="24"/>
      <c r="I155" s="24"/>
      <c r="J155" s="24"/>
      <c r="K155" s="25"/>
      <c r="L155" s="21"/>
      <c r="M155" s="21"/>
      <c r="N155" s="23"/>
      <c r="O155" s="26" t="str">
        <f aca="false">IF(H155="","",IF(I155&lt;&gt;"",I155,H155))</f>
        <v/>
      </c>
      <c r="P155" s="27" t="str">
        <f aca="false">IF(OR(O155="",L155="Completed",L155="Cancelled"),"",O155-StatusDate)</f>
        <v/>
      </c>
      <c r="Q155" s="28" t="str">
        <f aca="false">IF(H155="","",IF(J155&lt;&gt;"",J155,O155)-H155)</f>
        <v/>
      </c>
      <c r="R155" s="29" t="str">
        <f aca="false">IF(C155="","",IF(L155="Completed","Complete",IF(OR(L155="Cancelled",L155="On hold"),"On hold",IF(O155="","Green",IF(O155&lt;StatusDate,"Red",IF(OR(L155="At risk",AND(O155-StatusDate&lt;=AmberDays,N(K155)&lt;0.8)),"Amber","Green"))))))</f>
        <v/>
      </c>
      <c r="S155" s="23"/>
    </row>
    <row r="156" customFormat="false" ht="15" hidden="false" customHeight="false" outlineLevel="0" collapsed="false">
      <c r="A156" s="21"/>
      <c r="B156" s="22"/>
      <c r="C156" s="23"/>
      <c r="D156" s="23"/>
      <c r="E156" s="22"/>
      <c r="F156" s="21"/>
      <c r="G156" s="24"/>
      <c r="H156" s="24"/>
      <c r="I156" s="24"/>
      <c r="J156" s="24"/>
      <c r="K156" s="25"/>
      <c r="L156" s="21"/>
      <c r="M156" s="21"/>
      <c r="N156" s="23"/>
      <c r="O156" s="26" t="str">
        <f aca="false">IF(H156="","",IF(I156&lt;&gt;"",I156,H156))</f>
        <v/>
      </c>
      <c r="P156" s="27" t="str">
        <f aca="false">IF(OR(O156="",L156="Completed",L156="Cancelled"),"",O156-StatusDate)</f>
        <v/>
      </c>
      <c r="Q156" s="28" t="str">
        <f aca="false">IF(H156="","",IF(J156&lt;&gt;"",J156,O156)-H156)</f>
        <v/>
      </c>
      <c r="R156" s="29" t="str">
        <f aca="false">IF(C156="","",IF(L156="Completed","Complete",IF(OR(L156="Cancelled",L156="On hold"),"On hold",IF(O156="","Green",IF(O156&lt;StatusDate,"Red",IF(OR(L156="At risk",AND(O156-StatusDate&lt;=AmberDays,N(K156)&lt;0.8)),"Amber","Green"))))))</f>
        <v/>
      </c>
      <c r="S156" s="23"/>
    </row>
    <row r="157" customFormat="false" ht="15" hidden="false" customHeight="false" outlineLevel="0" collapsed="false">
      <c r="A157" s="21"/>
      <c r="B157" s="22"/>
      <c r="C157" s="23"/>
      <c r="D157" s="23"/>
      <c r="E157" s="22"/>
      <c r="F157" s="21"/>
      <c r="G157" s="24"/>
      <c r="H157" s="24"/>
      <c r="I157" s="24"/>
      <c r="J157" s="24"/>
      <c r="K157" s="25"/>
      <c r="L157" s="21"/>
      <c r="M157" s="21"/>
      <c r="N157" s="23"/>
      <c r="O157" s="26" t="str">
        <f aca="false">IF(H157="","",IF(I157&lt;&gt;"",I157,H157))</f>
        <v/>
      </c>
      <c r="P157" s="27" t="str">
        <f aca="false">IF(OR(O157="",L157="Completed",L157="Cancelled"),"",O157-StatusDate)</f>
        <v/>
      </c>
      <c r="Q157" s="28" t="str">
        <f aca="false">IF(H157="","",IF(J157&lt;&gt;"",J157,O157)-H157)</f>
        <v/>
      </c>
      <c r="R157" s="29" t="str">
        <f aca="false">IF(C157="","",IF(L157="Completed","Complete",IF(OR(L157="Cancelled",L157="On hold"),"On hold",IF(O157="","Green",IF(O157&lt;StatusDate,"Red",IF(OR(L157="At risk",AND(O157-StatusDate&lt;=AmberDays,N(K157)&lt;0.8)),"Amber","Green"))))))</f>
        <v/>
      </c>
      <c r="S157" s="23"/>
    </row>
    <row r="158" customFormat="false" ht="15" hidden="false" customHeight="false" outlineLevel="0" collapsed="false">
      <c r="A158" s="21"/>
      <c r="B158" s="22"/>
      <c r="C158" s="23"/>
      <c r="D158" s="23"/>
      <c r="E158" s="22"/>
      <c r="F158" s="21"/>
      <c r="G158" s="24"/>
      <c r="H158" s="24"/>
      <c r="I158" s="24"/>
      <c r="J158" s="24"/>
      <c r="K158" s="25"/>
      <c r="L158" s="21"/>
      <c r="M158" s="21"/>
      <c r="N158" s="23"/>
      <c r="O158" s="26" t="str">
        <f aca="false">IF(H158="","",IF(I158&lt;&gt;"",I158,H158))</f>
        <v/>
      </c>
      <c r="P158" s="27" t="str">
        <f aca="false">IF(OR(O158="",L158="Completed",L158="Cancelled"),"",O158-StatusDate)</f>
        <v/>
      </c>
      <c r="Q158" s="28" t="str">
        <f aca="false">IF(H158="","",IF(J158&lt;&gt;"",J158,O158)-H158)</f>
        <v/>
      </c>
      <c r="R158" s="29" t="str">
        <f aca="false">IF(C158="","",IF(L158="Completed","Complete",IF(OR(L158="Cancelled",L158="On hold"),"On hold",IF(O158="","Green",IF(O158&lt;StatusDate,"Red",IF(OR(L158="At risk",AND(O158-StatusDate&lt;=AmberDays,N(K158)&lt;0.8)),"Amber","Green"))))))</f>
        <v/>
      </c>
      <c r="S158" s="23"/>
    </row>
    <row r="159" customFormat="false" ht="15" hidden="false" customHeight="false" outlineLevel="0" collapsed="false">
      <c r="A159" s="21"/>
      <c r="B159" s="22"/>
      <c r="C159" s="23"/>
      <c r="D159" s="23"/>
      <c r="E159" s="22"/>
      <c r="F159" s="21"/>
      <c r="G159" s="24"/>
      <c r="H159" s="24"/>
      <c r="I159" s="24"/>
      <c r="J159" s="24"/>
      <c r="K159" s="25"/>
      <c r="L159" s="21"/>
      <c r="M159" s="21"/>
      <c r="N159" s="23"/>
      <c r="O159" s="26" t="str">
        <f aca="false">IF(H159="","",IF(I159&lt;&gt;"",I159,H159))</f>
        <v/>
      </c>
      <c r="P159" s="27" t="str">
        <f aca="false">IF(OR(O159="",L159="Completed",L159="Cancelled"),"",O159-StatusDate)</f>
        <v/>
      </c>
      <c r="Q159" s="28" t="str">
        <f aca="false">IF(H159="","",IF(J159&lt;&gt;"",J159,O159)-H159)</f>
        <v/>
      </c>
      <c r="R159" s="29" t="str">
        <f aca="false">IF(C159="","",IF(L159="Completed","Complete",IF(OR(L159="Cancelled",L159="On hold"),"On hold",IF(O159="","Green",IF(O159&lt;StatusDate,"Red",IF(OR(L159="At risk",AND(O159-StatusDate&lt;=AmberDays,N(K159)&lt;0.8)),"Amber","Green"))))))</f>
        <v/>
      </c>
      <c r="S159" s="23"/>
    </row>
    <row r="160" customFormat="false" ht="15" hidden="false" customHeight="false" outlineLevel="0" collapsed="false">
      <c r="A160" s="21"/>
      <c r="B160" s="22"/>
      <c r="C160" s="23"/>
      <c r="D160" s="23"/>
      <c r="E160" s="22"/>
      <c r="F160" s="21"/>
      <c r="G160" s="24"/>
      <c r="H160" s="24"/>
      <c r="I160" s="24"/>
      <c r="J160" s="24"/>
      <c r="K160" s="25"/>
      <c r="L160" s="21"/>
      <c r="M160" s="21"/>
      <c r="N160" s="23"/>
      <c r="O160" s="26" t="str">
        <f aca="false">IF(H160="","",IF(I160&lt;&gt;"",I160,H160))</f>
        <v/>
      </c>
      <c r="P160" s="27" t="str">
        <f aca="false">IF(OR(O160="",L160="Completed",L160="Cancelled"),"",O160-StatusDate)</f>
        <v/>
      </c>
      <c r="Q160" s="28" t="str">
        <f aca="false">IF(H160="","",IF(J160&lt;&gt;"",J160,O160)-H160)</f>
        <v/>
      </c>
      <c r="R160" s="29" t="str">
        <f aca="false">IF(C160="","",IF(L160="Completed","Complete",IF(OR(L160="Cancelled",L160="On hold"),"On hold",IF(O160="","Green",IF(O160&lt;StatusDate,"Red",IF(OR(L160="At risk",AND(O160-StatusDate&lt;=AmberDays,N(K160)&lt;0.8)),"Amber","Green"))))))</f>
        <v/>
      </c>
      <c r="S160" s="23"/>
    </row>
    <row r="161" customFormat="false" ht="15" hidden="false" customHeight="false" outlineLevel="0" collapsed="false">
      <c r="A161" s="21"/>
      <c r="B161" s="22"/>
      <c r="C161" s="23"/>
      <c r="D161" s="23"/>
      <c r="E161" s="22"/>
      <c r="F161" s="21"/>
      <c r="G161" s="24"/>
      <c r="H161" s="24"/>
      <c r="I161" s="24"/>
      <c r="J161" s="24"/>
      <c r="K161" s="25"/>
      <c r="L161" s="21"/>
      <c r="M161" s="21"/>
      <c r="N161" s="23"/>
      <c r="O161" s="26" t="str">
        <f aca="false">IF(H161="","",IF(I161&lt;&gt;"",I161,H161))</f>
        <v/>
      </c>
      <c r="P161" s="27" t="str">
        <f aca="false">IF(OR(O161="",L161="Completed",L161="Cancelled"),"",O161-StatusDate)</f>
        <v/>
      </c>
      <c r="Q161" s="28" t="str">
        <f aca="false">IF(H161="","",IF(J161&lt;&gt;"",J161,O161)-H161)</f>
        <v/>
      </c>
      <c r="R161" s="29" t="str">
        <f aca="false">IF(C161="","",IF(L161="Completed","Complete",IF(OR(L161="Cancelled",L161="On hold"),"On hold",IF(O161="","Green",IF(O161&lt;StatusDate,"Red",IF(OR(L161="At risk",AND(O161-StatusDate&lt;=AmberDays,N(K161)&lt;0.8)),"Amber","Green"))))))</f>
        <v/>
      </c>
      <c r="S161" s="23"/>
    </row>
    <row r="162" customFormat="false" ht="15" hidden="false" customHeight="false" outlineLevel="0" collapsed="false">
      <c r="A162" s="21"/>
      <c r="B162" s="22"/>
      <c r="C162" s="23"/>
      <c r="D162" s="23"/>
      <c r="E162" s="22"/>
      <c r="F162" s="21"/>
      <c r="G162" s="24"/>
      <c r="H162" s="24"/>
      <c r="I162" s="24"/>
      <c r="J162" s="24"/>
      <c r="K162" s="25"/>
      <c r="L162" s="21"/>
      <c r="M162" s="21"/>
      <c r="N162" s="23"/>
      <c r="O162" s="26" t="str">
        <f aca="false">IF(H162="","",IF(I162&lt;&gt;"",I162,H162))</f>
        <v/>
      </c>
      <c r="P162" s="27" t="str">
        <f aca="false">IF(OR(O162="",L162="Completed",L162="Cancelled"),"",O162-StatusDate)</f>
        <v/>
      </c>
      <c r="Q162" s="28" t="str">
        <f aca="false">IF(H162="","",IF(J162&lt;&gt;"",J162,O162)-H162)</f>
        <v/>
      </c>
      <c r="R162" s="29" t="str">
        <f aca="false">IF(C162="","",IF(L162="Completed","Complete",IF(OR(L162="Cancelled",L162="On hold"),"On hold",IF(O162="","Green",IF(O162&lt;StatusDate,"Red",IF(OR(L162="At risk",AND(O162-StatusDate&lt;=AmberDays,N(K162)&lt;0.8)),"Amber","Green"))))))</f>
        <v/>
      </c>
      <c r="S162" s="23"/>
    </row>
    <row r="163" customFormat="false" ht="15" hidden="false" customHeight="false" outlineLevel="0" collapsed="false">
      <c r="A163" s="21"/>
      <c r="B163" s="22"/>
      <c r="C163" s="23"/>
      <c r="D163" s="23"/>
      <c r="E163" s="22"/>
      <c r="F163" s="21"/>
      <c r="G163" s="24"/>
      <c r="H163" s="24"/>
      <c r="I163" s="24"/>
      <c r="J163" s="24"/>
      <c r="K163" s="25"/>
      <c r="L163" s="21"/>
      <c r="M163" s="21"/>
      <c r="N163" s="23"/>
      <c r="O163" s="26" t="str">
        <f aca="false">IF(H163="","",IF(I163&lt;&gt;"",I163,H163))</f>
        <v/>
      </c>
      <c r="P163" s="27" t="str">
        <f aca="false">IF(OR(O163="",L163="Completed",L163="Cancelled"),"",O163-StatusDate)</f>
        <v/>
      </c>
      <c r="Q163" s="28" t="str">
        <f aca="false">IF(H163="","",IF(J163&lt;&gt;"",J163,O163)-H163)</f>
        <v/>
      </c>
      <c r="R163" s="29" t="str">
        <f aca="false">IF(C163="","",IF(L163="Completed","Complete",IF(OR(L163="Cancelled",L163="On hold"),"On hold",IF(O163="","Green",IF(O163&lt;StatusDate,"Red",IF(OR(L163="At risk",AND(O163-StatusDate&lt;=AmberDays,N(K163)&lt;0.8)),"Amber","Green"))))))</f>
        <v/>
      </c>
      <c r="S163" s="23"/>
    </row>
    <row r="164" customFormat="false" ht="15" hidden="false" customHeight="false" outlineLevel="0" collapsed="false">
      <c r="A164" s="21"/>
      <c r="B164" s="22"/>
      <c r="C164" s="23"/>
      <c r="D164" s="23"/>
      <c r="E164" s="22"/>
      <c r="F164" s="21"/>
      <c r="G164" s="24"/>
      <c r="H164" s="24"/>
      <c r="I164" s="24"/>
      <c r="J164" s="24"/>
      <c r="K164" s="25"/>
      <c r="L164" s="21"/>
      <c r="M164" s="21"/>
      <c r="N164" s="23"/>
      <c r="O164" s="26" t="str">
        <f aca="false">IF(H164="","",IF(I164&lt;&gt;"",I164,H164))</f>
        <v/>
      </c>
      <c r="P164" s="27" t="str">
        <f aca="false">IF(OR(O164="",L164="Completed",L164="Cancelled"),"",O164-StatusDate)</f>
        <v/>
      </c>
      <c r="Q164" s="28" t="str">
        <f aca="false">IF(H164="","",IF(J164&lt;&gt;"",J164,O164)-H164)</f>
        <v/>
      </c>
      <c r="R164" s="29" t="str">
        <f aca="false">IF(C164="","",IF(L164="Completed","Complete",IF(OR(L164="Cancelled",L164="On hold"),"On hold",IF(O164="","Green",IF(O164&lt;StatusDate,"Red",IF(OR(L164="At risk",AND(O164-StatusDate&lt;=AmberDays,N(K164)&lt;0.8)),"Amber","Green"))))))</f>
        <v/>
      </c>
      <c r="S164" s="23"/>
    </row>
    <row r="165" customFormat="false" ht="15" hidden="false" customHeight="false" outlineLevel="0" collapsed="false">
      <c r="A165" s="21"/>
      <c r="B165" s="22"/>
      <c r="C165" s="23"/>
      <c r="D165" s="23"/>
      <c r="E165" s="22"/>
      <c r="F165" s="21"/>
      <c r="G165" s="24"/>
      <c r="H165" s="24"/>
      <c r="I165" s="24"/>
      <c r="J165" s="24"/>
      <c r="K165" s="25"/>
      <c r="L165" s="21"/>
      <c r="M165" s="21"/>
      <c r="N165" s="23"/>
      <c r="O165" s="26" t="str">
        <f aca="false">IF(H165="","",IF(I165&lt;&gt;"",I165,H165))</f>
        <v/>
      </c>
      <c r="P165" s="27" t="str">
        <f aca="false">IF(OR(O165="",L165="Completed",L165="Cancelled"),"",O165-StatusDate)</f>
        <v/>
      </c>
      <c r="Q165" s="28" t="str">
        <f aca="false">IF(H165="","",IF(J165&lt;&gt;"",J165,O165)-H165)</f>
        <v/>
      </c>
      <c r="R165" s="29" t="str">
        <f aca="false">IF(C165="","",IF(L165="Completed","Complete",IF(OR(L165="Cancelled",L165="On hold"),"On hold",IF(O165="","Green",IF(O165&lt;StatusDate,"Red",IF(OR(L165="At risk",AND(O165-StatusDate&lt;=AmberDays,N(K165)&lt;0.8)),"Amber","Green"))))))</f>
        <v/>
      </c>
      <c r="S165" s="23"/>
    </row>
    <row r="166" customFormat="false" ht="15" hidden="false" customHeight="false" outlineLevel="0" collapsed="false">
      <c r="A166" s="21"/>
      <c r="B166" s="22"/>
      <c r="C166" s="23"/>
      <c r="D166" s="23"/>
      <c r="E166" s="22"/>
      <c r="F166" s="21"/>
      <c r="G166" s="24"/>
      <c r="H166" s="24"/>
      <c r="I166" s="24"/>
      <c r="J166" s="24"/>
      <c r="K166" s="25"/>
      <c r="L166" s="21"/>
      <c r="M166" s="21"/>
      <c r="N166" s="23"/>
      <c r="O166" s="26" t="str">
        <f aca="false">IF(H166="","",IF(I166&lt;&gt;"",I166,H166))</f>
        <v/>
      </c>
      <c r="P166" s="27" t="str">
        <f aca="false">IF(OR(O166="",L166="Completed",L166="Cancelled"),"",O166-StatusDate)</f>
        <v/>
      </c>
      <c r="Q166" s="28" t="str">
        <f aca="false">IF(H166="","",IF(J166&lt;&gt;"",J166,O166)-H166)</f>
        <v/>
      </c>
      <c r="R166" s="29" t="str">
        <f aca="false">IF(C166="","",IF(L166="Completed","Complete",IF(OR(L166="Cancelled",L166="On hold"),"On hold",IF(O166="","Green",IF(O166&lt;StatusDate,"Red",IF(OR(L166="At risk",AND(O166-StatusDate&lt;=AmberDays,N(K166)&lt;0.8)),"Amber","Green"))))))</f>
        <v/>
      </c>
      <c r="S166" s="23"/>
    </row>
    <row r="167" customFormat="false" ht="15" hidden="false" customHeight="false" outlineLevel="0" collapsed="false">
      <c r="A167" s="21"/>
      <c r="B167" s="22"/>
      <c r="C167" s="23"/>
      <c r="D167" s="23"/>
      <c r="E167" s="22"/>
      <c r="F167" s="21"/>
      <c r="G167" s="24"/>
      <c r="H167" s="24"/>
      <c r="I167" s="24"/>
      <c r="J167" s="24"/>
      <c r="K167" s="25"/>
      <c r="L167" s="21"/>
      <c r="M167" s="21"/>
      <c r="N167" s="23"/>
      <c r="O167" s="26" t="str">
        <f aca="false">IF(H167="","",IF(I167&lt;&gt;"",I167,H167))</f>
        <v/>
      </c>
      <c r="P167" s="27" t="str">
        <f aca="false">IF(OR(O167="",L167="Completed",L167="Cancelled"),"",O167-StatusDate)</f>
        <v/>
      </c>
      <c r="Q167" s="28" t="str">
        <f aca="false">IF(H167="","",IF(J167&lt;&gt;"",J167,O167)-H167)</f>
        <v/>
      </c>
      <c r="R167" s="29" t="str">
        <f aca="false">IF(C167="","",IF(L167="Completed","Complete",IF(OR(L167="Cancelled",L167="On hold"),"On hold",IF(O167="","Green",IF(O167&lt;StatusDate,"Red",IF(OR(L167="At risk",AND(O167-StatusDate&lt;=AmberDays,N(K167)&lt;0.8)),"Amber","Green"))))))</f>
        <v/>
      </c>
      <c r="S167" s="23"/>
    </row>
    <row r="168" customFormat="false" ht="15" hidden="false" customHeight="false" outlineLevel="0" collapsed="false">
      <c r="A168" s="21"/>
      <c r="B168" s="22"/>
      <c r="C168" s="23"/>
      <c r="D168" s="23"/>
      <c r="E168" s="22"/>
      <c r="F168" s="21"/>
      <c r="G168" s="24"/>
      <c r="H168" s="24"/>
      <c r="I168" s="24"/>
      <c r="J168" s="24"/>
      <c r="K168" s="25"/>
      <c r="L168" s="21"/>
      <c r="M168" s="21"/>
      <c r="N168" s="23"/>
      <c r="O168" s="26" t="str">
        <f aca="false">IF(H168="","",IF(I168&lt;&gt;"",I168,H168))</f>
        <v/>
      </c>
      <c r="P168" s="27" t="str">
        <f aca="false">IF(OR(O168="",L168="Completed",L168="Cancelled"),"",O168-StatusDate)</f>
        <v/>
      </c>
      <c r="Q168" s="28" t="str">
        <f aca="false">IF(H168="","",IF(J168&lt;&gt;"",J168,O168)-H168)</f>
        <v/>
      </c>
      <c r="R168" s="29" t="str">
        <f aca="false">IF(C168="","",IF(L168="Completed","Complete",IF(OR(L168="Cancelled",L168="On hold"),"On hold",IF(O168="","Green",IF(O168&lt;StatusDate,"Red",IF(OR(L168="At risk",AND(O168-StatusDate&lt;=AmberDays,N(K168)&lt;0.8)),"Amber","Green"))))))</f>
        <v/>
      </c>
      <c r="S168" s="23"/>
    </row>
    <row r="169" customFormat="false" ht="15" hidden="false" customHeight="false" outlineLevel="0" collapsed="false">
      <c r="A169" s="21"/>
      <c r="B169" s="22"/>
      <c r="C169" s="23"/>
      <c r="D169" s="23"/>
      <c r="E169" s="22"/>
      <c r="F169" s="21"/>
      <c r="G169" s="24"/>
      <c r="H169" s="24"/>
      <c r="I169" s="24"/>
      <c r="J169" s="24"/>
      <c r="K169" s="25"/>
      <c r="L169" s="21"/>
      <c r="M169" s="21"/>
      <c r="N169" s="23"/>
      <c r="O169" s="26" t="str">
        <f aca="false">IF(H169="","",IF(I169&lt;&gt;"",I169,H169))</f>
        <v/>
      </c>
      <c r="P169" s="27" t="str">
        <f aca="false">IF(OR(O169="",L169="Completed",L169="Cancelled"),"",O169-StatusDate)</f>
        <v/>
      </c>
      <c r="Q169" s="28" t="str">
        <f aca="false">IF(H169="","",IF(J169&lt;&gt;"",J169,O169)-H169)</f>
        <v/>
      </c>
      <c r="R169" s="29" t="str">
        <f aca="false">IF(C169="","",IF(L169="Completed","Complete",IF(OR(L169="Cancelled",L169="On hold"),"On hold",IF(O169="","Green",IF(O169&lt;StatusDate,"Red",IF(OR(L169="At risk",AND(O169-StatusDate&lt;=AmberDays,N(K169)&lt;0.8)),"Amber","Green"))))))</f>
        <v/>
      </c>
      <c r="S169" s="23"/>
    </row>
    <row r="170" customFormat="false" ht="15" hidden="false" customHeight="false" outlineLevel="0" collapsed="false">
      <c r="A170" s="21"/>
      <c r="B170" s="22"/>
      <c r="C170" s="23"/>
      <c r="D170" s="23"/>
      <c r="E170" s="22"/>
      <c r="F170" s="21"/>
      <c r="G170" s="24"/>
      <c r="H170" s="24"/>
      <c r="I170" s="24"/>
      <c r="J170" s="24"/>
      <c r="K170" s="25"/>
      <c r="L170" s="21"/>
      <c r="M170" s="21"/>
      <c r="N170" s="23"/>
      <c r="O170" s="26" t="str">
        <f aca="false">IF(H170="","",IF(I170&lt;&gt;"",I170,H170))</f>
        <v/>
      </c>
      <c r="P170" s="27" t="str">
        <f aca="false">IF(OR(O170="",L170="Completed",L170="Cancelled"),"",O170-StatusDate)</f>
        <v/>
      </c>
      <c r="Q170" s="28" t="str">
        <f aca="false">IF(H170="","",IF(J170&lt;&gt;"",J170,O170)-H170)</f>
        <v/>
      </c>
      <c r="R170" s="29" t="str">
        <f aca="false">IF(C170="","",IF(L170="Completed","Complete",IF(OR(L170="Cancelled",L170="On hold"),"On hold",IF(O170="","Green",IF(O170&lt;StatusDate,"Red",IF(OR(L170="At risk",AND(O170-StatusDate&lt;=AmberDays,N(K170)&lt;0.8)),"Amber","Green"))))))</f>
        <v/>
      </c>
      <c r="S170" s="23"/>
    </row>
    <row r="171" customFormat="false" ht="15" hidden="false" customHeight="false" outlineLevel="0" collapsed="false">
      <c r="A171" s="21"/>
      <c r="B171" s="22"/>
      <c r="C171" s="23"/>
      <c r="D171" s="23"/>
      <c r="E171" s="22"/>
      <c r="F171" s="21"/>
      <c r="G171" s="24"/>
      <c r="H171" s="24"/>
      <c r="I171" s="24"/>
      <c r="J171" s="24"/>
      <c r="K171" s="25"/>
      <c r="L171" s="21"/>
      <c r="M171" s="21"/>
      <c r="N171" s="23"/>
      <c r="O171" s="26" t="str">
        <f aca="false">IF(H171="","",IF(I171&lt;&gt;"",I171,H171))</f>
        <v/>
      </c>
      <c r="P171" s="27" t="str">
        <f aca="false">IF(OR(O171="",L171="Completed",L171="Cancelled"),"",O171-StatusDate)</f>
        <v/>
      </c>
      <c r="Q171" s="28" t="str">
        <f aca="false">IF(H171="","",IF(J171&lt;&gt;"",J171,O171)-H171)</f>
        <v/>
      </c>
      <c r="R171" s="29" t="str">
        <f aca="false">IF(C171="","",IF(L171="Completed","Complete",IF(OR(L171="Cancelled",L171="On hold"),"On hold",IF(O171="","Green",IF(O171&lt;StatusDate,"Red",IF(OR(L171="At risk",AND(O171-StatusDate&lt;=AmberDays,N(K171)&lt;0.8)),"Amber","Green"))))))</f>
        <v/>
      </c>
      <c r="S171" s="23"/>
    </row>
    <row r="172" customFormat="false" ht="15" hidden="false" customHeight="false" outlineLevel="0" collapsed="false">
      <c r="A172" s="21"/>
      <c r="B172" s="22"/>
      <c r="C172" s="23"/>
      <c r="D172" s="23"/>
      <c r="E172" s="22"/>
      <c r="F172" s="21"/>
      <c r="G172" s="24"/>
      <c r="H172" s="24"/>
      <c r="I172" s="24"/>
      <c r="J172" s="24"/>
      <c r="K172" s="25"/>
      <c r="L172" s="21"/>
      <c r="M172" s="21"/>
      <c r="N172" s="23"/>
      <c r="O172" s="26" t="str">
        <f aca="false">IF(H172="","",IF(I172&lt;&gt;"",I172,H172))</f>
        <v/>
      </c>
      <c r="P172" s="27" t="str">
        <f aca="false">IF(OR(O172="",L172="Completed",L172="Cancelled"),"",O172-StatusDate)</f>
        <v/>
      </c>
      <c r="Q172" s="28" t="str">
        <f aca="false">IF(H172="","",IF(J172&lt;&gt;"",J172,O172)-H172)</f>
        <v/>
      </c>
      <c r="R172" s="29" t="str">
        <f aca="false">IF(C172="","",IF(L172="Completed","Complete",IF(OR(L172="Cancelled",L172="On hold"),"On hold",IF(O172="","Green",IF(O172&lt;StatusDate,"Red",IF(OR(L172="At risk",AND(O172-StatusDate&lt;=AmberDays,N(K172)&lt;0.8)),"Amber","Green"))))))</f>
        <v/>
      </c>
      <c r="S172" s="23"/>
    </row>
    <row r="173" customFormat="false" ht="15" hidden="false" customHeight="false" outlineLevel="0" collapsed="false">
      <c r="A173" s="21"/>
      <c r="B173" s="22"/>
      <c r="C173" s="23"/>
      <c r="D173" s="23"/>
      <c r="E173" s="22"/>
      <c r="F173" s="21"/>
      <c r="G173" s="24"/>
      <c r="H173" s="24"/>
      <c r="I173" s="24"/>
      <c r="J173" s="24"/>
      <c r="K173" s="25"/>
      <c r="L173" s="21"/>
      <c r="M173" s="21"/>
      <c r="N173" s="23"/>
      <c r="O173" s="26" t="str">
        <f aca="false">IF(H173="","",IF(I173&lt;&gt;"",I173,H173))</f>
        <v/>
      </c>
      <c r="P173" s="27" t="str">
        <f aca="false">IF(OR(O173="",L173="Completed",L173="Cancelled"),"",O173-StatusDate)</f>
        <v/>
      </c>
      <c r="Q173" s="28" t="str">
        <f aca="false">IF(H173="","",IF(J173&lt;&gt;"",J173,O173)-H173)</f>
        <v/>
      </c>
      <c r="R173" s="29" t="str">
        <f aca="false">IF(C173="","",IF(L173="Completed","Complete",IF(OR(L173="Cancelled",L173="On hold"),"On hold",IF(O173="","Green",IF(O173&lt;StatusDate,"Red",IF(OR(L173="At risk",AND(O173-StatusDate&lt;=AmberDays,N(K173)&lt;0.8)),"Amber","Green"))))))</f>
        <v/>
      </c>
      <c r="S173" s="23"/>
    </row>
    <row r="174" customFormat="false" ht="15" hidden="false" customHeight="false" outlineLevel="0" collapsed="false">
      <c r="A174" s="21"/>
      <c r="B174" s="22"/>
      <c r="C174" s="23"/>
      <c r="D174" s="23"/>
      <c r="E174" s="22"/>
      <c r="F174" s="21"/>
      <c r="G174" s="24"/>
      <c r="H174" s="24"/>
      <c r="I174" s="24"/>
      <c r="J174" s="24"/>
      <c r="K174" s="25"/>
      <c r="L174" s="21"/>
      <c r="M174" s="21"/>
      <c r="N174" s="23"/>
      <c r="O174" s="26" t="str">
        <f aca="false">IF(H174="","",IF(I174&lt;&gt;"",I174,H174))</f>
        <v/>
      </c>
      <c r="P174" s="27" t="str">
        <f aca="false">IF(OR(O174="",L174="Completed",L174="Cancelled"),"",O174-StatusDate)</f>
        <v/>
      </c>
      <c r="Q174" s="28" t="str">
        <f aca="false">IF(H174="","",IF(J174&lt;&gt;"",J174,O174)-H174)</f>
        <v/>
      </c>
      <c r="R174" s="29" t="str">
        <f aca="false">IF(C174="","",IF(L174="Completed","Complete",IF(OR(L174="Cancelled",L174="On hold"),"On hold",IF(O174="","Green",IF(O174&lt;StatusDate,"Red",IF(OR(L174="At risk",AND(O174-StatusDate&lt;=AmberDays,N(K174)&lt;0.8)),"Amber","Green"))))))</f>
        <v/>
      </c>
      <c r="S174" s="23"/>
    </row>
    <row r="175" customFormat="false" ht="15" hidden="false" customHeight="false" outlineLevel="0" collapsed="false">
      <c r="A175" s="21"/>
      <c r="B175" s="22"/>
      <c r="C175" s="23"/>
      <c r="D175" s="23"/>
      <c r="E175" s="22"/>
      <c r="F175" s="21"/>
      <c r="G175" s="24"/>
      <c r="H175" s="24"/>
      <c r="I175" s="24"/>
      <c r="J175" s="24"/>
      <c r="K175" s="25"/>
      <c r="L175" s="21"/>
      <c r="M175" s="21"/>
      <c r="N175" s="23"/>
      <c r="O175" s="26" t="str">
        <f aca="false">IF(H175="","",IF(I175&lt;&gt;"",I175,H175))</f>
        <v/>
      </c>
      <c r="P175" s="27" t="str">
        <f aca="false">IF(OR(O175="",L175="Completed",L175="Cancelled"),"",O175-StatusDate)</f>
        <v/>
      </c>
      <c r="Q175" s="28" t="str">
        <f aca="false">IF(H175="","",IF(J175&lt;&gt;"",J175,O175)-H175)</f>
        <v/>
      </c>
      <c r="R175" s="29" t="str">
        <f aca="false">IF(C175="","",IF(L175="Completed","Complete",IF(OR(L175="Cancelled",L175="On hold"),"On hold",IF(O175="","Green",IF(O175&lt;StatusDate,"Red",IF(OR(L175="At risk",AND(O175-StatusDate&lt;=AmberDays,N(K175)&lt;0.8)),"Amber","Green"))))))</f>
        <v/>
      </c>
      <c r="S175" s="23"/>
    </row>
    <row r="176" customFormat="false" ht="15" hidden="false" customHeight="false" outlineLevel="0" collapsed="false">
      <c r="A176" s="21"/>
      <c r="B176" s="22"/>
      <c r="C176" s="23"/>
      <c r="D176" s="23"/>
      <c r="E176" s="22"/>
      <c r="F176" s="21"/>
      <c r="G176" s="24"/>
      <c r="H176" s="24"/>
      <c r="I176" s="24"/>
      <c r="J176" s="24"/>
      <c r="K176" s="25"/>
      <c r="L176" s="21"/>
      <c r="M176" s="21"/>
      <c r="N176" s="23"/>
      <c r="O176" s="26" t="str">
        <f aca="false">IF(H176="","",IF(I176&lt;&gt;"",I176,H176))</f>
        <v/>
      </c>
      <c r="P176" s="27" t="str">
        <f aca="false">IF(OR(O176="",L176="Completed",L176="Cancelled"),"",O176-StatusDate)</f>
        <v/>
      </c>
      <c r="Q176" s="28" t="str">
        <f aca="false">IF(H176="","",IF(J176&lt;&gt;"",J176,O176)-H176)</f>
        <v/>
      </c>
      <c r="R176" s="29" t="str">
        <f aca="false">IF(C176="","",IF(L176="Completed","Complete",IF(OR(L176="Cancelled",L176="On hold"),"On hold",IF(O176="","Green",IF(O176&lt;StatusDate,"Red",IF(OR(L176="At risk",AND(O176-StatusDate&lt;=AmberDays,N(K176)&lt;0.8)),"Amber","Green"))))))</f>
        <v/>
      </c>
      <c r="S176" s="23"/>
    </row>
    <row r="177" customFormat="false" ht="15" hidden="false" customHeight="false" outlineLevel="0" collapsed="false">
      <c r="A177" s="21"/>
      <c r="B177" s="22"/>
      <c r="C177" s="23"/>
      <c r="D177" s="23"/>
      <c r="E177" s="22"/>
      <c r="F177" s="21"/>
      <c r="G177" s="24"/>
      <c r="H177" s="24"/>
      <c r="I177" s="24"/>
      <c r="J177" s="24"/>
      <c r="K177" s="25"/>
      <c r="L177" s="21"/>
      <c r="M177" s="21"/>
      <c r="N177" s="23"/>
      <c r="O177" s="26" t="str">
        <f aca="false">IF(H177="","",IF(I177&lt;&gt;"",I177,H177))</f>
        <v/>
      </c>
      <c r="P177" s="27" t="str">
        <f aca="false">IF(OR(O177="",L177="Completed",L177="Cancelled"),"",O177-StatusDate)</f>
        <v/>
      </c>
      <c r="Q177" s="28" t="str">
        <f aca="false">IF(H177="","",IF(J177&lt;&gt;"",J177,O177)-H177)</f>
        <v/>
      </c>
      <c r="R177" s="29" t="str">
        <f aca="false">IF(C177="","",IF(L177="Completed","Complete",IF(OR(L177="Cancelled",L177="On hold"),"On hold",IF(O177="","Green",IF(O177&lt;StatusDate,"Red",IF(OR(L177="At risk",AND(O177-StatusDate&lt;=AmberDays,N(K177)&lt;0.8)),"Amber","Green"))))))</f>
        <v/>
      </c>
      <c r="S177" s="23"/>
    </row>
    <row r="178" customFormat="false" ht="15" hidden="false" customHeight="false" outlineLevel="0" collapsed="false">
      <c r="A178" s="21"/>
      <c r="B178" s="22"/>
      <c r="C178" s="23"/>
      <c r="D178" s="23"/>
      <c r="E178" s="22"/>
      <c r="F178" s="21"/>
      <c r="G178" s="24"/>
      <c r="H178" s="24"/>
      <c r="I178" s="24"/>
      <c r="J178" s="24"/>
      <c r="K178" s="25"/>
      <c r="L178" s="21"/>
      <c r="M178" s="21"/>
      <c r="N178" s="23"/>
      <c r="O178" s="26" t="str">
        <f aca="false">IF(H178="","",IF(I178&lt;&gt;"",I178,H178))</f>
        <v/>
      </c>
      <c r="P178" s="27" t="str">
        <f aca="false">IF(OR(O178="",L178="Completed",L178="Cancelled"),"",O178-StatusDate)</f>
        <v/>
      </c>
      <c r="Q178" s="28" t="str">
        <f aca="false">IF(H178="","",IF(J178&lt;&gt;"",J178,O178)-H178)</f>
        <v/>
      </c>
      <c r="R178" s="29" t="str">
        <f aca="false">IF(C178="","",IF(L178="Completed","Complete",IF(OR(L178="Cancelled",L178="On hold"),"On hold",IF(O178="","Green",IF(O178&lt;StatusDate,"Red",IF(OR(L178="At risk",AND(O178-StatusDate&lt;=AmberDays,N(K178)&lt;0.8)),"Amber","Green"))))))</f>
        <v/>
      </c>
      <c r="S178" s="23"/>
    </row>
    <row r="179" customFormat="false" ht="15" hidden="false" customHeight="false" outlineLevel="0" collapsed="false">
      <c r="A179" s="21"/>
      <c r="B179" s="22"/>
      <c r="C179" s="23"/>
      <c r="D179" s="23"/>
      <c r="E179" s="22"/>
      <c r="F179" s="21"/>
      <c r="G179" s="24"/>
      <c r="H179" s="24"/>
      <c r="I179" s="24"/>
      <c r="J179" s="24"/>
      <c r="K179" s="25"/>
      <c r="L179" s="21"/>
      <c r="M179" s="21"/>
      <c r="N179" s="23"/>
      <c r="O179" s="26" t="str">
        <f aca="false">IF(H179="","",IF(I179&lt;&gt;"",I179,H179))</f>
        <v/>
      </c>
      <c r="P179" s="27" t="str">
        <f aca="false">IF(OR(O179="",L179="Completed",L179="Cancelled"),"",O179-StatusDate)</f>
        <v/>
      </c>
      <c r="Q179" s="28" t="str">
        <f aca="false">IF(H179="","",IF(J179&lt;&gt;"",J179,O179)-H179)</f>
        <v/>
      </c>
      <c r="R179" s="29" t="str">
        <f aca="false">IF(C179="","",IF(L179="Completed","Complete",IF(OR(L179="Cancelled",L179="On hold"),"On hold",IF(O179="","Green",IF(O179&lt;StatusDate,"Red",IF(OR(L179="At risk",AND(O179-StatusDate&lt;=AmberDays,N(K179)&lt;0.8)),"Amber","Green"))))))</f>
        <v/>
      </c>
      <c r="S179" s="23"/>
    </row>
    <row r="180" customFormat="false" ht="15" hidden="false" customHeight="false" outlineLevel="0" collapsed="false">
      <c r="A180" s="21"/>
      <c r="B180" s="22"/>
      <c r="C180" s="23"/>
      <c r="D180" s="23"/>
      <c r="E180" s="22"/>
      <c r="F180" s="21"/>
      <c r="G180" s="24"/>
      <c r="H180" s="24"/>
      <c r="I180" s="24"/>
      <c r="J180" s="24"/>
      <c r="K180" s="25"/>
      <c r="L180" s="21"/>
      <c r="M180" s="21"/>
      <c r="N180" s="23"/>
      <c r="O180" s="26" t="str">
        <f aca="false">IF(H180="","",IF(I180&lt;&gt;"",I180,H180))</f>
        <v/>
      </c>
      <c r="P180" s="27" t="str">
        <f aca="false">IF(OR(O180="",L180="Completed",L180="Cancelled"),"",O180-StatusDate)</f>
        <v/>
      </c>
      <c r="Q180" s="28" t="str">
        <f aca="false">IF(H180="","",IF(J180&lt;&gt;"",J180,O180)-H180)</f>
        <v/>
      </c>
      <c r="R180" s="29" t="str">
        <f aca="false">IF(C180="","",IF(L180="Completed","Complete",IF(OR(L180="Cancelled",L180="On hold"),"On hold",IF(O180="","Green",IF(O180&lt;StatusDate,"Red",IF(OR(L180="At risk",AND(O180-StatusDate&lt;=AmberDays,N(K180)&lt;0.8)),"Amber","Green"))))))</f>
        <v/>
      </c>
      <c r="S180" s="23"/>
    </row>
    <row r="181" customFormat="false" ht="15" hidden="false" customHeight="false" outlineLevel="0" collapsed="false">
      <c r="A181" s="21"/>
      <c r="B181" s="22"/>
      <c r="C181" s="23"/>
      <c r="D181" s="23"/>
      <c r="E181" s="22"/>
      <c r="F181" s="21"/>
      <c r="G181" s="24"/>
      <c r="H181" s="24"/>
      <c r="I181" s="24"/>
      <c r="J181" s="24"/>
      <c r="K181" s="25"/>
      <c r="L181" s="21"/>
      <c r="M181" s="21"/>
      <c r="N181" s="23"/>
      <c r="O181" s="26" t="str">
        <f aca="false">IF(H181="","",IF(I181&lt;&gt;"",I181,H181))</f>
        <v/>
      </c>
      <c r="P181" s="27" t="str">
        <f aca="false">IF(OR(O181="",L181="Completed",L181="Cancelled"),"",O181-StatusDate)</f>
        <v/>
      </c>
      <c r="Q181" s="28" t="str">
        <f aca="false">IF(H181="","",IF(J181&lt;&gt;"",J181,O181)-H181)</f>
        <v/>
      </c>
      <c r="R181" s="29" t="str">
        <f aca="false">IF(C181="","",IF(L181="Completed","Complete",IF(OR(L181="Cancelled",L181="On hold"),"On hold",IF(O181="","Green",IF(O181&lt;StatusDate,"Red",IF(OR(L181="At risk",AND(O181-StatusDate&lt;=AmberDays,N(K181)&lt;0.8)),"Amber","Green"))))))</f>
        <v/>
      </c>
      <c r="S181" s="23"/>
    </row>
    <row r="182" customFormat="false" ht="15" hidden="false" customHeight="false" outlineLevel="0" collapsed="false">
      <c r="A182" s="21"/>
      <c r="B182" s="22"/>
      <c r="C182" s="23"/>
      <c r="D182" s="23"/>
      <c r="E182" s="22"/>
      <c r="F182" s="21"/>
      <c r="G182" s="24"/>
      <c r="H182" s="24"/>
      <c r="I182" s="24"/>
      <c r="J182" s="24"/>
      <c r="K182" s="25"/>
      <c r="L182" s="21"/>
      <c r="M182" s="21"/>
      <c r="N182" s="23"/>
      <c r="O182" s="26" t="str">
        <f aca="false">IF(H182="","",IF(I182&lt;&gt;"",I182,H182))</f>
        <v/>
      </c>
      <c r="P182" s="27" t="str">
        <f aca="false">IF(OR(O182="",L182="Completed",L182="Cancelled"),"",O182-StatusDate)</f>
        <v/>
      </c>
      <c r="Q182" s="28" t="str">
        <f aca="false">IF(H182="","",IF(J182&lt;&gt;"",J182,O182)-H182)</f>
        <v/>
      </c>
      <c r="R182" s="29" t="str">
        <f aca="false">IF(C182="","",IF(L182="Completed","Complete",IF(OR(L182="Cancelled",L182="On hold"),"On hold",IF(O182="","Green",IF(O182&lt;StatusDate,"Red",IF(OR(L182="At risk",AND(O182-StatusDate&lt;=AmberDays,N(K182)&lt;0.8)),"Amber","Green"))))))</f>
        <v/>
      </c>
      <c r="S182" s="23"/>
    </row>
    <row r="183" customFormat="false" ht="15" hidden="false" customHeight="false" outlineLevel="0" collapsed="false">
      <c r="A183" s="21"/>
      <c r="B183" s="22"/>
      <c r="C183" s="23"/>
      <c r="D183" s="23"/>
      <c r="E183" s="22"/>
      <c r="F183" s="21"/>
      <c r="G183" s="24"/>
      <c r="H183" s="24"/>
      <c r="I183" s="24"/>
      <c r="J183" s="24"/>
      <c r="K183" s="25"/>
      <c r="L183" s="21"/>
      <c r="M183" s="21"/>
      <c r="N183" s="23"/>
      <c r="O183" s="26" t="str">
        <f aca="false">IF(H183="","",IF(I183&lt;&gt;"",I183,H183))</f>
        <v/>
      </c>
      <c r="P183" s="27" t="str">
        <f aca="false">IF(OR(O183="",L183="Completed",L183="Cancelled"),"",O183-StatusDate)</f>
        <v/>
      </c>
      <c r="Q183" s="28" t="str">
        <f aca="false">IF(H183="","",IF(J183&lt;&gt;"",J183,O183)-H183)</f>
        <v/>
      </c>
      <c r="R183" s="29" t="str">
        <f aca="false">IF(C183="","",IF(L183="Completed","Complete",IF(OR(L183="Cancelled",L183="On hold"),"On hold",IF(O183="","Green",IF(O183&lt;StatusDate,"Red",IF(OR(L183="At risk",AND(O183-StatusDate&lt;=AmberDays,N(K183)&lt;0.8)),"Amber","Green"))))))</f>
        <v/>
      </c>
      <c r="S183" s="23"/>
    </row>
    <row r="184" customFormat="false" ht="15" hidden="false" customHeight="false" outlineLevel="0" collapsed="false">
      <c r="A184" s="21"/>
      <c r="B184" s="22"/>
      <c r="C184" s="23"/>
      <c r="D184" s="23"/>
      <c r="E184" s="22"/>
      <c r="F184" s="21"/>
      <c r="G184" s="24"/>
      <c r="H184" s="24"/>
      <c r="I184" s="24"/>
      <c r="J184" s="24"/>
      <c r="K184" s="25"/>
      <c r="L184" s="21"/>
      <c r="M184" s="21"/>
      <c r="N184" s="23"/>
      <c r="O184" s="26" t="str">
        <f aca="false">IF(H184="","",IF(I184&lt;&gt;"",I184,H184))</f>
        <v/>
      </c>
      <c r="P184" s="27" t="str">
        <f aca="false">IF(OR(O184="",L184="Completed",L184="Cancelled"),"",O184-StatusDate)</f>
        <v/>
      </c>
      <c r="Q184" s="28" t="str">
        <f aca="false">IF(H184="","",IF(J184&lt;&gt;"",J184,O184)-H184)</f>
        <v/>
      </c>
      <c r="R184" s="29" t="str">
        <f aca="false">IF(C184="","",IF(L184="Completed","Complete",IF(OR(L184="Cancelled",L184="On hold"),"On hold",IF(O184="","Green",IF(O184&lt;StatusDate,"Red",IF(OR(L184="At risk",AND(O184-StatusDate&lt;=AmberDays,N(K184)&lt;0.8)),"Amber","Green"))))))</f>
        <v/>
      </c>
      <c r="S184" s="23"/>
    </row>
    <row r="185" customFormat="false" ht="15" hidden="false" customHeight="false" outlineLevel="0" collapsed="false">
      <c r="A185" s="21"/>
      <c r="B185" s="22"/>
      <c r="C185" s="23"/>
      <c r="D185" s="23"/>
      <c r="E185" s="22"/>
      <c r="F185" s="21"/>
      <c r="G185" s="24"/>
      <c r="H185" s="24"/>
      <c r="I185" s="24"/>
      <c r="J185" s="24"/>
      <c r="K185" s="25"/>
      <c r="L185" s="21"/>
      <c r="M185" s="21"/>
      <c r="N185" s="23"/>
      <c r="O185" s="26" t="str">
        <f aca="false">IF(H185="","",IF(I185&lt;&gt;"",I185,H185))</f>
        <v/>
      </c>
      <c r="P185" s="27" t="str">
        <f aca="false">IF(OR(O185="",L185="Completed",L185="Cancelled"),"",O185-StatusDate)</f>
        <v/>
      </c>
      <c r="Q185" s="28" t="str">
        <f aca="false">IF(H185="","",IF(J185&lt;&gt;"",J185,O185)-H185)</f>
        <v/>
      </c>
      <c r="R185" s="29" t="str">
        <f aca="false">IF(C185="","",IF(L185="Completed","Complete",IF(OR(L185="Cancelled",L185="On hold"),"On hold",IF(O185="","Green",IF(O185&lt;StatusDate,"Red",IF(OR(L185="At risk",AND(O185-StatusDate&lt;=AmberDays,N(K185)&lt;0.8)),"Amber","Green"))))))</f>
        <v/>
      </c>
      <c r="S185" s="23"/>
    </row>
    <row r="186" customFormat="false" ht="15" hidden="false" customHeight="false" outlineLevel="0" collapsed="false">
      <c r="A186" s="21"/>
      <c r="B186" s="22"/>
      <c r="C186" s="23"/>
      <c r="D186" s="23"/>
      <c r="E186" s="22"/>
      <c r="F186" s="21"/>
      <c r="G186" s="24"/>
      <c r="H186" s="24"/>
      <c r="I186" s="24"/>
      <c r="J186" s="24"/>
      <c r="K186" s="25"/>
      <c r="L186" s="21"/>
      <c r="M186" s="21"/>
      <c r="N186" s="23"/>
      <c r="O186" s="26" t="str">
        <f aca="false">IF(H186="","",IF(I186&lt;&gt;"",I186,H186))</f>
        <v/>
      </c>
      <c r="P186" s="27" t="str">
        <f aca="false">IF(OR(O186="",L186="Completed",L186="Cancelled"),"",O186-StatusDate)</f>
        <v/>
      </c>
      <c r="Q186" s="28" t="str">
        <f aca="false">IF(H186="","",IF(J186&lt;&gt;"",J186,O186)-H186)</f>
        <v/>
      </c>
      <c r="R186" s="29" t="str">
        <f aca="false">IF(C186="","",IF(L186="Completed","Complete",IF(OR(L186="Cancelled",L186="On hold"),"On hold",IF(O186="","Green",IF(O186&lt;StatusDate,"Red",IF(OR(L186="At risk",AND(O186-StatusDate&lt;=AmberDays,N(K186)&lt;0.8)),"Amber","Green"))))))</f>
        <v/>
      </c>
      <c r="S186" s="23"/>
    </row>
    <row r="187" customFormat="false" ht="15" hidden="false" customHeight="false" outlineLevel="0" collapsed="false">
      <c r="A187" s="21"/>
      <c r="B187" s="22"/>
      <c r="C187" s="23"/>
      <c r="D187" s="23"/>
      <c r="E187" s="22"/>
      <c r="F187" s="21"/>
      <c r="G187" s="24"/>
      <c r="H187" s="24"/>
      <c r="I187" s="24"/>
      <c r="J187" s="24"/>
      <c r="K187" s="25"/>
      <c r="L187" s="21"/>
      <c r="M187" s="21"/>
      <c r="N187" s="23"/>
      <c r="O187" s="26" t="str">
        <f aca="false">IF(H187="","",IF(I187&lt;&gt;"",I187,H187))</f>
        <v/>
      </c>
      <c r="P187" s="27" t="str">
        <f aca="false">IF(OR(O187="",L187="Completed",L187="Cancelled"),"",O187-StatusDate)</f>
        <v/>
      </c>
      <c r="Q187" s="28" t="str">
        <f aca="false">IF(H187="","",IF(J187&lt;&gt;"",J187,O187)-H187)</f>
        <v/>
      </c>
      <c r="R187" s="29" t="str">
        <f aca="false">IF(C187="","",IF(L187="Completed","Complete",IF(OR(L187="Cancelled",L187="On hold"),"On hold",IF(O187="","Green",IF(O187&lt;StatusDate,"Red",IF(OR(L187="At risk",AND(O187-StatusDate&lt;=AmberDays,N(K187)&lt;0.8)),"Amber","Green"))))))</f>
        <v/>
      </c>
      <c r="S187" s="23"/>
    </row>
    <row r="188" customFormat="false" ht="15" hidden="false" customHeight="false" outlineLevel="0" collapsed="false">
      <c r="A188" s="21"/>
      <c r="B188" s="22"/>
      <c r="C188" s="23"/>
      <c r="D188" s="23"/>
      <c r="E188" s="22"/>
      <c r="F188" s="21"/>
      <c r="G188" s="24"/>
      <c r="H188" s="24"/>
      <c r="I188" s="24"/>
      <c r="J188" s="24"/>
      <c r="K188" s="25"/>
      <c r="L188" s="21"/>
      <c r="M188" s="21"/>
      <c r="N188" s="23"/>
      <c r="O188" s="26" t="str">
        <f aca="false">IF(H188="","",IF(I188&lt;&gt;"",I188,H188))</f>
        <v/>
      </c>
      <c r="P188" s="27" t="str">
        <f aca="false">IF(OR(O188="",L188="Completed",L188="Cancelled"),"",O188-StatusDate)</f>
        <v/>
      </c>
      <c r="Q188" s="28" t="str">
        <f aca="false">IF(H188="","",IF(J188&lt;&gt;"",J188,O188)-H188)</f>
        <v/>
      </c>
      <c r="R188" s="29" t="str">
        <f aca="false">IF(C188="","",IF(L188="Completed","Complete",IF(OR(L188="Cancelled",L188="On hold"),"On hold",IF(O188="","Green",IF(O188&lt;StatusDate,"Red",IF(OR(L188="At risk",AND(O188-StatusDate&lt;=AmberDays,N(K188)&lt;0.8)),"Amber","Green"))))))</f>
        <v/>
      </c>
      <c r="S188" s="23"/>
    </row>
    <row r="189" customFormat="false" ht="15" hidden="false" customHeight="false" outlineLevel="0" collapsed="false">
      <c r="A189" s="21"/>
      <c r="B189" s="22"/>
      <c r="C189" s="23"/>
      <c r="D189" s="23"/>
      <c r="E189" s="22"/>
      <c r="F189" s="21"/>
      <c r="G189" s="24"/>
      <c r="H189" s="24"/>
      <c r="I189" s="24"/>
      <c r="J189" s="24"/>
      <c r="K189" s="25"/>
      <c r="L189" s="21"/>
      <c r="M189" s="21"/>
      <c r="N189" s="23"/>
      <c r="O189" s="26" t="str">
        <f aca="false">IF(H189="","",IF(I189&lt;&gt;"",I189,H189))</f>
        <v/>
      </c>
      <c r="P189" s="27" t="str">
        <f aca="false">IF(OR(O189="",L189="Completed",L189="Cancelled"),"",O189-StatusDate)</f>
        <v/>
      </c>
      <c r="Q189" s="28" t="str">
        <f aca="false">IF(H189="","",IF(J189&lt;&gt;"",J189,O189)-H189)</f>
        <v/>
      </c>
      <c r="R189" s="29" t="str">
        <f aca="false">IF(C189="","",IF(L189="Completed","Complete",IF(OR(L189="Cancelled",L189="On hold"),"On hold",IF(O189="","Green",IF(O189&lt;StatusDate,"Red",IF(OR(L189="At risk",AND(O189-StatusDate&lt;=AmberDays,N(K189)&lt;0.8)),"Amber","Green"))))))</f>
        <v/>
      </c>
      <c r="S189" s="23"/>
    </row>
    <row r="190" customFormat="false" ht="15" hidden="false" customHeight="false" outlineLevel="0" collapsed="false">
      <c r="A190" s="21"/>
      <c r="B190" s="22"/>
      <c r="C190" s="23"/>
      <c r="D190" s="23"/>
      <c r="E190" s="22"/>
      <c r="F190" s="21"/>
      <c r="G190" s="24"/>
      <c r="H190" s="24"/>
      <c r="I190" s="24"/>
      <c r="J190" s="24"/>
      <c r="K190" s="25"/>
      <c r="L190" s="21"/>
      <c r="M190" s="21"/>
      <c r="N190" s="23"/>
      <c r="O190" s="26" t="str">
        <f aca="false">IF(H190="","",IF(I190&lt;&gt;"",I190,H190))</f>
        <v/>
      </c>
      <c r="P190" s="27" t="str">
        <f aca="false">IF(OR(O190="",L190="Completed",L190="Cancelled"),"",O190-StatusDate)</f>
        <v/>
      </c>
      <c r="Q190" s="28" t="str">
        <f aca="false">IF(H190="","",IF(J190&lt;&gt;"",J190,O190)-H190)</f>
        <v/>
      </c>
      <c r="R190" s="29" t="str">
        <f aca="false">IF(C190="","",IF(L190="Completed","Complete",IF(OR(L190="Cancelled",L190="On hold"),"On hold",IF(O190="","Green",IF(O190&lt;StatusDate,"Red",IF(OR(L190="At risk",AND(O190-StatusDate&lt;=AmberDays,N(K190)&lt;0.8)),"Amber","Green"))))))</f>
        <v/>
      </c>
      <c r="S190" s="23"/>
    </row>
    <row r="191" customFormat="false" ht="15" hidden="false" customHeight="false" outlineLevel="0" collapsed="false">
      <c r="A191" s="21"/>
      <c r="B191" s="22"/>
      <c r="C191" s="23"/>
      <c r="D191" s="23"/>
      <c r="E191" s="22"/>
      <c r="F191" s="21"/>
      <c r="G191" s="24"/>
      <c r="H191" s="24"/>
      <c r="I191" s="24"/>
      <c r="J191" s="24"/>
      <c r="K191" s="25"/>
      <c r="L191" s="21"/>
      <c r="M191" s="21"/>
      <c r="N191" s="23"/>
      <c r="O191" s="26" t="str">
        <f aca="false">IF(H191="","",IF(I191&lt;&gt;"",I191,H191))</f>
        <v/>
      </c>
      <c r="P191" s="27" t="str">
        <f aca="false">IF(OR(O191="",L191="Completed",L191="Cancelled"),"",O191-StatusDate)</f>
        <v/>
      </c>
      <c r="Q191" s="28" t="str">
        <f aca="false">IF(H191="","",IF(J191&lt;&gt;"",J191,O191)-H191)</f>
        <v/>
      </c>
      <c r="R191" s="29" t="str">
        <f aca="false">IF(C191="","",IF(L191="Completed","Complete",IF(OR(L191="Cancelled",L191="On hold"),"On hold",IF(O191="","Green",IF(O191&lt;StatusDate,"Red",IF(OR(L191="At risk",AND(O191-StatusDate&lt;=AmberDays,N(K191)&lt;0.8)),"Amber","Green"))))))</f>
        <v/>
      </c>
      <c r="S191" s="23"/>
    </row>
    <row r="192" customFormat="false" ht="15" hidden="false" customHeight="false" outlineLevel="0" collapsed="false">
      <c r="A192" s="21"/>
      <c r="B192" s="22"/>
      <c r="C192" s="23"/>
      <c r="D192" s="23"/>
      <c r="E192" s="22"/>
      <c r="F192" s="21"/>
      <c r="G192" s="24"/>
      <c r="H192" s="24"/>
      <c r="I192" s="24"/>
      <c r="J192" s="24"/>
      <c r="K192" s="25"/>
      <c r="L192" s="21"/>
      <c r="M192" s="21"/>
      <c r="N192" s="23"/>
      <c r="O192" s="26" t="str">
        <f aca="false">IF(H192="","",IF(I192&lt;&gt;"",I192,H192))</f>
        <v/>
      </c>
      <c r="P192" s="27" t="str">
        <f aca="false">IF(OR(O192="",L192="Completed",L192="Cancelled"),"",O192-StatusDate)</f>
        <v/>
      </c>
      <c r="Q192" s="28" t="str">
        <f aca="false">IF(H192="","",IF(J192&lt;&gt;"",J192,O192)-H192)</f>
        <v/>
      </c>
      <c r="R192" s="29" t="str">
        <f aca="false">IF(C192="","",IF(L192="Completed","Complete",IF(OR(L192="Cancelled",L192="On hold"),"On hold",IF(O192="","Green",IF(O192&lt;StatusDate,"Red",IF(OR(L192="At risk",AND(O192-StatusDate&lt;=AmberDays,N(K192)&lt;0.8)),"Amber","Green"))))))</f>
        <v/>
      </c>
      <c r="S192" s="23"/>
    </row>
    <row r="193" customFormat="false" ht="15" hidden="false" customHeight="false" outlineLevel="0" collapsed="false">
      <c r="A193" s="21"/>
      <c r="B193" s="22"/>
      <c r="C193" s="23"/>
      <c r="D193" s="23"/>
      <c r="E193" s="22"/>
      <c r="F193" s="21"/>
      <c r="G193" s="24"/>
      <c r="H193" s="24"/>
      <c r="I193" s="24"/>
      <c r="J193" s="24"/>
      <c r="K193" s="25"/>
      <c r="L193" s="21"/>
      <c r="M193" s="21"/>
      <c r="N193" s="23"/>
      <c r="O193" s="26" t="str">
        <f aca="false">IF(H193="","",IF(I193&lt;&gt;"",I193,H193))</f>
        <v/>
      </c>
      <c r="P193" s="27" t="str">
        <f aca="false">IF(OR(O193="",L193="Completed",L193="Cancelled"),"",O193-StatusDate)</f>
        <v/>
      </c>
      <c r="Q193" s="28" t="str">
        <f aca="false">IF(H193="","",IF(J193&lt;&gt;"",J193,O193)-H193)</f>
        <v/>
      </c>
      <c r="R193" s="29" t="str">
        <f aca="false">IF(C193="","",IF(L193="Completed","Complete",IF(OR(L193="Cancelled",L193="On hold"),"On hold",IF(O193="","Green",IF(O193&lt;StatusDate,"Red",IF(OR(L193="At risk",AND(O193-StatusDate&lt;=AmberDays,N(K193)&lt;0.8)),"Amber","Green"))))))</f>
        <v/>
      </c>
      <c r="S193" s="23"/>
    </row>
    <row r="194" customFormat="false" ht="15" hidden="false" customHeight="false" outlineLevel="0" collapsed="false">
      <c r="A194" s="21"/>
      <c r="B194" s="22"/>
      <c r="C194" s="23"/>
      <c r="D194" s="23"/>
      <c r="E194" s="22"/>
      <c r="F194" s="21"/>
      <c r="G194" s="24"/>
      <c r="H194" s="24"/>
      <c r="I194" s="24"/>
      <c r="J194" s="24"/>
      <c r="K194" s="25"/>
      <c r="L194" s="21"/>
      <c r="M194" s="21"/>
      <c r="N194" s="23"/>
      <c r="O194" s="26" t="str">
        <f aca="false">IF(H194="","",IF(I194&lt;&gt;"",I194,H194))</f>
        <v/>
      </c>
      <c r="P194" s="27" t="str">
        <f aca="false">IF(OR(O194="",L194="Completed",L194="Cancelled"),"",O194-StatusDate)</f>
        <v/>
      </c>
      <c r="Q194" s="28" t="str">
        <f aca="false">IF(H194="","",IF(J194&lt;&gt;"",J194,O194)-H194)</f>
        <v/>
      </c>
      <c r="R194" s="29" t="str">
        <f aca="false">IF(C194="","",IF(L194="Completed","Complete",IF(OR(L194="Cancelled",L194="On hold"),"On hold",IF(O194="","Green",IF(O194&lt;StatusDate,"Red",IF(OR(L194="At risk",AND(O194-StatusDate&lt;=AmberDays,N(K194)&lt;0.8)),"Amber","Green"))))))</f>
        <v/>
      </c>
      <c r="S194" s="23"/>
    </row>
    <row r="195" customFormat="false" ht="15" hidden="false" customHeight="false" outlineLevel="0" collapsed="false">
      <c r="A195" s="21"/>
      <c r="B195" s="22"/>
      <c r="C195" s="23"/>
      <c r="D195" s="23"/>
      <c r="E195" s="22"/>
      <c r="F195" s="21"/>
      <c r="G195" s="24"/>
      <c r="H195" s="24"/>
      <c r="I195" s="24"/>
      <c r="J195" s="24"/>
      <c r="K195" s="25"/>
      <c r="L195" s="21"/>
      <c r="M195" s="21"/>
      <c r="N195" s="23"/>
      <c r="O195" s="26" t="str">
        <f aca="false">IF(H195="","",IF(I195&lt;&gt;"",I195,H195))</f>
        <v/>
      </c>
      <c r="P195" s="27" t="str">
        <f aca="false">IF(OR(O195="",L195="Completed",L195="Cancelled"),"",O195-StatusDate)</f>
        <v/>
      </c>
      <c r="Q195" s="28" t="str">
        <f aca="false">IF(H195="","",IF(J195&lt;&gt;"",J195,O195)-H195)</f>
        <v/>
      </c>
      <c r="R195" s="29" t="str">
        <f aca="false">IF(C195="","",IF(L195="Completed","Complete",IF(OR(L195="Cancelled",L195="On hold"),"On hold",IF(O195="","Green",IF(O195&lt;StatusDate,"Red",IF(OR(L195="At risk",AND(O195-StatusDate&lt;=AmberDays,N(K195)&lt;0.8)),"Amber","Green"))))))</f>
        <v/>
      </c>
      <c r="S195" s="23"/>
    </row>
    <row r="196" customFormat="false" ht="15" hidden="false" customHeight="false" outlineLevel="0" collapsed="false">
      <c r="A196" s="21"/>
      <c r="B196" s="22"/>
      <c r="C196" s="23"/>
      <c r="D196" s="23"/>
      <c r="E196" s="22"/>
      <c r="F196" s="21"/>
      <c r="G196" s="24"/>
      <c r="H196" s="24"/>
      <c r="I196" s="24"/>
      <c r="J196" s="24"/>
      <c r="K196" s="25"/>
      <c r="L196" s="21"/>
      <c r="M196" s="21"/>
      <c r="N196" s="23"/>
      <c r="O196" s="26" t="str">
        <f aca="false">IF(H196="","",IF(I196&lt;&gt;"",I196,H196))</f>
        <v/>
      </c>
      <c r="P196" s="27" t="str">
        <f aca="false">IF(OR(O196="",L196="Completed",L196="Cancelled"),"",O196-StatusDate)</f>
        <v/>
      </c>
      <c r="Q196" s="28" t="str">
        <f aca="false">IF(H196="","",IF(J196&lt;&gt;"",J196,O196)-H196)</f>
        <v/>
      </c>
      <c r="R196" s="29" t="str">
        <f aca="false">IF(C196="","",IF(L196="Completed","Complete",IF(OR(L196="Cancelled",L196="On hold"),"On hold",IF(O196="","Green",IF(O196&lt;StatusDate,"Red",IF(OR(L196="At risk",AND(O196-StatusDate&lt;=AmberDays,N(K196)&lt;0.8)),"Amber","Green"))))))</f>
        <v/>
      </c>
      <c r="S196" s="23"/>
    </row>
    <row r="197" customFormat="false" ht="15" hidden="false" customHeight="false" outlineLevel="0" collapsed="false">
      <c r="A197" s="21"/>
      <c r="B197" s="22"/>
      <c r="C197" s="23"/>
      <c r="D197" s="23"/>
      <c r="E197" s="22"/>
      <c r="F197" s="21"/>
      <c r="G197" s="24"/>
      <c r="H197" s="24"/>
      <c r="I197" s="24"/>
      <c r="J197" s="24"/>
      <c r="K197" s="25"/>
      <c r="L197" s="21"/>
      <c r="M197" s="21"/>
      <c r="N197" s="23"/>
      <c r="O197" s="26" t="str">
        <f aca="false">IF(H197="","",IF(I197&lt;&gt;"",I197,H197))</f>
        <v/>
      </c>
      <c r="P197" s="27" t="str">
        <f aca="false">IF(OR(O197="",L197="Completed",L197="Cancelled"),"",O197-StatusDate)</f>
        <v/>
      </c>
      <c r="Q197" s="28" t="str">
        <f aca="false">IF(H197="","",IF(J197&lt;&gt;"",J197,O197)-H197)</f>
        <v/>
      </c>
      <c r="R197" s="29" t="str">
        <f aca="false">IF(C197="","",IF(L197="Completed","Complete",IF(OR(L197="Cancelled",L197="On hold"),"On hold",IF(O197="","Green",IF(O197&lt;StatusDate,"Red",IF(OR(L197="At risk",AND(O197-StatusDate&lt;=AmberDays,N(K197)&lt;0.8)),"Amber","Green"))))))</f>
        <v/>
      </c>
      <c r="S197" s="23"/>
    </row>
    <row r="198" customFormat="false" ht="15" hidden="false" customHeight="false" outlineLevel="0" collapsed="false">
      <c r="A198" s="21"/>
      <c r="B198" s="22"/>
      <c r="C198" s="23"/>
      <c r="D198" s="23"/>
      <c r="E198" s="22"/>
      <c r="F198" s="21"/>
      <c r="G198" s="24"/>
      <c r="H198" s="24"/>
      <c r="I198" s="24"/>
      <c r="J198" s="24"/>
      <c r="K198" s="25"/>
      <c r="L198" s="21"/>
      <c r="M198" s="21"/>
      <c r="N198" s="23"/>
      <c r="O198" s="26" t="str">
        <f aca="false">IF(H198="","",IF(I198&lt;&gt;"",I198,H198))</f>
        <v/>
      </c>
      <c r="P198" s="27" t="str">
        <f aca="false">IF(OR(O198="",L198="Completed",L198="Cancelled"),"",O198-StatusDate)</f>
        <v/>
      </c>
      <c r="Q198" s="28" t="str">
        <f aca="false">IF(H198="","",IF(J198&lt;&gt;"",J198,O198)-H198)</f>
        <v/>
      </c>
      <c r="R198" s="29" t="str">
        <f aca="false">IF(C198="","",IF(L198="Completed","Complete",IF(OR(L198="Cancelled",L198="On hold"),"On hold",IF(O198="","Green",IF(O198&lt;StatusDate,"Red",IF(OR(L198="At risk",AND(O198-StatusDate&lt;=AmberDays,N(K198)&lt;0.8)),"Amber","Green"))))))</f>
        <v/>
      </c>
      <c r="S198" s="23"/>
    </row>
    <row r="199" customFormat="false" ht="15" hidden="false" customHeight="false" outlineLevel="0" collapsed="false">
      <c r="A199" s="21"/>
      <c r="B199" s="22"/>
      <c r="C199" s="23"/>
      <c r="D199" s="23"/>
      <c r="E199" s="22"/>
      <c r="F199" s="21"/>
      <c r="G199" s="24"/>
      <c r="H199" s="24"/>
      <c r="I199" s="24"/>
      <c r="J199" s="24"/>
      <c r="K199" s="25"/>
      <c r="L199" s="21"/>
      <c r="M199" s="21"/>
      <c r="N199" s="23"/>
      <c r="O199" s="26" t="str">
        <f aca="false">IF(H199="","",IF(I199&lt;&gt;"",I199,H199))</f>
        <v/>
      </c>
      <c r="P199" s="27" t="str">
        <f aca="false">IF(OR(O199="",L199="Completed",L199="Cancelled"),"",O199-StatusDate)</f>
        <v/>
      </c>
      <c r="Q199" s="28" t="str">
        <f aca="false">IF(H199="","",IF(J199&lt;&gt;"",J199,O199)-H199)</f>
        <v/>
      </c>
      <c r="R199" s="29" t="str">
        <f aca="false">IF(C199="","",IF(L199="Completed","Complete",IF(OR(L199="Cancelled",L199="On hold"),"On hold",IF(O199="","Green",IF(O199&lt;StatusDate,"Red",IF(OR(L199="At risk",AND(O199-StatusDate&lt;=AmberDays,N(K199)&lt;0.8)),"Amber","Green"))))))</f>
        <v/>
      </c>
      <c r="S199" s="23"/>
    </row>
    <row r="200" customFormat="false" ht="15" hidden="false" customHeight="false" outlineLevel="0" collapsed="false">
      <c r="A200" s="21"/>
      <c r="B200" s="22"/>
      <c r="C200" s="23"/>
      <c r="D200" s="23"/>
      <c r="E200" s="22"/>
      <c r="F200" s="21"/>
      <c r="G200" s="24"/>
      <c r="H200" s="24"/>
      <c r="I200" s="24"/>
      <c r="J200" s="24"/>
      <c r="K200" s="25"/>
      <c r="L200" s="21"/>
      <c r="M200" s="21"/>
      <c r="N200" s="23"/>
      <c r="O200" s="26" t="str">
        <f aca="false">IF(H200="","",IF(I200&lt;&gt;"",I200,H200))</f>
        <v/>
      </c>
      <c r="P200" s="27" t="str">
        <f aca="false">IF(OR(O200="",L200="Completed",L200="Cancelled"),"",O200-StatusDate)</f>
        <v/>
      </c>
      <c r="Q200" s="28" t="str">
        <f aca="false">IF(H200="","",IF(J200&lt;&gt;"",J200,O200)-H200)</f>
        <v/>
      </c>
      <c r="R200" s="29" t="str">
        <f aca="false">IF(C200="","",IF(L200="Completed","Complete",IF(OR(L200="Cancelled",L200="On hold"),"On hold",IF(O200="","Green",IF(O200&lt;StatusDate,"Red",IF(OR(L200="At risk",AND(O200-StatusDate&lt;=AmberDays,N(K200)&lt;0.8)),"Amber","Green"))))))</f>
        <v/>
      </c>
      <c r="S200" s="23"/>
    </row>
    <row r="201" customFormat="false" ht="15" hidden="false" customHeight="false" outlineLevel="0" collapsed="false">
      <c r="A201" s="21"/>
      <c r="B201" s="22"/>
      <c r="C201" s="23"/>
      <c r="D201" s="23"/>
      <c r="E201" s="22"/>
      <c r="F201" s="21"/>
      <c r="G201" s="24"/>
      <c r="H201" s="24"/>
      <c r="I201" s="24"/>
      <c r="J201" s="24"/>
      <c r="K201" s="25"/>
      <c r="L201" s="21"/>
      <c r="M201" s="21"/>
      <c r="N201" s="23"/>
      <c r="O201" s="26" t="str">
        <f aca="false">IF(H201="","",IF(I201&lt;&gt;"",I201,H201))</f>
        <v/>
      </c>
      <c r="P201" s="27" t="str">
        <f aca="false">IF(OR(O201="",L201="Completed",L201="Cancelled"),"",O201-StatusDate)</f>
        <v/>
      </c>
      <c r="Q201" s="28" t="str">
        <f aca="false">IF(H201="","",IF(J201&lt;&gt;"",J201,O201)-H201)</f>
        <v/>
      </c>
      <c r="R201" s="29" t="str">
        <f aca="false">IF(C201="","",IF(L201="Completed","Complete",IF(OR(L201="Cancelled",L201="On hold"),"On hold",IF(O201="","Green",IF(O201&lt;StatusDate,"Red",IF(OR(L201="At risk",AND(O201-StatusDate&lt;=AmberDays,N(K201)&lt;0.8)),"Amber","Green"))))))</f>
        <v/>
      </c>
      <c r="S201" s="23"/>
    </row>
    <row r="202" customFormat="false" ht="15" hidden="false" customHeight="false" outlineLevel="0" collapsed="false">
      <c r="A202" s="21"/>
      <c r="B202" s="22"/>
      <c r="C202" s="23"/>
      <c r="D202" s="23"/>
      <c r="E202" s="22"/>
      <c r="F202" s="21"/>
      <c r="G202" s="24"/>
      <c r="H202" s="24"/>
      <c r="I202" s="24"/>
      <c r="J202" s="24"/>
      <c r="K202" s="25"/>
      <c r="L202" s="21"/>
      <c r="M202" s="21"/>
      <c r="N202" s="23"/>
      <c r="O202" s="26" t="str">
        <f aca="false">IF(H202="","",IF(I202&lt;&gt;"",I202,H202))</f>
        <v/>
      </c>
      <c r="P202" s="27" t="str">
        <f aca="false">IF(OR(O202="",L202="Completed",L202="Cancelled"),"",O202-StatusDate)</f>
        <v/>
      </c>
      <c r="Q202" s="28" t="str">
        <f aca="false">IF(H202="","",IF(J202&lt;&gt;"",J202,O202)-H202)</f>
        <v/>
      </c>
      <c r="R202" s="29" t="str">
        <f aca="false">IF(C202="","",IF(L202="Completed","Complete",IF(OR(L202="Cancelled",L202="On hold"),"On hold",IF(O202="","Green",IF(O202&lt;StatusDate,"Red",IF(OR(L202="At risk",AND(O202-StatusDate&lt;=AmberDays,N(K202)&lt;0.8)),"Amber","Green"))))))</f>
        <v/>
      </c>
      <c r="S202" s="23"/>
    </row>
    <row r="203" customFormat="false" ht="15" hidden="false" customHeight="false" outlineLevel="0" collapsed="false">
      <c r="A203" s="21"/>
      <c r="B203" s="22"/>
      <c r="C203" s="23"/>
      <c r="D203" s="23"/>
      <c r="E203" s="22"/>
      <c r="F203" s="21"/>
      <c r="G203" s="24"/>
      <c r="H203" s="24"/>
      <c r="I203" s="24"/>
      <c r="J203" s="24"/>
      <c r="K203" s="25"/>
      <c r="L203" s="21"/>
      <c r="M203" s="21"/>
      <c r="N203" s="23"/>
      <c r="O203" s="26" t="str">
        <f aca="false">IF(H203="","",IF(I203&lt;&gt;"",I203,H203))</f>
        <v/>
      </c>
      <c r="P203" s="27" t="str">
        <f aca="false">IF(OR(O203="",L203="Completed",L203="Cancelled"),"",O203-StatusDate)</f>
        <v/>
      </c>
      <c r="Q203" s="28" t="str">
        <f aca="false">IF(H203="","",IF(J203&lt;&gt;"",J203,O203)-H203)</f>
        <v/>
      </c>
      <c r="R203" s="29" t="str">
        <f aca="false">IF(C203="","",IF(L203="Completed","Complete",IF(OR(L203="Cancelled",L203="On hold"),"On hold",IF(O203="","Green",IF(O203&lt;StatusDate,"Red",IF(OR(L203="At risk",AND(O203-StatusDate&lt;=AmberDays,N(K203)&lt;0.8)),"Amber","Green"))))))</f>
        <v/>
      </c>
      <c r="S203" s="23"/>
    </row>
    <row r="204" customFormat="false" ht="15" hidden="false" customHeight="false" outlineLevel="0" collapsed="false">
      <c r="A204" s="21"/>
      <c r="B204" s="22"/>
      <c r="C204" s="23"/>
      <c r="D204" s="23"/>
      <c r="E204" s="22"/>
      <c r="F204" s="21"/>
      <c r="G204" s="24"/>
      <c r="H204" s="24"/>
      <c r="I204" s="24"/>
      <c r="J204" s="24"/>
      <c r="K204" s="25"/>
      <c r="L204" s="21"/>
      <c r="M204" s="21"/>
      <c r="N204" s="23"/>
      <c r="O204" s="26" t="str">
        <f aca="false">IF(H204="","",IF(I204&lt;&gt;"",I204,H204))</f>
        <v/>
      </c>
      <c r="P204" s="27" t="str">
        <f aca="false">IF(OR(O204="",L204="Completed",L204="Cancelled"),"",O204-StatusDate)</f>
        <v/>
      </c>
      <c r="Q204" s="28" t="str">
        <f aca="false">IF(H204="","",IF(J204&lt;&gt;"",J204,O204)-H204)</f>
        <v/>
      </c>
      <c r="R204" s="29" t="str">
        <f aca="false">IF(C204="","",IF(L204="Completed","Complete",IF(OR(L204="Cancelled",L204="On hold"),"On hold",IF(O204="","Green",IF(O204&lt;StatusDate,"Red",IF(OR(L204="At risk",AND(O204-StatusDate&lt;=AmberDays,N(K204)&lt;0.8)),"Amber","Green"))))))</f>
        <v/>
      </c>
      <c r="S204" s="23"/>
    </row>
    <row r="205" customFormat="false" ht="15" hidden="false" customHeight="false" outlineLevel="0" collapsed="false">
      <c r="A205" s="21"/>
      <c r="B205" s="22"/>
      <c r="C205" s="23"/>
      <c r="D205" s="23"/>
      <c r="E205" s="22"/>
      <c r="F205" s="21"/>
      <c r="G205" s="24"/>
      <c r="H205" s="24"/>
      <c r="I205" s="24"/>
      <c r="J205" s="24"/>
      <c r="K205" s="25"/>
      <c r="L205" s="21"/>
      <c r="M205" s="21"/>
      <c r="N205" s="23"/>
      <c r="O205" s="26" t="str">
        <f aca="false">IF(H205="","",IF(I205&lt;&gt;"",I205,H205))</f>
        <v/>
      </c>
      <c r="P205" s="27" t="str">
        <f aca="false">IF(OR(O205="",L205="Completed",L205="Cancelled"),"",O205-StatusDate)</f>
        <v/>
      </c>
      <c r="Q205" s="28" t="str">
        <f aca="false">IF(H205="","",IF(J205&lt;&gt;"",J205,O205)-H205)</f>
        <v/>
      </c>
      <c r="R205" s="29" t="str">
        <f aca="false">IF(C205="","",IF(L205="Completed","Complete",IF(OR(L205="Cancelled",L205="On hold"),"On hold",IF(O205="","Green",IF(O205&lt;StatusDate,"Red",IF(OR(L205="At risk",AND(O205-StatusDate&lt;=AmberDays,N(K205)&lt;0.8)),"Amber","Green"))))))</f>
        <v/>
      </c>
      <c r="S205" s="23"/>
    </row>
  </sheetData>
  <autoFilter ref="A5:S205"/>
  <conditionalFormatting sqref="R6:R205">
    <cfRule type="expression" priority="2" aboveAverage="0" equalAverage="0" bottom="0" percent="0" rank="0" text="" dxfId="13">
      <formula>$R6="Green"</formula>
    </cfRule>
    <cfRule type="expression" priority="3" aboveAverage="0" equalAverage="0" bottom="0" percent="0" rank="0" text="" dxfId="14">
      <formula>$R6="Amber"</formula>
    </cfRule>
    <cfRule type="expression" priority="4" aboveAverage="0" equalAverage="0" bottom="0" percent="0" rank="0" text="" dxfId="15">
      <formula>$R6="Red"</formula>
    </cfRule>
    <cfRule type="expression" priority="5" aboveAverage="0" equalAverage="0" bottom="0" percent="0" rank="0" text="" dxfId="16">
      <formula>$R6="Complete"</formula>
    </cfRule>
    <cfRule type="expression" priority="6" aboveAverage="0" equalAverage="0" bottom="0" percent="0" rank="0" text="" dxfId="17">
      <formula>$R6="On hold"</formula>
    </cfRule>
  </conditionalFormatting>
  <conditionalFormatting sqref="K6:K205">
    <cfRule type="dataBar" priority="7">
      <dataBar showValue="1" minLength="10" maxLength="90">
        <cfvo type="num" val="0"/>
        <cfvo type="num" val="1"/>
        <color rgb="FF5B9BD5"/>
      </dataBar>
      <extLst>
        <ext xmlns:x14="http://schemas.microsoft.com/office/spreadsheetml/2009/9/main" uri="{B025F937-C7B1-47D3-B67F-A62EFF666E3E}">
          <x14:id>{925690E5-B2E0-499A-90F9-4FEE90107CCD}</x14:id>
        </ext>
      </extLst>
    </cfRule>
  </conditionalFormatting>
  <conditionalFormatting sqref="P6:P205">
    <cfRule type="cellIs" priority="8" operator="lessThan" aboveAverage="0" equalAverage="0" bottom="0" percent="0" rank="0" text="" dxfId="18">
      <formula>0</formula>
    </cfRule>
  </conditionalFormatting>
  <conditionalFormatting sqref="Q6:Q205">
    <cfRule type="cellIs" priority="9" operator="greaterThan" aboveAverage="0" equalAverage="0" bottom="0" percent="0" rank="0" text="" dxfId="18">
      <formula>0</formula>
    </cfRule>
  </conditionalFormatting>
  <dataValidations count="7">
    <dataValidation allowBlank="true" errorStyle="stop" operator="between" showDropDown="false" showErrorMessage="false" showInputMessage="false" sqref="B6:B205" type="list">
      <formula1>L_Phase</formula1>
      <formula2>0</formula2>
    </dataValidation>
    <dataValidation allowBlank="true" errorStyle="stop" operator="between" showDropDown="false" showErrorMessage="false" showInputMessage="false" sqref="E6:E205" type="list">
      <formula1>L_Owner</formula1>
      <formula2>0</formula2>
    </dataValidation>
    <dataValidation allowBlank="true" errorStyle="stop" operator="between" showDropDown="false" showErrorMessage="false" showInputMessage="false" sqref="F6:F205" type="list">
      <formula1>L_Priority</formula1>
      <formula2>0</formula2>
    </dataValidation>
    <dataValidation allowBlank="true" errorStyle="stop" operator="between" showDropDown="false" showErrorMessage="false" showInputMessage="false" sqref="L6:L205" type="list">
      <formula1>L_Status</formula1>
      <formula2>0</formula2>
    </dataValidation>
    <dataValidation allowBlank="true" errorStyle="stop" operator="between" showDropDown="false" showErrorMessage="false" showInputMessage="false" sqref="M6:M205" type="list">
      <formula1>L_Approval</formula1>
      <formula2>0</formula2>
    </dataValidation>
    <dataValidation allowBlank="false" error="Enter a percentage between 0% and 100%." errorStyle="stop" operator="between" showDropDown="false" showErrorMessage="false" showInputMessage="false" sqref="K6:K205" type="decimal">
      <formula1>0</formula1>
      <formula2>1</formula2>
    </dataValidation>
    <dataValidation allowBlank="false" error="Enter a valid date." errorStyle="stop" operator="greaterThan" showDropDown="false" showErrorMessage="false" showInputMessage="false" sqref="G6:J205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5690E5-B2E0-499A-90F9-4FEE90107CC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B9BD5"/>
              <x14:axisColor rgb="FF000000"/>
            </x14:dataBar>
          </x14:cfRule>
          <xm:sqref>K6:K205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O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2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9" min="6" style="0" width="12"/>
    <col collapsed="false" customWidth="true" hidden="false" outlineLevel="0" max="10" min="10" style="0" width="16"/>
    <col collapsed="false" customWidth="true" hidden="false" outlineLevel="0" max="12" min="11" style="0" width="11"/>
    <col collapsed="false" customWidth="true" hidden="false" outlineLevel="0" max="13" min="13" style="0" width="12"/>
    <col collapsed="false" customWidth="true" hidden="true" outlineLevel="0" max="14" min="14" style="0" width="6"/>
    <col collapsed="false" customWidth="true" hidden="false" outlineLevel="0" max="15" min="15" style="0" width="34"/>
  </cols>
  <sheetData>
    <row r="1" customFormat="false" ht="17.35" hidden="false" customHeight="false" outlineLevel="0" collapsed="false">
      <c r="A1" s="13" t="s">
        <v>119</v>
      </c>
    </row>
    <row r="2" customFormat="false" ht="15" hidden="false" customHeight="false" outlineLevel="0" collapsed="false">
      <c r="A2" s="2" t="str">
        <f aca="false">"Project: "&amp;ProjName&amp;"   |   Status date: "&amp;TEXT(StatusDate,"dd-mmm-yyyy")</f>
        <v>Project: [Project Name]   |   Status date: 29-Oct-2026</v>
      </c>
    </row>
    <row r="3" customFormat="false" ht="15" hidden="false" customHeight="false" outlineLevel="0" collapsed="false">
      <c r="A3" s="14" t="s">
        <v>120</v>
      </c>
    </row>
    <row r="5" customFormat="false" ht="31.5" hidden="false" customHeight="true" outlineLevel="0" collapsed="false">
      <c r="A5" s="20" t="s">
        <v>78</v>
      </c>
      <c r="B5" s="20" t="s">
        <v>121</v>
      </c>
      <c r="C5" s="20" t="s">
        <v>47</v>
      </c>
      <c r="D5" s="20" t="s">
        <v>122</v>
      </c>
      <c r="E5" s="20" t="s">
        <v>81</v>
      </c>
      <c r="F5" s="20" t="s">
        <v>123</v>
      </c>
      <c r="G5" s="20" t="s">
        <v>124</v>
      </c>
      <c r="H5" s="20" t="s">
        <v>125</v>
      </c>
      <c r="I5" s="20" t="s">
        <v>87</v>
      </c>
      <c r="J5" s="20" t="s">
        <v>126</v>
      </c>
      <c r="K5" s="20" t="s">
        <v>127</v>
      </c>
      <c r="L5" s="20" t="s">
        <v>93</v>
      </c>
      <c r="M5" s="20" t="s">
        <v>128</v>
      </c>
      <c r="N5" s="20" t="s">
        <v>129</v>
      </c>
      <c r="O5" s="20" t="s">
        <v>130</v>
      </c>
    </row>
    <row r="6" customFormat="false" ht="15" hidden="false" customHeight="false" outlineLevel="0" collapsed="false">
      <c r="A6" s="21" t="s">
        <v>131</v>
      </c>
      <c r="B6" s="23" t="s">
        <v>132</v>
      </c>
      <c r="C6" s="22" t="s">
        <v>53</v>
      </c>
      <c r="D6" s="23" t="s">
        <v>95</v>
      </c>
      <c r="E6" s="22" t="s">
        <v>54</v>
      </c>
      <c r="F6" s="24" t="n">
        <v>46280</v>
      </c>
      <c r="G6" s="24"/>
      <c r="H6" s="24" t="n">
        <v>46281</v>
      </c>
      <c r="I6" s="21" t="s">
        <v>70</v>
      </c>
      <c r="J6" s="23" t="s">
        <v>133</v>
      </c>
      <c r="K6" s="30" t="n">
        <f aca="false">IF(F6="","",IF(H6&lt;&gt;"",H6,IF(G6&lt;&gt;"",G6,F6))-F6)</f>
        <v>1</v>
      </c>
      <c r="L6" s="31" t="str">
        <f aca="false">IF(B6="","",IF(OR(I6="Achieved",H6&lt;&gt;""),"Complete",IF(I6="Missed","Red",IF(M6="","Green",IF(M6&lt;StatusDate,"Red",IF(OR(I6="At risk",N(K6)&gt;0),"Amber","Green"))))))</f>
        <v>Complete</v>
      </c>
      <c r="M6" s="32" t="n">
        <f aca="false">IF(B6="","",IF(H6&lt;&gt;"",H6,IF(G6&lt;&gt;"",G6,F6)))</f>
        <v>46281</v>
      </c>
      <c r="N6" s="33" t="str">
        <f aca="false">IF(OR(B6="",L6="Complete",M6=""),"",M6+ROW()/100000)</f>
        <v/>
      </c>
      <c r="O6" s="23" t="s">
        <v>134</v>
      </c>
    </row>
    <row r="7" customFormat="false" ht="15" hidden="false" customHeight="false" outlineLevel="0" collapsed="false">
      <c r="A7" s="21" t="s">
        <v>135</v>
      </c>
      <c r="B7" s="23" t="s">
        <v>136</v>
      </c>
      <c r="C7" s="22" t="s">
        <v>58</v>
      </c>
      <c r="D7" s="23" t="s">
        <v>102</v>
      </c>
      <c r="E7" s="22" t="s">
        <v>65</v>
      </c>
      <c r="F7" s="24" t="n">
        <v>46318</v>
      </c>
      <c r="G7" s="24" t="n">
        <v>46332</v>
      </c>
      <c r="H7" s="24"/>
      <c r="I7" s="21" t="s">
        <v>62</v>
      </c>
      <c r="J7" s="23"/>
      <c r="K7" s="30" t="n">
        <f aca="false">IF(F7="","",IF(H7&lt;&gt;"",H7,IF(G7&lt;&gt;"",G7,F7))-F7)</f>
        <v>14</v>
      </c>
      <c r="L7" s="31" t="str">
        <f aca="false">IF(B7="","",IF(OR(I7="Achieved",H7&lt;&gt;""),"Complete",IF(I7="Missed","Red",IF(M7="","Green",IF(M7&lt;StatusDate,"Red",IF(OR(I7="At risk",N(K7)&gt;0),"Amber","Green"))))))</f>
        <v>Amber</v>
      </c>
      <c r="M7" s="32" t="n">
        <f aca="false">IF(B7="","",IF(H7&lt;&gt;"",H7,IF(G7&lt;&gt;"",G7,F7)))</f>
        <v>46332</v>
      </c>
      <c r="N7" s="33" t="n">
        <f aca="false">IF(OR(B7="",L7="Complete",M7=""),"",M7+ROW()/100000)</f>
        <v>46332.00007</v>
      </c>
      <c r="O7" s="23" t="s">
        <v>137</v>
      </c>
    </row>
    <row r="8" customFormat="false" ht="15" hidden="false" customHeight="false" outlineLevel="0" collapsed="false">
      <c r="A8" s="21" t="s">
        <v>138</v>
      </c>
      <c r="B8" s="23" t="s">
        <v>139</v>
      </c>
      <c r="C8" s="22" t="s">
        <v>64</v>
      </c>
      <c r="D8" s="23" t="s">
        <v>106</v>
      </c>
      <c r="E8" s="22" t="s">
        <v>68</v>
      </c>
      <c r="F8" s="24" t="n">
        <v>46346</v>
      </c>
      <c r="G8" s="24"/>
      <c r="H8" s="24"/>
      <c r="I8" s="21" t="s">
        <v>61</v>
      </c>
      <c r="J8" s="23" t="s">
        <v>140</v>
      </c>
      <c r="K8" s="30" t="n">
        <f aca="false">IF(F8="","",IF(H8&lt;&gt;"",H8,IF(G8&lt;&gt;"",G8,F8))-F8)</f>
        <v>0</v>
      </c>
      <c r="L8" s="31" t="str">
        <f aca="false">IF(B8="","",IF(OR(I8="Achieved",H8&lt;&gt;""),"Complete",IF(I8="Missed","Red",IF(M8="","Green",IF(M8&lt;StatusDate,"Red",IF(OR(I8="At risk",N(K8)&gt;0),"Amber","Green"))))))</f>
        <v>Green</v>
      </c>
      <c r="M8" s="32" t="n">
        <f aca="false">IF(B8="","",IF(H8&lt;&gt;"",H8,IF(G8&lt;&gt;"",G8,F8)))</f>
        <v>46346</v>
      </c>
      <c r="N8" s="33" t="n">
        <f aca="false">IF(OR(B8="",L8="Complete",M8=""),"",M8+ROW()/100000)</f>
        <v>46346.00008</v>
      </c>
      <c r="O8" s="23"/>
    </row>
    <row r="9" customFormat="false" ht="15" hidden="false" customHeight="false" outlineLevel="0" collapsed="false">
      <c r="A9" s="21" t="s">
        <v>141</v>
      </c>
      <c r="B9" s="23" t="s">
        <v>142</v>
      </c>
      <c r="C9" s="22" t="s">
        <v>67</v>
      </c>
      <c r="D9" s="23" t="s">
        <v>113</v>
      </c>
      <c r="E9" s="22" t="s">
        <v>54</v>
      </c>
      <c r="F9" s="24" t="n">
        <v>46409</v>
      </c>
      <c r="G9" s="24"/>
      <c r="H9" s="24"/>
      <c r="I9" s="21" t="s">
        <v>51</v>
      </c>
      <c r="J9" s="23" t="s">
        <v>143</v>
      </c>
      <c r="K9" s="30" t="n">
        <f aca="false">IF(F9="","",IF(H9&lt;&gt;"",H9,IF(G9&lt;&gt;"",G9,F9))-F9)</f>
        <v>0</v>
      </c>
      <c r="L9" s="31" t="str">
        <f aca="false">IF(B9="","",IF(OR(I9="Achieved",H9&lt;&gt;""),"Complete",IF(I9="Missed","Red",IF(M9="","Green",IF(M9&lt;StatusDate,"Red",IF(OR(I9="At risk",N(K9)&gt;0),"Amber","Green"))))))</f>
        <v>Green</v>
      </c>
      <c r="M9" s="32" t="n">
        <f aca="false">IF(B9="","",IF(H9&lt;&gt;"",H9,IF(G9&lt;&gt;"",G9,F9)))</f>
        <v>46409</v>
      </c>
      <c r="N9" s="33" t="n">
        <f aca="false">IF(OR(B9="",L9="Complete",M9=""),"",M9+ROW()/100000)</f>
        <v>46409.00009</v>
      </c>
      <c r="O9" s="23"/>
    </row>
    <row r="10" customFormat="false" ht="15" hidden="false" customHeight="false" outlineLevel="0" collapsed="false">
      <c r="A10" s="21" t="s">
        <v>144</v>
      </c>
      <c r="B10" s="23" t="s">
        <v>145</v>
      </c>
      <c r="C10" s="22" t="s">
        <v>72</v>
      </c>
      <c r="D10" s="23" t="s">
        <v>116</v>
      </c>
      <c r="E10" s="22" t="s">
        <v>59</v>
      </c>
      <c r="F10" s="24" t="n">
        <v>46444</v>
      </c>
      <c r="G10" s="24"/>
      <c r="H10" s="24"/>
      <c r="I10" s="21" t="s">
        <v>51</v>
      </c>
      <c r="J10" s="23" t="s">
        <v>146</v>
      </c>
      <c r="K10" s="30" t="n">
        <f aca="false">IF(F10="","",IF(H10&lt;&gt;"",H10,IF(G10&lt;&gt;"",G10,F10))-F10)</f>
        <v>0</v>
      </c>
      <c r="L10" s="31" t="str">
        <f aca="false">IF(B10="","",IF(OR(I10="Achieved",H10&lt;&gt;""),"Complete",IF(I10="Missed","Red",IF(M10="","Green",IF(M10&lt;StatusDate,"Red",IF(OR(I10="At risk",N(K10)&gt;0),"Amber","Green"))))))</f>
        <v>Green</v>
      </c>
      <c r="M10" s="32" t="n">
        <f aca="false">IF(B10="","",IF(H10&lt;&gt;"",H10,IF(G10&lt;&gt;"",G10,F10)))</f>
        <v>46444</v>
      </c>
      <c r="N10" s="33" t="n">
        <f aca="false">IF(OR(B10="",L10="Complete",M10=""),"",M10+ROW()/100000)</f>
        <v>46444.0001</v>
      </c>
      <c r="O10" s="23"/>
    </row>
    <row r="11" customFormat="false" ht="15" hidden="false" customHeight="false" outlineLevel="0" collapsed="false">
      <c r="A11" s="21"/>
      <c r="B11" s="23"/>
      <c r="C11" s="22"/>
      <c r="D11" s="23"/>
      <c r="E11" s="22"/>
      <c r="F11" s="24"/>
      <c r="G11" s="24"/>
      <c r="H11" s="24"/>
      <c r="I11" s="21"/>
      <c r="J11" s="23"/>
      <c r="K11" s="30" t="str">
        <f aca="false">IF(F11="","",IF(H11&lt;&gt;"",H11,IF(G11&lt;&gt;"",G11,F11))-F11)</f>
        <v/>
      </c>
      <c r="L11" s="31" t="str">
        <f aca="false">IF(B11="","",IF(OR(I11="Achieved",H11&lt;&gt;""),"Complete",IF(I11="Missed","Red",IF(M11="","Green",IF(M11&lt;StatusDate,"Red",IF(OR(I11="At risk",N(K11)&gt;0),"Amber","Green"))))))</f>
        <v/>
      </c>
      <c r="M11" s="32" t="str">
        <f aca="false">IF(B11="","",IF(H11&lt;&gt;"",H11,IF(G11&lt;&gt;"",G11,F11)))</f>
        <v/>
      </c>
      <c r="N11" s="33" t="str">
        <f aca="false">IF(OR(B11="",L11="Complete",M11=""),"",M11+ROW()/100000)</f>
        <v/>
      </c>
      <c r="O11" s="23"/>
    </row>
    <row r="12" customFormat="false" ht="15" hidden="false" customHeight="false" outlineLevel="0" collapsed="false">
      <c r="A12" s="21"/>
      <c r="B12" s="23"/>
      <c r="C12" s="22"/>
      <c r="D12" s="23"/>
      <c r="E12" s="22"/>
      <c r="F12" s="24"/>
      <c r="G12" s="24"/>
      <c r="H12" s="24"/>
      <c r="I12" s="21"/>
      <c r="J12" s="23"/>
      <c r="K12" s="30" t="str">
        <f aca="false">IF(F12="","",IF(H12&lt;&gt;"",H12,IF(G12&lt;&gt;"",G12,F12))-F12)</f>
        <v/>
      </c>
      <c r="L12" s="31" t="str">
        <f aca="false">IF(B12="","",IF(OR(I12="Achieved",H12&lt;&gt;""),"Complete",IF(I12="Missed","Red",IF(M12="","Green",IF(M12&lt;StatusDate,"Red",IF(OR(I12="At risk",N(K12)&gt;0),"Amber","Green"))))))</f>
        <v/>
      </c>
      <c r="M12" s="32" t="str">
        <f aca="false">IF(B12="","",IF(H12&lt;&gt;"",H12,IF(G12&lt;&gt;"",G12,F12)))</f>
        <v/>
      </c>
      <c r="N12" s="33" t="str">
        <f aca="false">IF(OR(B12="",L12="Complete",M12=""),"",M12+ROW()/100000)</f>
        <v/>
      </c>
      <c r="O12" s="23"/>
    </row>
    <row r="13" customFormat="false" ht="15" hidden="false" customHeight="false" outlineLevel="0" collapsed="false">
      <c r="A13" s="21"/>
      <c r="B13" s="23"/>
      <c r="C13" s="22"/>
      <c r="D13" s="23"/>
      <c r="E13" s="22"/>
      <c r="F13" s="24"/>
      <c r="G13" s="24"/>
      <c r="H13" s="24"/>
      <c r="I13" s="21"/>
      <c r="J13" s="23"/>
      <c r="K13" s="30" t="str">
        <f aca="false">IF(F13="","",IF(H13&lt;&gt;"",H13,IF(G13&lt;&gt;"",G13,F13))-F13)</f>
        <v/>
      </c>
      <c r="L13" s="31" t="str">
        <f aca="false">IF(B13="","",IF(OR(I13="Achieved",H13&lt;&gt;""),"Complete",IF(I13="Missed","Red",IF(M13="","Green",IF(M13&lt;StatusDate,"Red",IF(OR(I13="At risk",N(K13)&gt;0),"Amber","Green"))))))</f>
        <v/>
      </c>
      <c r="M13" s="32" t="str">
        <f aca="false">IF(B13="","",IF(H13&lt;&gt;"",H13,IF(G13&lt;&gt;"",G13,F13)))</f>
        <v/>
      </c>
      <c r="N13" s="33" t="str">
        <f aca="false">IF(OR(B13="",L13="Complete",M13=""),"",M13+ROW()/100000)</f>
        <v/>
      </c>
      <c r="O13" s="23"/>
    </row>
    <row r="14" customFormat="false" ht="15" hidden="false" customHeight="false" outlineLevel="0" collapsed="false">
      <c r="A14" s="21"/>
      <c r="B14" s="23"/>
      <c r="C14" s="22"/>
      <c r="D14" s="23"/>
      <c r="E14" s="22"/>
      <c r="F14" s="24"/>
      <c r="G14" s="24"/>
      <c r="H14" s="24"/>
      <c r="I14" s="21"/>
      <c r="J14" s="23"/>
      <c r="K14" s="30" t="str">
        <f aca="false">IF(F14="","",IF(H14&lt;&gt;"",H14,IF(G14&lt;&gt;"",G14,F14))-F14)</f>
        <v/>
      </c>
      <c r="L14" s="31" t="str">
        <f aca="false">IF(B14="","",IF(OR(I14="Achieved",H14&lt;&gt;""),"Complete",IF(I14="Missed","Red",IF(M14="","Green",IF(M14&lt;StatusDate,"Red",IF(OR(I14="At risk",N(K14)&gt;0),"Amber","Green"))))))</f>
        <v/>
      </c>
      <c r="M14" s="32" t="str">
        <f aca="false">IF(B14="","",IF(H14&lt;&gt;"",H14,IF(G14&lt;&gt;"",G14,F14)))</f>
        <v/>
      </c>
      <c r="N14" s="33" t="str">
        <f aca="false">IF(OR(B14="",L14="Complete",M14=""),"",M14+ROW()/100000)</f>
        <v/>
      </c>
      <c r="O14" s="23"/>
    </row>
    <row r="15" customFormat="false" ht="15" hidden="false" customHeight="false" outlineLevel="0" collapsed="false">
      <c r="A15" s="21"/>
      <c r="B15" s="23"/>
      <c r="C15" s="22"/>
      <c r="D15" s="23"/>
      <c r="E15" s="22"/>
      <c r="F15" s="24"/>
      <c r="G15" s="24"/>
      <c r="H15" s="24"/>
      <c r="I15" s="21"/>
      <c r="J15" s="23"/>
      <c r="K15" s="30" t="str">
        <f aca="false">IF(F15="","",IF(H15&lt;&gt;"",H15,IF(G15&lt;&gt;"",G15,F15))-F15)</f>
        <v/>
      </c>
      <c r="L15" s="31" t="str">
        <f aca="false">IF(B15="","",IF(OR(I15="Achieved",H15&lt;&gt;""),"Complete",IF(I15="Missed","Red",IF(M15="","Green",IF(M15&lt;StatusDate,"Red",IF(OR(I15="At risk",N(K15)&gt;0),"Amber","Green"))))))</f>
        <v/>
      </c>
      <c r="M15" s="32" t="str">
        <f aca="false">IF(B15="","",IF(H15&lt;&gt;"",H15,IF(G15&lt;&gt;"",G15,F15)))</f>
        <v/>
      </c>
      <c r="N15" s="33" t="str">
        <f aca="false">IF(OR(B15="",L15="Complete",M15=""),"",M15+ROW()/100000)</f>
        <v/>
      </c>
      <c r="O15" s="23"/>
    </row>
    <row r="16" customFormat="false" ht="15" hidden="false" customHeight="false" outlineLevel="0" collapsed="false">
      <c r="A16" s="21"/>
      <c r="B16" s="23"/>
      <c r="C16" s="22"/>
      <c r="D16" s="23"/>
      <c r="E16" s="22"/>
      <c r="F16" s="24"/>
      <c r="G16" s="24"/>
      <c r="H16" s="24"/>
      <c r="I16" s="21"/>
      <c r="J16" s="23"/>
      <c r="K16" s="30" t="str">
        <f aca="false">IF(F16="","",IF(H16&lt;&gt;"",H16,IF(G16&lt;&gt;"",G16,F16))-F16)</f>
        <v/>
      </c>
      <c r="L16" s="31" t="str">
        <f aca="false">IF(B16="","",IF(OR(I16="Achieved",H16&lt;&gt;""),"Complete",IF(I16="Missed","Red",IF(M16="","Green",IF(M16&lt;StatusDate,"Red",IF(OR(I16="At risk",N(K16)&gt;0),"Amber","Green"))))))</f>
        <v/>
      </c>
      <c r="M16" s="32" t="str">
        <f aca="false">IF(B16="","",IF(H16&lt;&gt;"",H16,IF(G16&lt;&gt;"",G16,F16)))</f>
        <v/>
      </c>
      <c r="N16" s="33" t="str">
        <f aca="false">IF(OR(B16="",L16="Complete",M16=""),"",M16+ROW()/100000)</f>
        <v/>
      </c>
      <c r="O16" s="23"/>
    </row>
    <row r="17" customFormat="false" ht="15" hidden="false" customHeight="false" outlineLevel="0" collapsed="false">
      <c r="A17" s="21"/>
      <c r="B17" s="23"/>
      <c r="C17" s="22"/>
      <c r="D17" s="23"/>
      <c r="E17" s="22"/>
      <c r="F17" s="24"/>
      <c r="G17" s="24"/>
      <c r="H17" s="24"/>
      <c r="I17" s="21"/>
      <c r="J17" s="23"/>
      <c r="K17" s="30" t="str">
        <f aca="false">IF(F17="","",IF(H17&lt;&gt;"",H17,IF(G17&lt;&gt;"",G17,F17))-F17)</f>
        <v/>
      </c>
      <c r="L17" s="31" t="str">
        <f aca="false">IF(B17="","",IF(OR(I17="Achieved",H17&lt;&gt;""),"Complete",IF(I17="Missed","Red",IF(M17="","Green",IF(M17&lt;StatusDate,"Red",IF(OR(I17="At risk",N(K17)&gt;0),"Amber","Green"))))))</f>
        <v/>
      </c>
      <c r="M17" s="32" t="str">
        <f aca="false">IF(B17="","",IF(H17&lt;&gt;"",H17,IF(G17&lt;&gt;"",G17,F17)))</f>
        <v/>
      </c>
      <c r="N17" s="33" t="str">
        <f aca="false">IF(OR(B17="",L17="Complete",M17=""),"",M17+ROW()/100000)</f>
        <v/>
      </c>
      <c r="O17" s="23"/>
    </row>
    <row r="18" customFormat="false" ht="15" hidden="false" customHeight="false" outlineLevel="0" collapsed="false">
      <c r="A18" s="21"/>
      <c r="B18" s="23"/>
      <c r="C18" s="22"/>
      <c r="D18" s="23"/>
      <c r="E18" s="22"/>
      <c r="F18" s="24"/>
      <c r="G18" s="24"/>
      <c r="H18" s="24"/>
      <c r="I18" s="21"/>
      <c r="J18" s="23"/>
      <c r="K18" s="30" t="str">
        <f aca="false">IF(F18="","",IF(H18&lt;&gt;"",H18,IF(G18&lt;&gt;"",G18,F18))-F18)</f>
        <v/>
      </c>
      <c r="L18" s="31" t="str">
        <f aca="false">IF(B18="","",IF(OR(I18="Achieved",H18&lt;&gt;""),"Complete",IF(I18="Missed","Red",IF(M18="","Green",IF(M18&lt;StatusDate,"Red",IF(OR(I18="At risk",N(K18)&gt;0),"Amber","Green"))))))</f>
        <v/>
      </c>
      <c r="M18" s="32" t="str">
        <f aca="false">IF(B18="","",IF(H18&lt;&gt;"",H18,IF(G18&lt;&gt;"",G18,F18)))</f>
        <v/>
      </c>
      <c r="N18" s="33" t="str">
        <f aca="false">IF(OR(B18="",L18="Complete",M18=""),"",M18+ROW()/100000)</f>
        <v/>
      </c>
      <c r="O18" s="23"/>
    </row>
    <row r="19" customFormat="false" ht="15" hidden="false" customHeight="false" outlineLevel="0" collapsed="false">
      <c r="A19" s="21"/>
      <c r="B19" s="23"/>
      <c r="C19" s="22"/>
      <c r="D19" s="23"/>
      <c r="E19" s="22"/>
      <c r="F19" s="24"/>
      <c r="G19" s="24"/>
      <c r="H19" s="24"/>
      <c r="I19" s="21"/>
      <c r="J19" s="23"/>
      <c r="K19" s="30" t="str">
        <f aca="false">IF(F19="","",IF(H19&lt;&gt;"",H19,IF(G19&lt;&gt;"",G19,F19))-F19)</f>
        <v/>
      </c>
      <c r="L19" s="31" t="str">
        <f aca="false">IF(B19="","",IF(OR(I19="Achieved",H19&lt;&gt;""),"Complete",IF(I19="Missed","Red",IF(M19="","Green",IF(M19&lt;StatusDate,"Red",IF(OR(I19="At risk",N(K19)&gt;0),"Amber","Green"))))))</f>
        <v/>
      </c>
      <c r="M19" s="32" t="str">
        <f aca="false">IF(B19="","",IF(H19&lt;&gt;"",H19,IF(G19&lt;&gt;"",G19,F19)))</f>
        <v/>
      </c>
      <c r="N19" s="33" t="str">
        <f aca="false">IF(OR(B19="",L19="Complete",M19=""),"",M19+ROW()/100000)</f>
        <v/>
      </c>
      <c r="O19" s="23"/>
    </row>
    <row r="20" customFormat="false" ht="15" hidden="false" customHeight="false" outlineLevel="0" collapsed="false">
      <c r="A20" s="21"/>
      <c r="B20" s="23"/>
      <c r="C20" s="22"/>
      <c r="D20" s="23"/>
      <c r="E20" s="22"/>
      <c r="F20" s="24"/>
      <c r="G20" s="24"/>
      <c r="H20" s="24"/>
      <c r="I20" s="21"/>
      <c r="J20" s="23"/>
      <c r="K20" s="30" t="str">
        <f aca="false">IF(F20="","",IF(H20&lt;&gt;"",H20,IF(G20&lt;&gt;"",G20,F20))-F20)</f>
        <v/>
      </c>
      <c r="L20" s="31" t="str">
        <f aca="false">IF(B20="","",IF(OR(I20="Achieved",H20&lt;&gt;""),"Complete",IF(I20="Missed","Red",IF(M20="","Green",IF(M20&lt;StatusDate,"Red",IF(OR(I20="At risk",N(K20)&gt;0),"Amber","Green"))))))</f>
        <v/>
      </c>
      <c r="M20" s="32" t="str">
        <f aca="false">IF(B20="","",IF(H20&lt;&gt;"",H20,IF(G20&lt;&gt;"",G20,F20)))</f>
        <v/>
      </c>
      <c r="N20" s="33" t="str">
        <f aca="false">IF(OR(B20="",L20="Complete",M20=""),"",M20+ROW()/100000)</f>
        <v/>
      </c>
      <c r="O20" s="23"/>
    </row>
    <row r="21" customFormat="false" ht="15" hidden="false" customHeight="false" outlineLevel="0" collapsed="false">
      <c r="A21" s="21"/>
      <c r="B21" s="23"/>
      <c r="C21" s="22"/>
      <c r="D21" s="23"/>
      <c r="E21" s="22"/>
      <c r="F21" s="24"/>
      <c r="G21" s="24"/>
      <c r="H21" s="24"/>
      <c r="I21" s="21"/>
      <c r="J21" s="23"/>
      <c r="K21" s="30" t="str">
        <f aca="false">IF(F21="","",IF(H21&lt;&gt;"",H21,IF(G21&lt;&gt;"",G21,F21))-F21)</f>
        <v/>
      </c>
      <c r="L21" s="31" t="str">
        <f aca="false">IF(B21="","",IF(OR(I21="Achieved",H21&lt;&gt;""),"Complete",IF(I21="Missed","Red",IF(M21="","Green",IF(M21&lt;StatusDate,"Red",IF(OR(I21="At risk",N(K21)&gt;0),"Amber","Green"))))))</f>
        <v/>
      </c>
      <c r="M21" s="32" t="str">
        <f aca="false">IF(B21="","",IF(H21&lt;&gt;"",H21,IF(G21&lt;&gt;"",G21,F21)))</f>
        <v/>
      </c>
      <c r="N21" s="33" t="str">
        <f aca="false">IF(OR(B21="",L21="Complete",M21=""),"",M21+ROW()/100000)</f>
        <v/>
      </c>
      <c r="O21" s="23"/>
    </row>
    <row r="22" customFormat="false" ht="15" hidden="false" customHeight="false" outlineLevel="0" collapsed="false">
      <c r="A22" s="21"/>
      <c r="B22" s="23"/>
      <c r="C22" s="22"/>
      <c r="D22" s="23"/>
      <c r="E22" s="22"/>
      <c r="F22" s="24"/>
      <c r="G22" s="24"/>
      <c r="H22" s="24"/>
      <c r="I22" s="21"/>
      <c r="J22" s="23"/>
      <c r="K22" s="30" t="str">
        <f aca="false">IF(F22="","",IF(H22&lt;&gt;"",H22,IF(G22&lt;&gt;"",G22,F22))-F22)</f>
        <v/>
      </c>
      <c r="L22" s="31" t="str">
        <f aca="false">IF(B22="","",IF(OR(I22="Achieved",H22&lt;&gt;""),"Complete",IF(I22="Missed","Red",IF(M22="","Green",IF(M22&lt;StatusDate,"Red",IF(OR(I22="At risk",N(K22)&gt;0),"Amber","Green"))))))</f>
        <v/>
      </c>
      <c r="M22" s="32" t="str">
        <f aca="false">IF(B22="","",IF(H22&lt;&gt;"",H22,IF(G22&lt;&gt;"",G22,F22)))</f>
        <v/>
      </c>
      <c r="N22" s="33" t="str">
        <f aca="false">IF(OR(B22="",L22="Complete",M22=""),"",M22+ROW()/100000)</f>
        <v/>
      </c>
      <c r="O22" s="23"/>
    </row>
    <row r="23" customFormat="false" ht="15" hidden="false" customHeight="false" outlineLevel="0" collapsed="false">
      <c r="A23" s="21"/>
      <c r="B23" s="23"/>
      <c r="C23" s="22"/>
      <c r="D23" s="23"/>
      <c r="E23" s="22"/>
      <c r="F23" s="24"/>
      <c r="G23" s="24"/>
      <c r="H23" s="24"/>
      <c r="I23" s="21"/>
      <c r="J23" s="23"/>
      <c r="K23" s="30" t="str">
        <f aca="false">IF(F23="","",IF(H23&lt;&gt;"",H23,IF(G23&lt;&gt;"",G23,F23))-F23)</f>
        <v/>
      </c>
      <c r="L23" s="31" t="str">
        <f aca="false">IF(B23="","",IF(OR(I23="Achieved",H23&lt;&gt;""),"Complete",IF(I23="Missed","Red",IF(M23="","Green",IF(M23&lt;StatusDate,"Red",IF(OR(I23="At risk",N(K23)&gt;0),"Amber","Green"))))))</f>
        <v/>
      </c>
      <c r="M23" s="32" t="str">
        <f aca="false">IF(B23="","",IF(H23&lt;&gt;"",H23,IF(G23&lt;&gt;"",G23,F23)))</f>
        <v/>
      </c>
      <c r="N23" s="33" t="str">
        <f aca="false">IF(OR(B23="",L23="Complete",M23=""),"",M23+ROW()/100000)</f>
        <v/>
      </c>
      <c r="O23" s="23"/>
    </row>
    <row r="24" customFormat="false" ht="15" hidden="false" customHeight="false" outlineLevel="0" collapsed="false">
      <c r="A24" s="21"/>
      <c r="B24" s="23"/>
      <c r="C24" s="22"/>
      <c r="D24" s="23"/>
      <c r="E24" s="22"/>
      <c r="F24" s="24"/>
      <c r="G24" s="24"/>
      <c r="H24" s="24"/>
      <c r="I24" s="21"/>
      <c r="J24" s="23"/>
      <c r="K24" s="30" t="str">
        <f aca="false">IF(F24="","",IF(H24&lt;&gt;"",H24,IF(G24&lt;&gt;"",G24,F24))-F24)</f>
        <v/>
      </c>
      <c r="L24" s="31" t="str">
        <f aca="false">IF(B24="","",IF(OR(I24="Achieved",H24&lt;&gt;""),"Complete",IF(I24="Missed","Red",IF(M24="","Green",IF(M24&lt;StatusDate,"Red",IF(OR(I24="At risk",N(K24)&gt;0),"Amber","Green"))))))</f>
        <v/>
      </c>
      <c r="M24" s="32" t="str">
        <f aca="false">IF(B24="","",IF(H24&lt;&gt;"",H24,IF(G24&lt;&gt;"",G24,F24)))</f>
        <v/>
      </c>
      <c r="N24" s="33" t="str">
        <f aca="false">IF(OR(B24="",L24="Complete",M24=""),"",M24+ROW()/100000)</f>
        <v/>
      </c>
      <c r="O24" s="23"/>
    </row>
    <row r="25" customFormat="false" ht="15" hidden="false" customHeight="false" outlineLevel="0" collapsed="false">
      <c r="A25" s="21"/>
      <c r="B25" s="23"/>
      <c r="C25" s="22"/>
      <c r="D25" s="23"/>
      <c r="E25" s="22"/>
      <c r="F25" s="24"/>
      <c r="G25" s="24"/>
      <c r="H25" s="24"/>
      <c r="I25" s="21"/>
      <c r="J25" s="23"/>
      <c r="K25" s="30" t="str">
        <f aca="false">IF(F25="","",IF(H25&lt;&gt;"",H25,IF(G25&lt;&gt;"",G25,F25))-F25)</f>
        <v/>
      </c>
      <c r="L25" s="31" t="str">
        <f aca="false">IF(B25="","",IF(OR(I25="Achieved",H25&lt;&gt;""),"Complete",IF(I25="Missed","Red",IF(M25="","Green",IF(M25&lt;StatusDate,"Red",IF(OR(I25="At risk",N(K25)&gt;0),"Amber","Green"))))))</f>
        <v/>
      </c>
      <c r="M25" s="32" t="str">
        <f aca="false">IF(B25="","",IF(H25&lt;&gt;"",H25,IF(G25&lt;&gt;"",G25,F25)))</f>
        <v/>
      </c>
      <c r="N25" s="33" t="str">
        <f aca="false">IF(OR(B25="",L25="Complete",M25=""),"",M25+ROW()/100000)</f>
        <v/>
      </c>
      <c r="O25" s="23"/>
    </row>
    <row r="26" customFormat="false" ht="15" hidden="false" customHeight="false" outlineLevel="0" collapsed="false">
      <c r="A26" s="21"/>
      <c r="B26" s="23"/>
      <c r="C26" s="22"/>
      <c r="D26" s="23"/>
      <c r="E26" s="22"/>
      <c r="F26" s="24"/>
      <c r="G26" s="24"/>
      <c r="H26" s="24"/>
      <c r="I26" s="21"/>
      <c r="J26" s="23"/>
      <c r="K26" s="30" t="str">
        <f aca="false">IF(F26="","",IF(H26&lt;&gt;"",H26,IF(G26&lt;&gt;"",G26,F26))-F26)</f>
        <v/>
      </c>
      <c r="L26" s="31" t="str">
        <f aca="false">IF(B26="","",IF(OR(I26="Achieved",H26&lt;&gt;""),"Complete",IF(I26="Missed","Red",IF(M26="","Green",IF(M26&lt;StatusDate,"Red",IF(OR(I26="At risk",N(K26)&gt;0),"Amber","Green"))))))</f>
        <v/>
      </c>
      <c r="M26" s="32" t="str">
        <f aca="false">IF(B26="","",IF(H26&lt;&gt;"",H26,IF(G26&lt;&gt;"",G26,F26)))</f>
        <v/>
      </c>
      <c r="N26" s="33" t="str">
        <f aca="false">IF(OR(B26="",L26="Complete",M26=""),"",M26+ROW()/100000)</f>
        <v/>
      </c>
      <c r="O26" s="23"/>
    </row>
    <row r="27" customFormat="false" ht="15" hidden="false" customHeight="false" outlineLevel="0" collapsed="false">
      <c r="A27" s="21"/>
      <c r="B27" s="23"/>
      <c r="C27" s="22"/>
      <c r="D27" s="23"/>
      <c r="E27" s="22"/>
      <c r="F27" s="24"/>
      <c r="G27" s="24"/>
      <c r="H27" s="24"/>
      <c r="I27" s="21"/>
      <c r="J27" s="23"/>
      <c r="K27" s="30" t="str">
        <f aca="false">IF(F27="","",IF(H27&lt;&gt;"",H27,IF(G27&lt;&gt;"",G27,F27))-F27)</f>
        <v/>
      </c>
      <c r="L27" s="31" t="str">
        <f aca="false">IF(B27="","",IF(OR(I27="Achieved",H27&lt;&gt;""),"Complete",IF(I27="Missed","Red",IF(M27="","Green",IF(M27&lt;StatusDate,"Red",IF(OR(I27="At risk",N(K27)&gt;0),"Amber","Green"))))))</f>
        <v/>
      </c>
      <c r="M27" s="32" t="str">
        <f aca="false">IF(B27="","",IF(H27&lt;&gt;"",H27,IF(G27&lt;&gt;"",G27,F27)))</f>
        <v/>
      </c>
      <c r="N27" s="33" t="str">
        <f aca="false">IF(OR(B27="",L27="Complete",M27=""),"",M27+ROW()/100000)</f>
        <v/>
      </c>
      <c r="O27" s="23"/>
    </row>
    <row r="28" customFormat="false" ht="15" hidden="false" customHeight="false" outlineLevel="0" collapsed="false">
      <c r="A28" s="21"/>
      <c r="B28" s="23"/>
      <c r="C28" s="22"/>
      <c r="D28" s="23"/>
      <c r="E28" s="22"/>
      <c r="F28" s="24"/>
      <c r="G28" s="24"/>
      <c r="H28" s="24"/>
      <c r="I28" s="21"/>
      <c r="J28" s="23"/>
      <c r="K28" s="30" t="str">
        <f aca="false">IF(F28="","",IF(H28&lt;&gt;"",H28,IF(G28&lt;&gt;"",G28,F28))-F28)</f>
        <v/>
      </c>
      <c r="L28" s="31" t="str">
        <f aca="false">IF(B28="","",IF(OR(I28="Achieved",H28&lt;&gt;""),"Complete",IF(I28="Missed","Red",IF(M28="","Green",IF(M28&lt;StatusDate,"Red",IF(OR(I28="At risk",N(K28)&gt;0),"Amber","Green"))))))</f>
        <v/>
      </c>
      <c r="M28" s="32" t="str">
        <f aca="false">IF(B28="","",IF(H28&lt;&gt;"",H28,IF(G28&lt;&gt;"",G28,F28)))</f>
        <v/>
      </c>
      <c r="N28" s="33" t="str">
        <f aca="false">IF(OR(B28="",L28="Complete",M28=""),"",M28+ROW()/100000)</f>
        <v/>
      </c>
      <c r="O28" s="23"/>
    </row>
    <row r="29" customFormat="false" ht="15" hidden="false" customHeight="false" outlineLevel="0" collapsed="false">
      <c r="A29" s="21"/>
      <c r="B29" s="23"/>
      <c r="C29" s="22"/>
      <c r="D29" s="23"/>
      <c r="E29" s="22"/>
      <c r="F29" s="24"/>
      <c r="G29" s="24"/>
      <c r="H29" s="24"/>
      <c r="I29" s="21"/>
      <c r="J29" s="23"/>
      <c r="K29" s="30" t="str">
        <f aca="false">IF(F29="","",IF(H29&lt;&gt;"",H29,IF(G29&lt;&gt;"",G29,F29))-F29)</f>
        <v/>
      </c>
      <c r="L29" s="31" t="str">
        <f aca="false">IF(B29="","",IF(OR(I29="Achieved",H29&lt;&gt;""),"Complete",IF(I29="Missed","Red",IF(M29="","Green",IF(M29&lt;StatusDate,"Red",IF(OR(I29="At risk",N(K29)&gt;0),"Amber","Green"))))))</f>
        <v/>
      </c>
      <c r="M29" s="32" t="str">
        <f aca="false">IF(B29="","",IF(H29&lt;&gt;"",H29,IF(G29&lt;&gt;"",G29,F29)))</f>
        <v/>
      </c>
      <c r="N29" s="33" t="str">
        <f aca="false">IF(OR(B29="",L29="Complete",M29=""),"",M29+ROW()/100000)</f>
        <v/>
      </c>
      <c r="O29" s="23"/>
    </row>
    <row r="30" customFormat="false" ht="15" hidden="false" customHeight="false" outlineLevel="0" collapsed="false">
      <c r="A30" s="21"/>
      <c r="B30" s="23"/>
      <c r="C30" s="22"/>
      <c r="D30" s="23"/>
      <c r="E30" s="22"/>
      <c r="F30" s="24"/>
      <c r="G30" s="24"/>
      <c r="H30" s="24"/>
      <c r="I30" s="21"/>
      <c r="J30" s="23"/>
      <c r="K30" s="30" t="str">
        <f aca="false">IF(F30="","",IF(H30&lt;&gt;"",H30,IF(G30&lt;&gt;"",G30,F30))-F30)</f>
        <v/>
      </c>
      <c r="L30" s="31" t="str">
        <f aca="false">IF(B30="","",IF(OR(I30="Achieved",H30&lt;&gt;""),"Complete",IF(I30="Missed","Red",IF(M30="","Green",IF(M30&lt;StatusDate,"Red",IF(OR(I30="At risk",N(K30)&gt;0),"Amber","Green"))))))</f>
        <v/>
      </c>
      <c r="M30" s="32" t="str">
        <f aca="false">IF(B30="","",IF(H30&lt;&gt;"",H30,IF(G30&lt;&gt;"",G30,F30)))</f>
        <v/>
      </c>
      <c r="N30" s="33" t="str">
        <f aca="false">IF(OR(B30="",L30="Complete",M30=""),"",M30+ROW()/100000)</f>
        <v/>
      </c>
      <c r="O30" s="23"/>
    </row>
    <row r="31" customFormat="false" ht="15" hidden="false" customHeight="false" outlineLevel="0" collapsed="false">
      <c r="A31" s="21"/>
      <c r="B31" s="23"/>
      <c r="C31" s="22"/>
      <c r="D31" s="23"/>
      <c r="E31" s="22"/>
      <c r="F31" s="24"/>
      <c r="G31" s="24"/>
      <c r="H31" s="24"/>
      <c r="I31" s="21"/>
      <c r="J31" s="23"/>
      <c r="K31" s="30" t="str">
        <f aca="false">IF(F31="","",IF(H31&lt;&gt;"",H31,IF(G31&lt;&gt;"",G31,F31))-F31)</f>
        <v/>
      </c>
      <c r="L31" s="31" t="str">
        <f aca="false">IF(B31="","",IF(OR(I31="Achieved",H31&lt;&gt;""),"Complete",IF(I31="Missed","Red",IF(M31="","Green",IF(M31&lt;StatusDate,"Red",IF(OR(I31="At risk",N(K31)&gt;0),"Amber","Green"))))))</f>
        <v/>
      </c>
      <c r="M31" s="32" t="str">
        <f aca="false">IF(B31="","",IF(H31&lt;&gt;"",H31,IF(G31&lt;&gt;"",G31,F31)))</f>
        <v/>
      </c>
      <c r="N31" s="33" t="str">
        <f aca="false">IF(OR(B31="",L31="Complete",M31=""),"",M31+ROW()/100000)</f>
        <v/>
      </c>
      <c r="O31" s="23"/>
    </row>
    <row r="32" customFormat="false" ht="15" hidden="false" customHeight="false" outlineLevel="0" collapsed="false">
      <c r="A32" s="21"/>
      <c r="B32" s="23"/>
      <c r="C32" s="22"/>
      <c r="D32" s="23"/>
      <c r="E32" s="22"/>
      <c r="F32" s="24"/>
      <c r="G32" s="24"/>
      <c r="H32" s="24"/>
      <c r="I32" s="21"/>
      <c r="J32" s="23"/>
      <c r="K32" s="30" t="str">
        <f aca="false">IF(F32="","",IF(H32&lt;&gt;"",H32,IF(G32&lt;&gt;"",G32,F32))-F32)</f>
        <v/>
      </c>
      <c r="L32" s="31" t="str">
        <f aca="false">IF(B32="","",IF(OR(I32="Achieved",H32&lt;&gt;""),"Complete",IF(I32="Missed","Red",IF(M32="","Green",IF(M32&lt;StatusDate,"Red",IF(OR(I32="At risk",N(K32)&gt;0),"Amber","Green"))))))</f>
        <v/>
      </c>
      <c r="M32" s="32" t="str">
        <f aca="false">IF(B32="","",IF(H32&lt;&gt;"",H32,IF(G32&lt;&gt;"",G32,F32)))</f>
        <v/>
      </c>
      <c r="N32" s="33" t="str">
        <f aca="false">IF(OR(B32="",L32="Complete",M32=""),"",M32+ROW()/100000)</f>
        <v/>
      </c>
      <c r="O32" s="23"/>
    </row>
    <row r="33" customFormat="false" ht="15" hidden="false" customHeight="false" outlineLevel="0" collapsed="false">
      <c r="A33" s="21"/>
      <c r="B33" s="23"/>
      <c r="C33" s="22"/>
      <c r="D33" s="23"/>
      <c r="E33" s="22"/>
      <c r="F33" s="24"/>
      <c r="G33" s="24"/>
      <c r="H33" s="24"/>
      <c r="I33" s="21"/>
      <c r="J33" s="23"/>
      <c r="K33" s="30" t="str">
        <f aca="false">IF(F33="","",IF(H33&lt;&gt;"",H33,IF(G33&lt;&gt;"",G33,F33))-F33)</f>
        <v/>
      </c>
      <c r="L33" s="31" t="str">
        <f aca="false">IF(B33="","",IF(OR(I33="Achieved",H33&lt;&gt;""),"Complete",IF(I33="Missed","Red",IF(M33="","Green",IF(M33&lt;StatusDate,"Red",IF(OR(I33="At risk",N(K33)&gt;0),"Amber","Green"))))))</f>
        <v/>
      </c>
      <c r="M33" s="32" t="str">
        <f aca="false">IF(B33="","",IF(H33&lt;&gt;"",H33,IF(G33&lt;&gt;"",G33,F33)))</f>
        <v/>
      </c>
      <c r="N33" s="33" t="str">
        <f aca="false">IF(OR(B33="",L33="Complete",M33=""),"",M33+ROW()/100000)</f>
        <v/>
      </c>
      <c r="O33" s="23"/>
    </row>
    <row r="34" customFormat="false" ht="15" hidden="false" customHeight="false" outlineLevel="0" collapsed="false">
      <c r="A34" s="21"/>
      <c r="B34" s="23"/>
      <c r="C34" s="22"/>
      <c r="D34" s="23"/>
      <c r="E34" s="22"/>
      <c r="F34" s="24"/>
      <c r="G34" s="24"/>
      <c r="H34" s="24"/>
      <c r="I34" s="21"/>
      <c r="J34" s="23"/>
      <c r="K34" s="30" t="str">
        <f aca="false">IF(F34="","",IF(H34&lt;&gt;"",H34,IF(G34&lt;&gt;"",G34,F34))-F34)</f>
        <v/>
      </c>
      <c r="L34" s="31" t="str">
        <f aca="false">IF(B34="","",IF(OR(I34="Achieved",H34&lt;&gt;""),"Complete",IF(I34="Missed","Red",IF(M34="","Green",IF(M34&lt;StatusDate,"Red",IF(OR(I34="At risk",N(K34)&gt;0),"Amber","Green"))))))</f>
        <v/>
      </c>
      <c r="M34" s="32" t="str">
        <f aca="false">IF(B34="","",IF(H34&lt;&gt;"",H34,IF(G34&lt;&gt;"",G34,F34)))</f>
        <v/>
      </c>
      <c r="N34" s="33" t="str">
        <f aca="false">IF(OR(B34="",L34="Complete",M34=""),"",M34+ROW()/100000)</f>
        <v/>
      </c>
      <c r="O34" s="23"/>
    </row>
    <row r="35" customFormat="false" ht="15" hidden="false" customHeight="false" outlineLevel="0" collapsed="false">
      <c r="A35" s="21"/>
      <c r="B35" s="23"/>
      <c r="C35" s="22"/>
      <c r="D35" s="23"/>
      <c r="E35" s="22"/>
      <c r="F35" s="24"/>
      <c r="G35" s="24"/>
      <c r="H35" s="24"/>
      <c r="I35" s="21"/>
      <c r="J35" s="23"/>
      <c r="K35" s="30" t="str">
        <f aca="false">IF(F35="","",IF(H35&lt;&gt;"",H35,IF(G35&lt;&gt;"",G35,F35))-F35)</f>
        <v/>
      </c>
      <c r="L35" s="31" t="str">
        <f aca="false">IF(B35="","",IF(OR(I35="Achieved",H35&lt;&gt;""),"Complete",IF(I35="Missed","Red",IF(M35="","Green",IF(M35&lt;StatusDate,"Red",IF(OR(I35="At risk",N(K35)&gt;0),"Amber","Green"))))))</f>
        <v/>
      </c>
      <c r="M35" s="32" t="str">
        <f aca="false">IF(B35="","",IF(H35&lt;&gt;"",H35,IF(G35&lt;&gt;"",G35,F35)))</f>
        <v/>
      </c>
      <c r="N35" s="33" t="str">
        <f aca="false">IF(OR(B35="",L35="Complete",M35=""),"",M35+ROW()/100000)</f>
        <v/>
      </c>
      <c r="O35" s="23"/>
    </row>
    <row r="36" customFormat="false" ht="15" hidden="false" customHeight="false" outlineLevel="0" collapsed="false">
      <c r="A36" s="21"/>
      <c r="B36" s="23"/>
      <c r="C36" s="22"/>
      <c r="D36" s="23"/>
      <c r="E36" s="22"/>
      <c r="F36" s="24"/>
      <c r="G36" s="24"/>
      <c r="H36" s="24"/>
      <c r="I36" s="21"/>
      <c r="J36" s="23"/>
      <c r="K36" s="30" t="str">
        <f aca="false">IF(F36="","",IF(H36&lt;&gt;"",H36,IF(G36&lt;&gt;"",G36,F36))-F36)</f>
        <v/>
      </c>
      <c r="L36" s="31" t="str">
        <f aca="false">IF(B36="","",IF(OR(I36="Achieved",H36&lt;&gt;""),"Complete",IF(I36="Missed","Red",IF(M36="","Green",IF(M36&lt;StatusDate,"Red",IF(OR(I36="At risk",N(K36)&gt;0),"Amber","Green"))))))</f>
        <v/>
      </c>
      <c r="M36" s="32" t="str">
        <f aca="false">IF(B36="","",IF(H36&lt;&gt;"",H36,IF(G36&lt;&gt;"",G36,F36)))</f>
        <v/>
      </c>
      <c r="N36" s="33" t="str">
        <f aca="false">IF(OR(B36="",L36="Complete",M36=""),"",M36+ROW()/100000)</f>
        <v/>
      </c>
      <c r="O36" s="23"/>
    </row>
    <row r="37" customFormat="false" ht="15" hidden="false" customHeight="false" outlineLevel="0" collapsed="false">
      <c r="A37" s="21"/>
      <c r="B37" s="23"/>
      <c r="C37" s="22"/>
      <c r="D37" s="23"/>
      <c r="E37" s="22"/>
      <c r="F37" s="24"/>
      <c r="G37" s="24"/>
      <c r="H37" s="24"/>
      <c r="I37" s="21"/>
      <c r="J37" s="23"/>
      <c r="K37" s="30" t="str">
        <f aca="false">IF(F37="","",IF(H37&lt;&gt;"",H37,IF(G37&lt;&gt;"",G37,F37))-F37)</f>
        <v/>
      </c>
      <c r="L37" s="31" t="str">
        <f aca="false">IF(B37="","",IF(OR(I37="Achieved",H37&lt;&gt;""),"Complete",IF(I37="Missed","Red",IF(M37="","Green",IF(M37&lt;StatusDate,"Red",IF(OR(I37="At risk",N(K37)&gt;0),"Amber","Green"))))))</f>
        <v/>
      </c>
      <c r="M37" s="32" t="str">
        <f aca="false">IF(B37="","",IF(H37&lt;&gt;"",H37,IF(G37&lt;&gt;"",G37,F37)))</f>
        <v/>
      </c>
      <c r="N37" s="33" t="str">
        <f aca="false">IF(OR(B37="",L37="Complete",M37=""),"",M37+ROW()/100000)</f>
        <v/>
      </c>
      <c r="O37" s="23"/>
    </row>
    <row r="38" customFormat="false" ht="15" hidden="false" customHeight="false" outlineLevel="0" collapsed="false">
      <c r="A38" s="21"/>
      <c r="B38" s="23"/>
      <c r="C38" s="22"/>
      <c r="D38" s="23"/>
      <c r="E38" s="22"/>
      <c r="F38" s="24"/>
      <c r="G38" s="24"/>
      <c r="H38" s="24"/>
      <c r="I38" s="21"/>
      <c r="J38" s="23"/>
      <c r="K38" s="30" t="str">
        <f aca="false">IF(F38="","",IF(H38&lt;&gt;"",H38,IF(G38&lt;&gt;"",G38,F38))-F38)</f>
        <v/>
      </c>
      <c r="L38" s="31" t="str">
        <f aca="false">IF(B38="","",IF(OR(I38="Achieved",H38&lt;&gt;""),"Complete",IF(I38="Missed","Red",IF(M38="","Green",IF(M38&lt;StatusDate,"Red",IF(OR(I38="At risk",N(K38)&gt;0),"Amber","Green"))))))</f>
        <v/>
      </c>
      <c r="M38" s="32" t="str">
        <f aca="false">IF(B38="","",IF(H38&lt;&gt;"",H38,IF(G38&lt;&gt;"",G38,F38)))</f>
        <v/>
      </c>
      <c r="N38" s="33" t="str">
        <f aca="false">IF(OR(B38="",L38="Complete",M38=""),"",M38+ROW()/100000)</f>
        <v/>
      </c>
      <c r="O38" s="23"/>
    </row>
    <row r="39" customFormat="false" ht="15" hidden="false" customHeight="false" outlineLevel="0" collapsed="false">
      <c r="A39" s="21"/>
      <c r="B39" s="23"/>
      <c r="C39" s="22"/>
      <c r="D39" s="23"/>
      <c r="E39" s="22"/>
      <c r="F39" s="24"/>
      <c r="G39" s="24"/>
      <c r="H39" s="24"/>
      <c r="I39" s="21"/>
      <c r="J39" s="23"/>
      <c r="K39" s="30" t="str">
        <f aca="false">IF(F39="","",IF(H39&lt;&gt;"",H39,IF(G39&lt;&gt;"",G39,F39))-F39)</f>
        <v/>
      </c>
      <c r="L39" s="31" t="str">
        <f aca="false">IF(B39="","",IF(OR(I39="Achieved",H39&lt;&gt;""),"Complete",IF(I39="Missed","Red",IF(M39="","Green",IF(M39&lt;StatusDate,"Red",IF(OR(I39="At risk",N(K39)&gt;0),"Amber","Green"))))))</f>
        <v/>
      </c>
      <c r="M39" s="32" t="str">
        <f aca="false">IF(B39="","",IF(H39&lt;&gt;"",H39,IF(G39&lt;&gt;"",G39,F39)))</f>
        <v/>
      </c>
      <c r="N39" s="33" t="str">
        <f aca="false">IF(OR(B39="",L39="Complete",M39=""),"",M39+ROW()/100000)</f>
        <v/>
      </c>
      <c r="O39" s="23"/>
    </row>
    <row r="40" customFormat="false" ht="15" hidden="false" customHeight="false" outlineLevel="0" collapsed="false">
      <c r="A40" s="21"/>
      <c r="B40" s="23"/>
      <c r="C40" s="22"/>
      <c r="D40" s="23"/>
      <c r="E40" s="22"/>
      <c r="F40" s="24"/>
      <c r="G40" s="24"/>
      <c r="H40" s="24"/>
      <c r="I40" s="21"/>
      <c r="J40" s="23"/>
      <c r="K40" s="30" t="str">
        <f aca="false">IF(F40="","",IF(H40&lt;&gt;"",H40,IF(G40&lt;&gt;"",G40,F40))-F40)</f>
        <v/>
      </c>
      <c r="L40" s="31" t="str">
        <f aca="false">IF(B40="","",IF(OR(I40="Achieved",H40&lt;&gt;""),"Complete",IF(I40="Missed","Red",IF(M40="","Green",IF(M40&lt;StatusDate,"Red",IF(OR(I40="At risk",N(K40)&gt;0),"Amber","Green"))))))</f>
        <v/>
      </c>
      <c r="M40" s="32" t="str">
        <f aca="false">IF(B40="","",IF(H40&lt;&gt;"",H40,IF(G40&lt;&gt;"",G40,F40)))</f>
        <v/>
      </c>
      <c r="N40" s="33" t="str">
        <f aca="false">IF(OR(B40="",L40="Complete",M40=""),"",M40+ROW()/100000)</f>
        <v/>
      </c>
      <c r="O40" s="23"/>
    </row>
    <row r="41" customFormat="false" ht="15" hidden="false" customHeight="false" outlineLevel="0" collapsed="false">
      <c r="A41" s="21"/>
      <c r="B41" s="23"/>
      <c r="C41" s="22"/>
      <c r="D41" s="23"/>
      <c r="E41" s="22"/>
      <c r="F41" s="24"/>
      <c r="G41" s="24"/>
      <c r="H41" s="24"/>
      <c r="I41" s="21"/>
      <c r="J41" s="23"/>
      <c r="K41" s="30" t="str">
        <f aca="false">IF(F41="","",IF(H41&lt;&gt;"",H41,IF(G41&lt;&gt;"",G41,F41))-F41)</f>
        <v/>
      </c>
      <c r="L41" s="31" t="str">
        <f aca="false">IF(B41="","",IF(OR(I41="Achieved",H41&lt;&gt;""),"Complete",IF(I41="Missed","Red",IF(M41="","Green",IF(M41&lt;StatusDate,"Red",IF(OR(I41="At risk",N(K41)&gt;0),"Amber","Green"))))))</f>
        <v/>
      </c>
      <c r="M41" s="32" t="str">
        <f aca="false">IF(B41="","",IF(H41&lt;&gt;"",H41,IF(G41&lt;&gt;"",G41,F41)))</f>
        <v/>
      </c>
      <c r="N41" s="33" t="str">
        <f aca="false">IF(OR(B41="",L41="Complete",M41=""),"",M41+ROW()/100000)</f>
        <v/>
      </c>
      <c r="O41" s="23"/>
    </row>
    <row r="42" customFormat="false" ht="15" hidden="false" customHeight="false" outlineLevel="0" collapsed="false">
      <c r="A42" s="21"/>
      <c r="B42" s="23"/>
      <c r="C42" s="22"/>
      <c r="D42" s="23"/>
      <c r="E42" s="22"/>
      <c r="F42" s="24"/>
      <c r="G42" s="24"/>
      <c r="H42" s="24"/>
      <c r="I42" s="21"/>
      <c r="J42" s="23"/>
      <c r="K42" s="30" t="str">
        <f aca="false">IF(F42="","",IF(H42&lt;&gt;"",H42,IF(G42&lt;&gt;"",G42,F42))-F42)</f>
        <v/>
      </c>
      <c r="L42" s="31" t="str">
        <f aca="false">IF(B42="","",IF(OR(I42="Achieved",H42&lt;&gt;""),"Complete",IF(I42="Missed","Red",IF(M42="","Green",IF(M42&lt;StatusDate,"Red",IF(OR(I42="At risk",N(K42)&gt;0),"Amber","Green"))))))</f>
        <v/>
      </c>
      <c r="M42" s="32" t="str">
        <f aca="false">IF(B42="","",IF(H42&lt;&gt;"",H42,IF(G42&lt;&gt;"",G42,F42)))</f>
        <v/>
      </c>
      <c r="N42" s="33" t="str">
        <f aca="false">IF(OR(B42="",L42="Complete",M42=""),"",M42+ROW()/100000)</f>
        <v/>
      </c>
      <c r="O42" s="23"/>
    </row>
    <row r="43" customFormat="false" ht="15" hidden="false" customHeight="false" outlineLevel="0" collapsed="false">
      <c r="A43" s="21"/>
      <c r="B43" s="23"/>
      <c r="C43" s="22"/>
      <c r="D43" s="23"/>
      <c r="E43" s="22"/>
      <c r="F43" s="24"/>
      <c r="G43" s="24"/>
      <c r="H43" s="24"/>
      <c r="I43" s="21"/>
      <c r="J43" s="23"/>
      <c r="K43" s="30" t="str">
        <f aca="false">IF(F43="","",IF(H43&lt;&gt;"",H43,IF(G43&lt;&gt;"",G43,F43))-F43)</f>
        <v/>
      </c>
      <c r="L43" s="31" t="str">
        <f aca="false">IF(B43="","",IF(OR(I43="Achieved",H43&lt;&gt;""),"Complete",IF(I43="Missed","Red",IF(M43="","Green",IF(M43&lt;StatusDate,"Red",IF(OR(I43="At risk",N(K43)&gt;0),"Amber","Green"))))))</f>
        <v/>
      </c>
      <c r="M43" s="32" t="str">
        <f aca="false">IF(B43="","",IF(H43&lt;&gt;"",H43,IF(G43&lt;&gt;"",G43,F43)))</f>
        <v/>
      </c>
      <c r="N43" s="33" t="str">
        <f aca="false">IF(OR(B43="",L43="Complete",M43=""),"",M43+ROW()/100000)</f>
        <v/>
      </c>
      <c r="O43" s="23"/>
    </row>
    <row r="44" customFormat="false" ht="15" hidden="false" customHeight="false" outlineLevel="0" collapsed="false">
      <c r="A44" s="21"/>
      <c r="B44" s="23"/>
      <c r="C44" s="22"/>
      <c r="D44" s="23"/>
      <c r="E44" s="22"/>
      <c r="F44" s="24"/>
      <c r="G44" s="24"/>
      <c r="H44" s="24"/>
      <c r="I44" s="21"/>
      <c r="J44" s="23"/>
      <c r="K44" s="30" t="str">
        <f aca="false">IF(F44="","",IF(H44&lt;&gt;"",H44,IF(G44&lt;&gt;"",G44,F44))-F44)</f>
        <v/>
      </c>
      <c r="L44" s="31" t="str">
        <f aca="false">IF(B44="","",IF(OR(I44="Achieved",H44&lt;&gt;""),"Complete",IF(I44="Missed","Red",IF(M44="","Green",IF(M44&lt;StatusDate,"Red",IF(OR(I44="At risk",N(K44)&gt;0),"Amber","Green"))))))</f>
        <v/>
      </c>
      <c r="M44" s="32" t="str">
        <f aca="false">IF(B44="","",IF(H44&lt;&gt;"",H44,IF(G44&lt;&gt;"",G44,F44)))</f>
        <v/>
      </c>
      <c r="N44" s="33" t="str">
        <f aca="false">IF(OR(B44="",L44="Complete",M44=""),"",M44+ROW()/100000)</f>
        <v/>
      </c>
      <c r="O44" s="23"/>
    </row>
    <row r="45" customFormat="false" ht="15" hidden="false" customHeight="false" outlineLevel="0" collapsed="false">
      <c r="A45" s="21"/>
      <c r="B45" s="23"/>
      <c r="C45" s="22"/>
      <c r="D45" s="23"/>
      <c r="E45" s="22"/>
      <c r="F45" s="24"/>
      <c r="G45" s="24"/>
      <c r="H45" s="24"/>
      <c r="I45" s="21"/>
      <c r="J45" s="23"/>
      <c r="K45" s="30" t="str">
        <f aca="false">IF(F45="","",IF(H45&lt;&gt;"",H45,IF(G45&lt;&gt;"",G45,F45))-F45)</f>
        <v/>
      </c>
      <c r="L45" s="31" t="str">
        <f aca="false">IF(B45="","",IF(OR(I45="Achieved",H45&lt;&gt;""),"Complete",IF(I45="Missed","Red",IF(M45="","Green",IF(M45&lt;StatusDate,"Red",IF(OR(I45="At risk",N(K45)&gt;0),"Amber","Green"))))))</f>
        <v/>
      </c>
      <c r="M45" s="32" t="str">
        <f aca="false">IF(B45="","",IF(H45&lt;&gt;"",H45,IF(G45&lt;&gt;"",G45,F45)))</f>
        <v/>
      </c>
      <c r="N45" s="33" t="str">
        <f aca="false">IF(OR(B45="",L45="Complete",M45=""),"",M45+ROW()/100000)</f>
        <v/>
      </c>
      <c r="O45" s="23"/>
    </row>
    <row r="46" customFormat="false" ht="15" hidden="false" customHeight="false" outlineLevel="0" collapsed="false">
      <c r="A46" s="21"/>
      <c r="B46" s="23"/>
      <c r="C46" s="22"/>
      <c r="D46" s="23"/>
      <c r="E46" s="22"/>
      <c r="F46" s="24"/>
      <c r="G46" s="24"/>
      <c r="H46" s="24"/>
      <c r="I46" s="21"/>
      <c r="J46" s="23"/>
      <c r="K46" s="30" t="str">
        <f aca="false">IF(F46="","",IF(H46&lt;&gt;"",H46,IF(G46&lt;&gt;"",G46,F46))-F46)</f>
        <v/>
      </c>
      <c r="L46" s="31" t="str">
        <f aca="false">IF(B46="","",IF(OR(I46="Achieved",H46&lt;&gt;""),"Complete",IF(I46="Missed","Red",IF(M46="","Green",IF(M46&lt;StatusDate,"Red",IF(OR(I46="At risk",N(K46)&gt;0),"Amber","Green"))))))</f>
        <v/>
      </c>
      <c r="M46" s="32" t="str">
        <f aca="false">IF(B46="","",IF(H46&lt;&gt;"",H46,IF(G46&lt;&gt;"",G46,F46)))</f>
        <v/>
      </c>
      <c r="N46" s="33" t="str">
        <f aca="false">IF(OR(B46="",L46="Complete",M46=""),"",M46+ROW()/100000)</f>
        <v/>
      </c>
      <c r="O46" s="23"/>
    </row>
    <row r="47" customFormat="false" ht="15" hidden="false" customHeight="false" outlineLevel="0" collapsed="false">
      <c r="A47" s="21"/>
      <c r="B47" s="23"/>
      <c r="C47" s="22"/>
      <c r="D47" s="23"/>
      <c r="E47" s="22"/>
      <c r="F47" s="24"/>
      <c r="G47" s="24"/>
      <c r="H47" s="24"/>
      <c r="I47" s="21"/>
      <c r="J47" s="23"/>
      <c r="K47" s="30" t="str">
        <f aca="false">IF(F47="","",IF(H47&lt;&gt;"",H47,IF(G47&lt;&gt;"",G47,F47))-F47)</f>
        <v/>
      </c>
      <c r="L47" s="31" t="str">
        <f aca="false">IF(B47="","",IF(OR(I47="Achieved",H47&lt;&gt;""),"Complete",IF(I47="Missed","Red",IF(M47="","Green",IF(M47&lt;StatusDate,"Red",IF(OR(I47="At risk",N(K47)&gt;0),"Amber","Green"))))))</f>
        <v/>
      </c>
      <c r="M47" s="32" t="str">
        <f aca="false">IF(B47="","",IF(H47&lt;&gt;"",H47,IF(G47&lt;&gt;"",G47,F47)))</f>
        <v/>
      </c>
      <c r="N47" s="33" t="str">
        <f aca="false">IF(OR(B47="",L47="Complete",M47=""),"",M47+ROW()/100000)</f>
        <v/>
      </c>
      <c r="O47" s="23"/>
    </row>
    <row r="48" customFormat="false" ht="15" hidden="false" customHeight="false" outlineLevel="0" collapsed="false">
      <c r="A48" s="21"/>
      <c r="B48" s="23"/>
      <c r="C48" s="22"/>
      <c r="D48" s="23"/>
      <c r="E48" s="22"/>
      <c r="F48" s="24"/>
      <c r="G48" s="24"/>
      <c r="H48" s="24"/>
      <c r="I48" s="21"/>
      <c r="J48" s="23"/>
      <c r="K48" s="30" t="str">
        <f aca="false">IF(F48="","",IF(H48&lt;&gt;"",H48,IF(G48&lt;&gt;"",G48,F48))-F48)</f>
        <v/>
      </c>
      <c r="L48" s="31" t="str">
        <f aca="false">IF(B48="","",IF(OR(I48="Achieved",H48&lt;&gt;""),"Complete",IF(I48="Missed","Red",IF(M48="","Green",IF(M48&lt;StatusDate,"Red",IF(OR(I48="At risk",N(K48)&gt;0),"Amber","Green"))))))</f>
        <v/>
      </c>
      <c r="M48" s="32" t="str">
        <f aca="false">IF(B48="","",IF(H48&lt;&gt;"",H48,IF(G48&lt;&gt;"",G48,F48)))</f>
        <v/>
      </c>
      <c r="N48" s="33" t="str">
        <f aca="false">IF(OR(B48="",L48="Complete",M48=""),"",M48+ROW()/100000)</f>
        <v/>
      </c>
      <c r="O48" s="23"/>
    </row>
    <row r="49" customFormat="false" ht="15" hidden="false" customHeight="false" outlineLevel="0" collapsed="false">
      <c r="A49" s="21"/>
      <c r="B49" s="23"/>
      <c r="C49" s="22"/>
      <c r="D49" s="23"/>
      <c r="E49" s="22"/>
      <c r="F49" s="24"/>
      <c r="G49" s="24"/>
      <c r="H49" s="24"/>
      <c r="I49" s="21"/>
      <c r="J49" s="23"/>
      <c r="K49" s="30" t="str">
        <f aca="false">IF(F49="","",IF(H49&lt;&gt;"",H49,IF(G49&lt;&gt;"",G49,F49))-F49)</f>
        <v/>
      </c>
      <c r="L49" s="31" t="str">
        <f aca="false">IF(B49="","",IF(OR(I49="Achieved",H49&lt;&gt;""),"Complete",IF(I49="Missed","Red",IF(M49="","Green",IF(M49&lt;StatusDate,"Red",IF(OR(I49="At risk",N(K49)&gt;0),"Amber","Green"))))))</f>
        <v/>
      </c>
      <c r="M49" s="32" t="str">
        <f aca="false">IF(B49="","",IF(H49&lt;&gt;"",H49,IF(G49&lt;&gt;"",G49,F49)))</f>
        <v/>
      </c>
      <c r="N49" s="33" t="str">
        <f aca="false">IF(OR(B49="",L49="Complete",M49=""),"",M49+ROW()/100000)</f>
        <v/>
      </c>
      <c r="O49" s="23"/>
    </row>
    <row r="50" customFormat="false" ht="15" hidden="false" customHeight="false" outlineLevel="0" collapsed="false">
      <c r="A50" s="21"/>
      <c r="B50" s="23"/>
      <c r="C50" s="22"/>
      <c r="D50" s="23"/>
      <c r="E50" s="22"/>
      <c r="F50" s="24"/>
      <c r="G50" s="24"/>
      <c r="H50" s="24"/>
      <c r="I50" s="21"/>
      <c r="J50" s="23"/>
      <c r="K50" s="30" t="str">
        <f aca="false">IF(F50="","",IF(H50&lt;&gt;"",H50,IF(G50&lt;&gt;"",G50,F50))-F50)</f>
        <v/>
      </c>
      <c r="L50" s="31" t="str">
        <f aca="false">IF(B50="","",IF(OR(I50="Achieved",H50&lt;&gt;""),"Complete",IF(I50="Missed","Red",IF(M50="","Green",IF(M50&lt;StatusDate,"Red",IF(OR(I50="At risk",N(K50)&gt;0),"Amber","Green"))))))</f>
        <v/>
      </c>
      <c r="M50" s="32" t="str">
        <f aca="false">IF(B50="","",IF(H50&lt;&gt;"",H50,IF(G50&lt;&gt;"",G50,F50)))</f>
        <v/>
      </c>
      <c r="N50" s="33" t="str">
        <f aca="false">IF(OR(B50="",L50="Complete",M50=""),"",M50+ROW()/100000)</f>
        <v/>
      </c>
      <c r="O50" s="23"/>
    </row>
    <row r="51" customFormat="false" ht="15" hidden="false" customHeight="false" outlineLevel="0" collapsed="false">
      <c r="A51" s="21"/>
      <c r="B51" s="23"/>
      <c r="C51" s="22"/>
      <c r="D51" s="23"/>
      <c r="E51" s="22"/>
      <c r="F51" s="24"/>
      <c r="G51" s="24"/>
      <c r="H51" s="24"/>
      <c r="I51" s="21"/>
      <c r="J51" s="23"/>
      <c r="K51" s="30" t="str">
        <f aca="false">IF(F51="","",IF(H51&lt;&gt;"",H51,IF(G51&lt;&gt;"",G51,F51))-F51)</f>
        <v/>
      </c>
      <c r="L51" s="31" t="str">
        <f aca="false">IF(B51="","",IF(OR(I51="Achieved",H51&lt;&gt;""),"Complete",IF(I51="Missed","Red",IF(M51="","Green",IF(M51&lt;StatusDate,"Red",IF(OR(I51="At risk",N(K51)&gt;0),"Amber","Green"))))))</f>
        <v/>
      </c>
      <c r="M51" s="32" t="str">
        <f aca="false">IF(B51="","",IF(H51&lt;&gt;"",H51,IF(G51&lt;&gt;"",G51,F51)))</f>
        <v/>
      </c>
      <c r="N51" s="33" t="str">
        <f aca="false">IF(OR(B51="",L51="Complete",M51=""),"",M51+ROW()/100000)</f>
        <v/>
      </c>
      <c r="O51" s="23"/>
    </row>
    <row r="52" customFormat="false" ht="15" hidden="false" customHeight="false" outlineLevel="0" collapsed="false">
      <c r="A52" s="21"/>
      <c r="B52" s="23"/>
      <c r="C52" s="22"/>
      <c r="D52" s="23"/>
      <c r="E52" s="22"/>
      <c r="F52" s="24"/>
      <c r="G52" s="24"/>
      <c r="H52" s="24"/>
      <c r="I52" s="21"/>
      <c r="J52" s="23"/>
      <c r="K52" s="30" t="str">
        <f aca="false">IF(F52="","",IF(H52&lt;&gt;"",H52,IF(G52&lt;&gt;"",G52,F52))-F52)</f>
        <v/>
      </c>
      <c r="L52" s="31" t="str">
        <f aca="false">IF(B52="","",IF(OR(I52="Achieved",H52&lt;&gt;""),"Complete",IF(I52="Missed","Red",IF(M52="","Green",IF(M52&lt;StatusDate,"Red",IF(OR(I52="At risk",N(K52)&gt;0),"Amber","Green"))))))</f>
        <v/>
      </c>
      <c r="M52" s="32" t="str">
        <f aca="false">IF(B52="","",IF(H52&lt;&gt;"",H52,IF(G52&lt;&gt;"",G52,F52)))</f>
        <v/>
      </c>
      <c r="N52" s="33" t="str">
        <f aca="false">IF(OR(B52="",L52="Complete",M52=""),"",M52+ROW()/100000)</f>
        <v/>
      </c>
      <c r="O52" s="23"/>
    </row>
    <row r="53" customFormat="false" ht="15" hidden="false" customHeight="false" outlineLevel="0" collapsed="false">
      <c r="A53" s="21"/>
      <c r="B53" s="23"/>
      <c r="C53" s="22"/>
      <c r="D53" s="23"/>
      <c r="E53" s="22"/>
      <c r="F53" s="24"/>
      <c r="G53" s="24"/>
      <c r="H53" s="24"/>
      <c r="I53" s="21"/>
      <c r="J53" s="23"/>
      <c r="K53" s="30" t="str">
        <f aca="false">IF(F53="","",IF(H53&lt;&gt;"",H53,IF(G53&lt;&gt;"",G53,F53))-F53)</f>
        <v/>
      </c>
      <c r="L53" s="31" t="str">
        <f aca="false">IF(B53="","",IF(OR(I53="Achieved",H53&lt;&gt;""),"Complete",IF(I53="Missed","Red",IF(M53="","Green",IF(M53&lt;StatusDate,"Red",IF(OR(I53="At risk",N(K53)&gt;0),"Amber","Green"))))))</f>
        <v/>
      </c>
      <c r="M53" s="32" t="str">
        <f aca="false">IF(B53="","",IF(H53&lt;&gt;"",H53,IF(G53&lt;&gt;"",G53,F53)))</f>
        <v/>
      </c>
      <c r="N53" s="33" t="str">
        <f aca="false">IF(OR(B53="",L53="Complete",M53=""),"",M53+ROW()/100000)</f>
        <v/>
      </c>
      <c r="O53" s="23"/>
    </row>
    <row r="54" customFormat="false" ht="15" hidden="false" customHeight="false" outlineLevel="0" collapsed="false">
      <c r="A54" s="21"/>
      <c r="B54" s="23"/>
      <c r="C54" s="22"/>
      <c r="D54" s="23"/>
      <c r="E54" s="22"/>
      <c r="F54" s="24"/>
      <c r="G54" s="24"/>
      <c r="H54" s="24"/>
      <c r="I54" s="21"/>
      <c r="J54" s="23"/>
      <c r="K54" s="30" t="str">
        <f aca="false">IF(F54="","",IF(H54&lt;&gt;"",H54,IF(G54&lt;&gt;"",G54,F54))-F54)</f>
        <v/>
      </c>
      <c r="L54" s="31" t="str">
        <f aca="false">IF(B54="","",IF(OR(I54="Achieved",H54&lt;&gt;""),"Complete",IF(I54="Missed","Red",IF(M54="","Green",IF(M54&lt;StatusDate,"Red",IF(OR(I54="At risk",N(K54)&gt;0),"Amber","Green"))))))</f>
        <v/>
      </c>
      <c r="M54" s="32" t="str">
        <f aca="false">IF(B54="","",IF(H54&lt;&gt;"",H54,IF(G54&lt;&gt;"",G54,F54)))</f>
        <v/>
      </c>
      <c r="N54" s="33" t="str">
        <f aca="false">IF(OR(B54="",L54="Complete",M54=""),"",M54+ROW()/100000)</f>
        <v/>
      </c>
      <c r="O54" s="23"/>
    </row>
    <row r="55" customFormat="false" ht="15" hidden="false" customHeight="false" outlineLevel="0" collapsed="false">
      <c r="A55" s="21"/>
      <c r="B55" s="23"/>
      <c r="C55" s="22"/>
      <c r="D55" s="23"/>
      <c r="E55" s="22"/>
      <c r="F55" s="24"/>
      <c r="G55" s="24"/>
      <c r="H55" s="24"/>
      <c r="I55" s="21"/>
      <c r="J55" s="23"/>
      <c r="K55" s="30" t="str">
        <f aca="false">IF(F55="","",IF(H55&lt;&gt;"",H55,IF(G55&lt;&gt;"",G55,F55))-F55)</f>
        <v/>
      </c>
      <c r="L55" s="31" t="str">
        <f aca="false">IF(B55="","",IF(OR(I55="Achieved",H55&lt;&gt;""),"Complete",IF(I55="Missed","Red",IF(M55="","Green",IF(M55&lt;StatusDate,"Red",IF(OR(I55="At risk",N(K55)&gt;0),"Amber","Green"))))))</f>
        <v/>
      </c>
      <c r="M55" s="32" t="str">
        <f aca="false">IF(B55="","",IF(H55&lt;&gt;"",H55,IF(G55&lt;&gt;"",G55,F55)))</f>
        <v/>
      </c>
      <c r="N55" s="33" t="str">
        <f aca="false">IF(OR(B55="",L55="Complete",M55=""),"",M55+ROW()/100000)</f>
        <v/>
      </c>
      <c r="O55" s="23"/>
    </row>
    <row r="56" customFormat="false" ht="15" hidden="false" customHeight="false" outlineLevel="0" collapsed="false">
      <c r="A56" s="21"/>
      <c r="B56" s="23"/>
      <c r="C56" s="22"/>
      <c r="D56" s="23"/>
      <c r="E56" s="22"/>
      <c r="F56" s="24"/>
      <c r="G56" s="24"/>
      <c r="H56" s="24"/>
      <c r="I56" s="21"/>
      <c r="J56" s="23"/>
      <c r="K56" s="30" t="str">
        <f aca="false">IF(F56="","",IF(H56&lt;&gt;"",H56,IF(G56&lt;&gt;"",G56,F56))-F56)</f>
        <v/>
      </c>
      <c r="L56" s="31" t="str">
        <f aca="false">IF(B56="","",IF(OR(I56="Achieved",H56&lt;&gt;""),"Complete",IF(I56="Missed","Red",IF(M56="","Green",IF(M56&lt;StatusDate,"Red",IF(OR(I56="At risk",N(K56)&gt;0),"Amber","Green"))))))</f>
        <v/>
      </c>
      <c r="M56" s="32" t="str">
        <f aca="false">IF(B56="","",IF(H56&lt;&gt;"",H56,IF(G56&lt;&gt;"",G56,F56)))</f>
        <v/>
      </c>
      <c r="N56" s="33" t="str">
        <f aca="false">IF(OR(B56="",L56="Complete",M56=""),"",M56+ROW()/100000)</f>
        <v/>
      </c>
      <c r="O56" s="23"/>
    </row>
    <row r="57" customFormat="false" ht="15" hidden="false" customHeight="false" outlineLevel="0" collapsed="false">
      <c r="A57" s="21"/>
      <c r="B57" s="23"/>
      <c r="C57" s="22"/>
      <c r="D57" s="23"/>
      <c r="E57" s="22"/>
      <c r="F57" s="24"/>
      <c r="G57" s="24"/>
      <c r="H57" s="24"/>
      <c r="I57" s="21"/>
      <c r="J57" s="23"/>
      <c r="K57" s="30" t="str">
        <f aca="false">IF(F57="","",IF(H57&lt;&gt;"",H57,IF(G57&lt;&gt;"",G57,F57))-F57)</f>
        <v/>
      </c>
      <c r="L57" s="31" t="str">
        <f aca="false">IF(B57="","",IF(OR(I57="Achieved",H57&lt;&gt;""),"Complete",IF(I57="Missed","Red",IF(M57="","Green",IF(M57&lt;StatusDate,"Red",IF(OR(I57="At risk",N(K57)&gt;0),"Amber","Green"))))))</f>
        <v/>
      </c>
      <c r="M57" s="32" t="str">
        <f aca="false">IF(B57="","",IF(H57&lt;&gt;"",H57,IF(G57&lt;&gt;"",G57,F57)))</f>
        <v/>
      </c>
      <c r="N57" s="33" t="str">
        <f aca="false">IF(OR(B57="",L57="Complete",M57=""),"",M57+ROW()/100000)</f>
        <v/>
      </c>
      <c r="O57" s="23"/>
    </row>
    <row r="58" customFormat="false" ht="15" hidden="false" customHeight="false" outlineLevel="0" collapsed="false">
      <c r="A58" s="21"/>
      <c r="B58" s="23"/>
      <c r="C58" s="22"/>
      <c r="D58" s="23"/>
      <c r="E58" s="22"/>
      <c r="F58" s="24"/>
      <c r="G58" s="24"/>
      <c r="H58" s="24"/>
      <c r="I58" s="21"/>
      <c r="J58" s="23"/>
      <c r="K58" s="30" t="str">
        <f aca="false">IF(F58="","",IF(H58&lt;&gt;"",H58,IF(G58&lt;&gt;"",G58,F58))-F58)</f>
        <v/>
      </c>
      <c r="L58" s="31" t="str">
        <f aca="false">IF(B58="","",IF(OR(I58="Achieved",H58&lt;&gt;""),"Complete",IF(I58="Missed","Red",IF(M58="","Green",IF(M58&lt;StatusDate,"Red",IF(OR(I58="At risk",N(K58)&gt;0),"Amber","Green"))))))</f>
        <v/>
      </c>
      <c r="M58" s="32" t="str">
        <f aca="false">IF(B58="","",IF(H58&lt;&gt;"",H58,IF(G58&lt;&gt;"",G58,F58)))</f>
        <v/>
      </c>
      <c r="N58" s="33" t="str">
        <f aca="false">IF(OR(B58="",L58="Complete",M58=""),"",M58+ROW()/100000)</f>
        <v/>
      </c>
      <c r="O58" s="23"/>
    </row>
    <row r="59" customFormat="false" ht="15" hidden="false" customHeight="false" outlineLevel="0" collapsed="false">
      <c r="A59" s="21"/>
      <c r="B59" s="23"/>
      <c r="C59" s="22"/>
      <c r="D59" s="23"/>
      <c r="E59" s="22"/>
      <c r="F59" s="24"/>
      <c r="G59" s="24"/>
      <c r="H59" s="24"/>
      <c r="I59" s="21"/>
      <c r="J59" s="23"/>
      <c r="K59" s="30" t="str">
        <f aca="false">IF(F59="","",IF(H59&lt;&gt;"",H59,IF(G59&lt;&gt;"",G59,F59))-F59)</f>
        <v/>
      </c>
      <c r="L59" s="31" t="str">
        <f aca="false">IF(B59="","",IF(OR(I59="Achieved",H59&lt;&gt;""),"Complete",IF(I59="Missed","Red",IF(M59="","Green",IF(M59&lt;StatusDate,"Red",IF(OR(I59="At risk",N(K59)&gt;0),"Amber","Green"))))))</f>
        <v/>
      </c>
      <c r="M59" s="32" t="str">
        <f aca="false">IF(B59="","",IF(H59&lt;&gt;"",H59,IF(G59&lt;&gt;"",G59,F59)))</f>
        <v/>
      </c>
      <c r="N59" s="33" t="str">
        <f aca="false">IF(OR(B59="",L59="Complete",M59=""),"",M59+ROW()/100000)</f>
        <v/>
      </c>
      <c r="O59" s="23"/>
    </row>
    <row r="60" customFormat="false" ht="15" hidden="false" customHeight="false" outlineLevel="0" collapsed="false">
      <c r="A60" s="21"/>
      <c r="B60" s="23"/>
      <c r="C60" s="22"/>
      <c r="D60" s="23"/>
      <c r="E60" s="22"/>
      <c r="F60" s="24"/>
      <c r="G60" s="24"/>
      <c r="H60" s="24"/>
      <c r="I60" s="21"/>
      <c r="J60" s="23"/>
      <c r="K60" s="30" t="str">
        <f aca="false">IF(F60="","",IF(H60&lt;&gt;"",H60,IF(G60&lt;&gt;"",G60,F60))-F60)</f>
        <v/>
      </c>
      <c r="L60" s="31" t="str">
        <f aca="false">IF(B60="","",IF(OR(I60="Achieved",H60&lt;&gt;""),"Complete",IF(I60="Missed","Red",IF(M60="","Green",IF(M60&lt;StatusDate,"Red",IF(OR(I60="At risk",N(K60)&gt;0),"Amber","Green"))))))</f>
        <v/>
      </c>
      <c r="M60" s="32" t="str">
        <f aca="false">IF(B60="","",IF(H60&lt;&gt;"",H60,IF(G60&lt;&gt;"",G60,F60)))</f>
        <v/>
      </c>
      <c r="N60" s="33" t="str">
        <f aca="false">IF(OR(B60="",L60="Complete",M60=""),"",M60+ROW()/100000)</f>
        <v/>
      </c>
      <c r="O60" s="23"/>
    </row>
    <row r="61" customFormat="false" ht="15" hidden="false" customHeight="false" outlineLevel="0" collapsed="false">
      <c r="A61" s="21"/>
      <c r="B61" s="23"/>
      <c r="C61" s="22"/>
      <c r="D61" s="23"/>
      <c r="E61" s="22"/>
      <c r="F61" s="24"/>
      <c r="G61" s="24"/>
      <c r="H61" s="24"/>
      <c r="I61" s="21"/>
      <c r="J61" s="23"/>
      <c r="K61" s="30" t="str">
        <f aca="false">IF(F61="","",IF(H61&lt;&gt;"",H61,IF(G61&lt;&gt;"",G61,F61))-F61)</f>
        <v/>
      </c>
      <c r="L61" s="31" t="str">
        <f aca="false">IF(B61="","",IF(OR(I61="Achieved",H61&lt;&gt;""),"Complete",IF(I61="Missed","Red",IF(M61="","Green",IF(M61&lt;StatusDate,"Red",IF(OR(I61="At risk",N(K61)&gt;0),"Amber","Green"))))))</f>
        <v/>
      </c>
      <c r="M61" s="32" t="str">
        <f aca="false">IF(B61="","",IF(H61&lt;&gt;"",H61,IF(G61&lt;&gt;"",G61,F61)))</f>
        <v/>
      </c>
      <c r="N61" s="33" t="str">
        <f aca="false">IF(OR(B61="",L61="Complete",M61=""),"",M61+ROW()/100000)</f>
        <v/>
      </c>
      <c r="O61" s="23"/>
    </row>
    <row r="62" customFormat="false" ht="15" hidden="false" customHeight="false" outlineLevel="0" collapsed="false">
      <c r="A62" s="21"/>
      <c r="B62" s="23"/>
      <c r="C62" s="22"/>
      <c r="D62" s="23"/>
      <c r="E62" s="22"/>
      <c r="F62" s="24"/>
      <c r="G62" s="24"/>
      <c r="H62" s="24"/>
      <c r="I62" s="21"/>
      <c r="J62" s="23"/>
      <c r="K62" s="30" t="str">
        <f aca="false">IF(F62="","",IF(H62&lt;&gt;"",H62,IF(G62&lt;&gt;"",G62,F62))-F62)</f>
        <v/>
      </c>
      <c r="L62" s="31" t="str">
        <f aca="false">IF(B62="","",IF(OR(I62="Achieved",H62&lt;&gt;""),"Complete",IF(I62="Missed","Red",IF(M62="","Green",IF(M62&lt;StatusDate,"Red",IF(OR(I62="At risk",N(K62)&gt;0),"Amber","Green"))))))</f>
        <v/>
      </c>
      <c r="M62" s="32" t="str">
        <f aca="false">IF(B62="","",IF(H62&lt;&gt;"",H62,IF(G62&lt;&gt;"",G62,F62)))</f>
        <v/>
      </c>
      <c r="N62" s="33" t="str">
        <f aca="false">IF(OR(B62="",L62="Complete",M62=""),"",M62+ROW()/100000)</f>
        <v/>
      </c>
      <c r="O62" s="23"/>
    </row>
    <row r="63" customFormat="false" ht="15" hidden="false" customHeight="false" outlineLevel="0" collapsed="false">
      <c r="A63" s="21"/>
      <c r="B63" s="23"/>
      <c r="C63" s="22"/>
      <c r="D63" s="23"/>
      <c r="E63" s="22"/>
      <c r="F63" s="24"/>
      <c r="G63" s="24"/>
      <c r="H63" s="24"/>
      <c r="I63" s="21"/>
      <c r="J63" s="23"/>
      <c r="K63" s="30" t="str">
        <f aca="false">IF(F63="","",IF(H63&lt;&gt;"",H63,IF(G63&lt;&gt;"",G63,F63))-F63)</f>
        <v/>
      </c>
      <c r="L63" s="31" t="str">
        <f aca="false">IF(B63="","",IF(OR(I63="Achieved",H63&lt;&gt;""),"Complete",IF(I63="Missed","Red",IF(M63="","Green",IF(M63&lt;StatusDate,"Red",IF(OR(I63="At risk",N(K63)&gt;0),"Amber","Green"))))))</f>
        <v/>
      </c>
      <c r="M63" s="32" t="str">
        <f aca="false">IF(B63="","",IF(H63&lt;&gt;"",H63,IF(G63&lt;&gt;"",G63,F63)))</f>
        <v/>
      </c>
      <c r="N63" s="33" t="str">
        <f aca="false">IF(OR(B63="",L63="Complete",M63=""),"",M63+ROW()/100000)</f>
        <v/>
      </c>
      <c r="O63" s="23"/>
    </row>
    <row r="64" customFormat="false" ht="15" hidden="false" customHeight="false" outlineLevel="0" collapsed="false">
      <c r="A64" s="21"/>
      <c r="B64" s="23"/>
      <c r="C64" s="22"/>
      <c r="D64" s="23"/>
      <c r="E64" s="22"/>
      <c r="F64" s="24"/>
      <c r="G64" s="24"/>
      <c r="H64" s="24"/>
      <c r="I64" s="21"/>
      <c r="J64" s="23"/>
      <c r="K64" s="30" t="str">
        <f aca="false">IF(F64="","",IF(H64&lt;&gt;"",H64,IF(G64&lt;&gt;"",G64,F64))-F64)</f>
        <v/>
      </c>
      <c r="L64" s="31" t="str">
        <f aca="false">IF(B64="","",IF(OR(I64="Achieved",H64&lt;&gt;""),"Complete",IF(I64="Missed","Red",IF(M64="","Green",IF(M64&lt;StatusDate,"Red",IF(OR(I64="At risk",N(K64)&gt;0),"Amber","Green"))))))</f>
        <v/>
      </c>
      <c r="M64" s="32" t="str">
        <f aca="false">IF(B64="","",IF(H64&lt;&gt;"",H64,IF(G64&lt;&gt;"",G64,F64)))</f>
        <v/>
      </c>
      <c r="N64" s="33" t="str">
        <f aca="false">IF(OR(B64="",L64="Complete",M64=""),"",M64+ROW()/100000)</f>
        <v/>
      </c>
      <c r="O64" s="23"/>
    </row>
    <row r="65" customFormat="false" ht="15" hidden="false" customHeight="false" outlineLevel="0" collapsed="false">
      <c r="A65" s="21"/>
      <c r="B65" s="23"/>
      <c r="C65" s="22"/>
      <c r="D65" s="23"/>
      <c r="E65" s="22"/>
      <c r="F65" s="24"/>
      <c r="G65" s="24"/>
      <c r="H65" s="24"/>
      <c r="I65" s="21"/>
      <c r="J65" s="23"/>
      <c r="K65" s="30" t="str">
        <f aca="false">IF(F65="","",IF(H65&lt;&gt;"",H65,IF(G65&lt;&gt;"",G65,F65))-F65)</f>
        <v/>
      </c>
      <c r="L65" s="31" t="str">
        <f aca="false">IF(B65="","",IF(OR(I65="Achieved",H65&lt;&gt;""),"Complete",IF(I65="Missed","Red",IF(M65="","Green",IF(M65&lt;StatusDate,"Red",IF(OR(I65="At risk",N(K65)&gt;0),"Amber","Green"))))))</f>
        <v/>
      </c>
      <c r="M65" s="32" t="str">
        <f aca="false">IF(B65="","",IF(H65&lt;&gt;"",H65,IF(G65&lt;&gt;"",G65,F65)))</f>
        <v/>
      </c>
      <c r="N65" s="33" t="str">
        <f aca="false">IF(OR(B65="",L65="Complete",M65=""),"",M65+ROW()/100000)</f>
        <v/>
      </c>
      <c r="O65" s="23"/>
    </row>
    <row r="66" customFormat="false" ht="15" hidden="false" customHeight="false" outlineLevel="0" collapsed="false">
      <c r="A66" s="21"/>
      <c r="B66" s="23"/>
      <c r="C66" s="22"/>
      <c r="D66" s="23"/>
      <c r="E66" s="22"/>
      <c r="F66" s="24"/>
      <c r="G66" s="24"/>
      <c r="H66" s="24"/>
      <c r="I66" s="21"/>
      <c r="J66" s="23"/>
      <c r="K66" s="30" t="str">
        <f aca="false">IF(F66="","",IF(H66&lt;&gt;"",H66,IF(G66&lt;&gt;"",G66,F66))-F66)</f>
        <v/>
      </c>
      <c r="L66" s="31" t="str">
        <f aca="false">IF(B66="","",IF(OR(I66="Achieved",H66&lt;&gt;""),"Complete",IF(I66="Missed","Red",IF(M66="","Green",IF(M66&lt;StatusDate,"Red",IF(OR(I66="At risk",N(K66)&gt;0),"Amber","Green"))))))</f>
        <v/>
      </c>
      <c r="M66" s="32" t="str">
        <f aca="false">IF(B66="","",IF(H66&lt;&gt;"",H66,IF(G66&lt;&gt;"",G66,F66)))</f>
        <v/>
      </c>
      <c r="N66" s="33" t="str">
        <f aca="false">IF(OR(B66="",L66="Complete",M66=""),"",M66+ROW()/100000)</f>
        <v/>
      </c>
      <c r="O66" s="23"/>
    </row>
    <row r="67" customFormat="false" ht="15" hidden="false" customHeight="false" outlineLevel="0" collapsed="false">
      <c r="A67" s="21"/>
      <c r="B67" s="23"/>
      <c r="C67" s="22"/>
      <c r="D67" s="23"/>
      <c r="E67" s="22"/>
      <c r="F67" s="24"/>
      <c r="G67" s="24"/>
      <c r="H67" s="24"/>
      <c r="I67" s="21"/>
      <c r="J67" s="23"/>
      <c r="K67" s="30" t="str">
        <f aca="false">IF(F67="","",IF(H67&lt;&gt;"",H67,IF(G67&lt;&gt;"",G67,F67))-F67)</f>
        <v/>
      </c>
      <c r="L67" s="31" t="str">
        <f aca="false">IF(B67="","",IF(OR(I67="Achieved",H67&lt;&gt;""),"Complete",IF(I67="Missed","Red",IF(M67="","Green",IF(M67&lt;StatusDate,"Red",IF(OR(I67="At risk",N(K67)&gt;0),"Amber","Green"))))))</f>
        <v/>
      </c>
      <c r="M67" s="32" t="str">
        <f aca="false">IF(B67="","",IF(H67&lt;&gt;"",H67,IF(G67&lt;&gt;"",G67,F67)))</f>
        <v/>
      </c>
      <c r="N67" s="33" t="str">
        <f aca="false">IF(OR(B67="",L67="Complete",M67=""),"",M67+ROW()/100000)</f>
        <v/>
      </c>
      <c r="O67" s="23"/>
    </row>
    <row r="68" customFormat="false" ht="15" hidden="false" customHeight="false" outlineLevel="0" collapsed="false">
      <c r="A68" s="21"/>
      <c r="B68" s="23"/>
      <c r="C68" s="22"/>
      <c r="D68" s="23"/>
      <c r="E68" s="22"/>
      <c r="F68" s="24"/>
      <c r="G68" s="24"/>
      <c r="H68" s="24"/>
      <c r="I68" s="21"/>
      <c r="J68" s="23"/>
      <c r="K68" s="30" t="str">
        <f aca="false">IF(F68="","",IF(H68&lt;&gt;"",H68,IF(G68&lt;&gt;"",G68,F68))-F68)</f>
        <v/>
      </c>
      <c r="L68" s="31" t="str">
        <f aca="false">IF(B68="","",IF(OR(I68="Achieved",H68&lt;&gt;""),"Complete",IF(I68="Missed","Red",IF(M68="","Green",IF(M68&lt;StatusDate,"Red",IF(OR(I68="At risk",N(K68)&gt;0),"Amber","Green"))))))</f>
        <v/>
      </c>
      <c r="M68" s="32" t="str">
        <f aca="false">IF(B68="","",IF(H68&lt;&gt;"",H68,IF(G68&lt;&gt;"",G68,F68)))</f>
        <v/>
      </c>
      <c r="N68" s="33" t="str">
        <f aca="false">IF(OR(B68="",L68="Complete",M68=""),"",M68+ROW()/100000)</f>
        <v/>
      </c>
      <c r="O68" s="23"/>
    </row>
    <row r="69" customFormat="false" ht="15" hidden="false" customHeight="false" outlineLevel="0" collapsed="false">
      <c r="A69" s="21"/>
      <c r="B69" s="23"/>
      <c r="C69" s="22"/>
      <c r="D69" s="23"/>
      <c r="E69" s="22"/>
      <c r="F69" s="24"/>
      <c r="G69" s="24"/>
      <c r="H69" s="24"/>
      <c r="I69" s="21"/>
      <c r="J69" s="23"/>
      <c r="K69" s="30" t="str">
        <f aca="false">IF(F69="","",IF(H69&lt;&gt;"",H69,IF(G69&lt;&gt;"",G69,F69))-F69)</f>
        <v/>
      </c>
      <c r="L69" s="31" t="str">
        <f aca="false">IF(B69="","",IF(OR(I69="Achieved",H69&lt;&gt;""),"Complete",IF(I69="Missed","Red",IF(M69="","Green",IF(M69&lt;StatusDate,"Red",IF(OR(I69="At risk",N(K69)&gt;0),"Amber","Green"))))))</f>
        <v/>
      </c>
      <c r="M69" s="32" t="str">
        <f aca="false">IF(B69="","",IF(H69&lt;&gt;"",H69,IF(G69&lt;&gt;"",G69,F69)))</f>
        <v/>
      </c>
      <c r="N69" s="33" t="str">
        <f aca="false">IF(OR(B69="",L69="Complete",M69=""),"",M69+ROW()/100000)</f>
        <v/>
      </c>
      <c r="O69" s="23"/>
    </row>
    <row r="70" customFormat="false" ht="15" hidden="false" customHeight="false" outlineLevel="0" collapsed="false">
      <c r="A70" s="21"/>
      <c r="B70" s="23"/>
      <c r="C70" s="22"/>
      <c r="D70" s="23"/>
      <c r="E70" s="22"/>
      <c r="F70" s="24"/>
      <c r="G70" s="24"/>
      <c r="H70" s="24"/>
      <c r="I70" s="21"/>
      <c r="J70" s="23"/>
      <c r="K70" s="30" t="str">
        <f aca="false">IF(F70="","",IF(H70&lt;&gt;"",H70,IF(G70&lt;&gt;"",G70,F70))-F70)</f>
        <v/>
      </c>
      <c r="L70" s="31" t="str">
        <f aca="false">IF(B70="","",IF(OR(I70="Achieved",H70&lt;&gt;""),"Complete",IF(I70="Missed","Red",IF(M70="","Green",IF(M70&lt;StatusDate,"Red",IF(OR(I70="At risk",N(K70)&gt;0),"Amber","Green"))))))</f>
        <v/>
      </c>
      <c r="M70" s="32" t="str">
        <f aca="false">IF(B70="","",IF(H70&lt;&gt;"",H70,IF(G70&lt;&gt;"",G70,F70)))</f>
        <v/>
      </c>
      <c r="N70" s="33" t="str">
        <f aca="false">IF(OR(B70="",L70="Complete",M70=""),"",M70+ROW()/100000)</f>
        <v/>
      </c>
      <c r="O70" s="23"/>
    </row>
    <row r="71" customFormat="false" ht="15" hidden="false" customHeight="false" outlineLevel="0" collapsed="false">
      <c r="A71" s="21"/>
      <c r="B71" s="23"/>
      <c r="C71" s="22"/>
      <c r="D71" s="23"/>
      <c r="E71" s="22"/>
      <c r="F71" s="24"/>
      <c r="G71" s="24"/>
      <c r="H71" s="24"/>
      <c r="I71" s="21"/>
      <c r="J71" s="23"/>
      <c r="K71" s="30" t="str">
        <f aca="false">IF(F71="","",IF(H71&lt;&gt;"",H71,IF(G71&lt;&gt;"",G71,F71))-F71)</f>
        <v/>
      </c>
      <c r="L71" s="31" t="str">
        <f aca="false">IF(B71="","",IF(OR(I71="Achieved",H71&lt;&gt;""),"Complete",IF(I71="Missed","Red",IF(M71="","Green",IF(M71&lt;StatusDate,"Red",IF(OR(I71="At risk",N(K71)&gt;0),"Amber","Green"))))))</f>
        <v/>
      </c>
      <c r="M71" s="32" t="str">
        <f aca="false">IF(B71="","",IF(H71&lt;&gt;"",H71,IF(G71&lt;&gt;"",G71,F71)))</f>
        <v/>
      </c>
      <c r="N71" s="33" t="str">
        <f aca="false">IF(OR(B71="",L71="Complete",M71=""),"",M71+ROW()/100000)</f>
        <v/>
      </c>
      <c r="O71" s="23"/>
    </row>
    <row r="72" customFormat="false" ht="15" hidden="false" customHeight="false" outlineLevel="0" collapsed="false">
      <c r="A72" s="21"/>
      <c r="B72" s="23"/>
      <c r="C72" s="22"/>
      <c r="D72" s="23"/>
      <c r="E72" s="22"/>
      <c r="F72" s="24"/>
      <c r="G72" s="24"/>
      <c r="H72" s="24"/>
      <c r="I72" s="21"/>
      <c r="J72" s="23"/>
      <c r="K72" s="30" t="str">
        <f aca="false">IF(F72="","",IF(H72&lt;&gt;"",H72,IF(G72&lt;&gt;"",G72,F72))-F72)</f>
        <v/>
      </c>
      <c r="L72" s="31" t="str">
        <f aca="false">IF(B72="","",IF(OR(I72="Achieved",H72&lt;&gt;""),"Complete",IF(I72="Missed","Red",IF(M72="","Green",IF(M72&lt;StatusDate,"Red",IF(OR(I72="At risk",N(K72)&gt;0),"Amber","Green"))))))</f>
        <v/>
      </c>
      <c r="M72" s="32" t="str">
        <f aca="false">IF(B72="","",IF(H72&lt;&gt;"",H72,IF(G72&lt;&gt;"",G72,F72)))</f>
        <v/>
      </c>
      <c r="N72" s="33" t="str">
        <f aca="false">IF(OR(B72="",L72="Complete",M72=""),"",M72+ROW()/100000)</f>
        <v/>
      </c>
      <c r="O72" s="23"/>
    </row>
    <row r="73" customFormat="false" ht="15" hidden="false" customHeight="false" outlineLevel="0" collapsed="false">
      <c r="A73" s="21"/>
      <c r="B73" s="23"/>
      <c r="C73" s="22"/>
      <c r="D73" s="23"/>
      <c r="E73" s="22"/>
      <c r="F73" s="24"/>
      <c r="G73" s="24"/>
      <c r="H73" s="24"/>
      <c r="I73" s="21"/>
      <c r="J73" s="23"/>
      <c r="K73" s="30" t="str">
        <f aca="false">IF(F73="","",IF(H73&lt;&gt;"",H73,IF(G73&lt;&gt;"",G73,F73))-F73)</f>
        <v/>
      </c>
      <c r="L73" s="31" t="str">
        <f aca="false">IF(B73="","",IF(OR(I73="Achieved",H73&lt;&gt;""),"Complete",IF(I73="Missed","Red",IF(M73="","Green",IF(M73&lt;StatusDate,"Red",IF(OR(I73="At risk",N(K73)&gt;0),"Amber","Green"))))))</f>
        <v/>
      </c>
      <c r="M73" s="32" t="str">
        <f aca="false">IF(B73="","",IF(H73&lt;&gt;"",H73,IF(G73&lt;&gt;"",G73,F73)))</f>
        <v/>
      </c>
      <c r="N73" s="33" t="str">
        <f aca="false">IF(OR(B73="",L73="Complete",M73=""),"",M73+ROW()/100000)</f>
        <v/>
      </c>
      <c r="O73" s="23"/>
    </row>
    <row r="74" customFormat="false" ht="15" hidden="false" customHeight="false" outlineLevel="0" collapsed="false">
      <c r="A74" s="21"/>
      <c r="B74" s="23"/>
      <c r="C74" s="22"/>
      <c r="D74" s="23"/>
      <c r="E74" s="22"/>
      <c r="F74" s="24"/>
      <c r="G74" s="24"/>
      <c r="H74" s="24"/>
      <c r="I74" s="21"/>
      <c r="J74" s="23"/>
      <c r="K74" s="30" t="str">
        <f aca="false">IF(F74="","",IF(H74&lt;&gt;"",H74,IF(G74&lt;&gt;"",G74,F74))-F74)</f>
        <v/>
      </c>
      <c r="L74" s="31" t="str">
        <f aca="false">IF(B74="","",IF(OR(I74="Achieved",H74&lt;&gt;""),"Complete",IF(I74="Missed","Red",IF(M74="","Green",IF(M74&lt;StatusDate,"Red",IF(OR(I74="At risk",N(K74)&gt;0),"Amber","Green"))))))</f>
        <v/>
      </c>
      <c r="M74" s="32" t="str">
        <f aca="false">IF(B74="","",IF(H74&lt;&gt;"",H74,IF(G74&lt;&gt;"",G74,F74)))</f>
        <v/>
      </c>
      <c r="N74" s="33" t="str">
        <f aca="false">IF(OR(B74="",L74="Complete",M74=""),"",M74+ROW()/100000)</f>
        <v/>
      </c>
      <c r="O74" s="23"/>
    </row>
    <row r="75" customFormat="false" ht="15" hidden="false" customHeight="false" outlineLevel="0" collapsed="false">
      <c r="A75" s="21"/>
      <c r="B75" s="23"/>
      <c r="C75" s="22"/>
      <c r="D75" s="23"/>
      <c r="E75" s="22"/>
      <c r="F75" s="24"/>
      <c r="G75" s="24"/>
      <c r="H75" s="24"/>
      <c r="I75" s="21"/>
      <c r="J75" s="23"/>
      <c r="K75" s="30" t="str">
        <f aca="false">IF(F75="","",IF(H75&lt;&gt;"",H75,IF(G75&lt;&gt;"",G75,F75))-F75)</f>
        <v/>
      </c>
      <c r="L75" s="31" t="str">
        <f aca="false">IF(B75="","",IF(OR(I75="Achieved",H75&lt;&gt;""),"Complete",IF(I75="Missed","Red",IF(M75="","Green",IF(M75&lt;StatusDate,"Red",IF(OR(I75="At risk",N(K75)&gt;0),"Amber","Green"))))))</f>
        <v/>
      </c>
      <c r="M75" s="32" t="str">
        <f aca="false">IF(B75="","",IF(H75&lt;&gt;"",H75,IF(G75&lt;&gt;"",G75,F75)))</f>
        <v/>
      </c>
      <c r="N75" s="33" t="str">
        <f aca="false">IF(OR(B75="",L75="Complete",M75=""),"",M75+ROW()/100000)</f>
        <v/>
      </c>
      <c r="O75" s="23"/>
    </row>
    <row r="76" customFormat="false" ht="15" hidden="false" customHeight="false" outlineLevel="0" collapsed="false">
      <c r="A76" s="21"/>
      <c r="B76" s="23"/>
      <c r="C76" s="22"/>
      <c r="D76" s="23"/>
      <c r="E76" s="22"/>
      <c r="F76" s="24"/>
      <c r="G76" s="24"/>
      <c r="H76" s="24"/>
      <c r="I76" s="21"/>
      <c r="J76" s="23"/>
      <c r="K76" s="30" t="str">
        <f aca="false">IF(F76="","",IF(H76&lt;&gt;"",H76,IF(G76&lt;&gt;"",G76,F76))-F76)</f>
        <v/>
      </c>
      <c r="L76" s="31" t="str">
        <f aca="false">IF(B76="","",IF(OR(I76="Achieved",H76&lt;&gt;""),"Complete",IF(I76="Missed","Red",IF(M76="","Green",IF(M76&lt;StatusDate,"Red",IF(OR(I76="At risk",N(K76)&gt;0),"Amber","Green"))))))</f>
        <v/>
      </c>
      <c r="M76" s="32" t="str">
        <f aca="false">IF(B76="","",IF(H76&lt;&gt;"",H76,IF(G76&lt;&gt;"",G76,F76)))</f>
        <v/>
      </c>
      <c r="N76" s="33" t="str">
        <f aca="false">IF(OR(B76="",L76="Complete",M76=""),"",M76+ROW()/100000)</f>
        <v/>
      </c>
      <c r="O76" s="23"/>
    </row>
    <row r="77" customFormat="false" ht="15" hidden="false" customHeight="false" outlineLevel="0" collapsed="false">
      <c r="A77" s="21"/>
      <c r="B77" s="23"/>
      <c r="C77" s="22"/>
      <c r="D77" s="23"/>
      <c r="E77" s="22"/>
      <c r="F77" s="24"/>
      <c r="G77" s="24"/>
      <c r="H77" s="24"/>
      <c r="I77" s="21"/>
      <c r="J77" s="23"/>
      <c r="K77" s="30" t="str">
        <f aca="false">IF(F77="","",IF(H77&lt;&gt;"",H77,IF(G77&lt;&gt;"",G77,F77))-F77)</f>
        <v/>
      </c>
      <c r="L77" s="31" t="str">
        <f aca="false">IF(B77="","",IF(OR(I77="Achieved",H77&lt;&gt;""),"Complete",IF(I77="Missed","Red",IF(M77="","Green",IF(M77&lt;StatusDate,"Red",IF(OR(I77="At risk",N(K77)&gt;0),"Amber","Green"))))))</f>
        <v/>
      </c>
      <c r="M77" s="32" t="str">
        <f aca="false">IF(B77="","",IF(H77&lt;&gt;"",H77,IF(G77&lt;&gt;"",G77,F77)))</f>
        <v/>
      </c>
      <c r="N77" s="33" t="str">
        <f aca="false">IF(OR(B77="",L77="Complete",M77=""),"",M77+ROW()/100000)</f>
        <v/>
      </c>
      <c r="O77" s="23"/>
    </row>
    <row r="78" customFormat="false" ht="15" hidden="false" customHeight="false" outlineLevel="0" collapsed="false">
      <c r="A78" s="21"/>
      <c r="B78" s="23"/>
      <c r="C78" s="22"/>
      <c r="D78" s="23"/>
      <c r="E78" s="22"/>
      <c r="F78" s="24"/>
      <c r="G78" s="24"/>
      <c r="H78" s="24"/>
      <c r="I78" s="21"/>
      <c r="J78" s="23"/>
      <c r="K78" s="30" t="str">
        <f aca="false">IF(F78="","",IF(H78&lt;&gt;"",H78,IF(G78&lt;&gt;"",G78,F78))-F78)</f>
        <v/>
      </c>
      <c r="L78" s="31" t="str">
        <f aca="false">IF(B78="","",IF(OR(I78="Achieved",H78&lt;&gt;""),"Complete",IF(I78="Missed","Red",IF(M78="","Green",IF(M78&lt;StatusDate,"Red",IF(OR(I78="At risk",N(K78)&gt;0),"Amber","Green"))))))</f>
        <v/>
      </c>
      <c r="M78" s="32" t="str">
        <f aca="false">IF(B78="","",IF(H78&lt;&gt;"",H78,IF(G78&lt;&gt;"",G78,F78)))</f>
        <v/>
      </c>
      <c r="N78" s="33" t="str">
        <f aca="false">IF(OR(B78="",L78="Complete",M78=""),"",M78+ROW()/100000)</f>
        <v/>
      </c>
      <c r="O78" s="23"/>
    </row>
    <row r="79" customFormat="false" ht="15" hidden="false" customHeight="false" outlineLevel="0" collapsed="false">
      <c r="A79" s="21"/>
      <c r="B79" s="23"/>
      <c r="C79" s="22"/>
      <c r="D79" s="23"/>
      <c r="E79" s="22"/>
      <c r="F79" s="24"/>
      <c r="G79" s="24"/>
      <c r="H79" s="24"/>
      <c r="I79" s="21"/>
      <c r="J79" s="23"/>
      <c r="K79" s="30" t="str">
        <f aca="false">IF(F79="","",IF(H79&lt;&gt;"",H79,IF(G79&lt;&gt;"",G79,F79))-F79)</f>
        <v/>
      </c>
      <c r="L79" s="31" t="str">
        <f aca="false">IF(B79="","",IF(OR(I79="Achieved",H79&lt;&gt;""),"Complete",IF(I79="Missed","Red",IF(M79="","Green",IF(M79&lt;StatusDate,"Red",IF(OR(I79="At risk",N(K79)&gt;0),"Amber","Green"))))))</f>
        <v/>
      </c>
      <c r="M79" s="32" t="str">
        <f aca="false">IF(B79="","",IF(H79&lt;&gt;"",H79,IF(G79&lt;&gt;"",G79,F79)))</f>
        <v/>
      </c>
      <c r="N79" s="33" t="str">
        <f aca="false">IF(OR(B79="",L79="Complete",M79=""),"",M79+ROW()/100000)</f>
        <v/>
      </c>
      <c r="O79" s="23"/>
    </row>
    <row r="80" customFormat="false" ht="15" hidden="false" customHeight="false" outlineLevel="0" collapsed="false">
      <c r="A80" s="21"/>
      <c r="B80" s="23"/>
      <c r="C80" s="22"/>
      <c r="D80" s="23"/>
      <c r="E80" s="22"/>
      <c r="F80" s="24"/>
      <c r="G80" s="24"/>
      <c r="H80" s="24"/>
      <c r="I80" s="21"/>
      <c r="J80" s="23"/>
      <c r="K80" s="30" t="str">
        <f aca="false">IF(F80="","",IF(H80&lt;&gt;"",H80,IF(G80&lt;&gt;"",G80,F80))-F80)</f>
        <v/>
      </c>
      <c r="L80" s="31" t="str">
        <f aca="false">IF(B80="","",IF(OR(I80="Achieved",H80&lt;&gt;""),"Complete",IF(I80="Missed","Red",IF(M80="","Green",IF(M80&lt;StatusDate,"Red",IF(OR(I80="At risk",N(K80)&gt;0),"Amber","Green"))))))</f>
        <v/>
      </c>
      <c r="M80" s="32" t="str">
        <f aca="false">IF(B80="","",IF(H80&lt;&gt;"",H80,IF(G80&lt;&gt;"",G80,F80)))</f>
        <v/>
      </c>
      <c r="N80" s="33" t="str">
        <f aca="false">IF(OR(B80="",L80="Complete",M80=""),"",M80+ROW()/100000)</f>
        <v/>
      </c>
      <c r="O80" s="23"/>
    </row>
    <row r="81" customFormat="false" ht="15" hidden="false" customHeight="false" outlineLevel="0" collapsed="false">
      <c r="A81" s="21"/>
      <c r="B81" s="23"/>
      <c r="C81" s="22"/>
      <c r="D81" s="23"/>
      <c r="E81" s="22"/>
      <c r="F81" s="24"/>
      <c r="G81" s="24"/>
      <c r="H81" s="24"/>
      <c r="I81" s="21"/>
      <c r="J81" s="23"/>
      <c r="K81" s="30" t="str">
        <f aca="false">IF(F81="","",IF(H81&lt;&gt;"",H81,IF(G81&lt;&gt;"",G81,F81))-F81)</f>
        <v/>
      </c>
      <c r="L81" s="31" t="str">
        <f aca="false">IF(B81="","",IF(OR(I81="Achieved",H81&lt;&gt;""),"Complete",IF(I81="Missed","Red",IF(M81="","Green",IF(M81&lt;StatusDate,"Red",IF(OR(I81="At risk",N(K81)&gt;0),"Amber","Green"))))))</f>
        <v/>
      </c>
      <c r="M81" s="32" t="str">
        <f aca="false">IF(B81="","",IF(H81&lt;&gt;"",H81,IF(G81&lt;&gt;"",G81,F81)))</f>
        <v/>
      </c>
      <c r="N81" s="33" t="str">
        <f aca="false">IF(OR(B81="",L81="Complete",M81=""),"",M81+ROW()/100000)</f>
        <v/>
      </c>
      <c r="O81" s="23"/>
    </row>
    <row r="82" customFormat="false" ht="15" hidden="false" customHeight="false" outlineLevel="0" collapsed="false">
      <c r="A82" s="21"/>
      <c r="B82" s="23"/>
      <c r="C82" s="22"/>
      <c r="D82" s="23"/>
      <c r="E82" s="22"/>
      <c r="F82" s="24"/>
      <c r="G82" s="24"/>
      <c r="H82" s="24"/>
      <c r="I82" s="21"/>
      <c r="J82" s="23"/>
      <c r="K82" s="30" t="str">
        <f aca="false">IF(F82="","",IF(H82&lt;&gt;"",H82,IF(G82&lt;&gt;"",G82,F82))-F82)</f>
        <v/>
      </c>
      <c r="L82" s="31" t="str">
        <f aca="false">IF(B82="","",IF(OR(I82="Achieved",H82&lt;&gt;""),"Complete",IF(I82="Missed","Red",IF(M82="","Green",IF(M82&lt;StatusDate,"Red",IF(OR(I82="At risk",N(K82)&gt;0),"Amber","Green"))))))</f>
        <v/>
      </c>
      <c r="M82" s="32" t="str">
        <f aca="false">IF(B82="","",IF(H82&lt;&gt;"",H82,IF(G82&lt;&gt;"",G82,F82)))</f>
        <v/>
      </c>
      <c r="N82" s="33" t="str">
        <f aca="false">IF(OR(B82="",L82="Complete",M82=""),"",M82+ROW()/100000)</f>
        <v/>
      </c>
      <c r="O82" s="23"/>
    </row>
    <row r="83" customFormat="false" ht="15" hidden="false" customHeight="false" outlineLevel="0" collapsed="false">
      <c r="A83" s="21"/>
      <c r="B83" s="23"/>
      <c r="C83" s="22"/>
      <c r="D83" s="23"/>
      <c r="E83" s="22"/>
      <c r="F83" s="24"/>
      <c r="G83" s="24"/>
      <c r="H83" s="24"/>
      <c r="I83" s="21"/>
      <c r="J83" s="23"/>
      <c r="K83" s="30" t="str">
        <f aca="false">IF(F83="","",IF(H83&lt;&gt;"",H83,IF(G83&lt;&gt;"",G83,F83))-F83)</f>
        <v/>
      </c>
      <c r="L83" s="31" t="str">
        <f aca="false">IF(B83="","",IF(OR(I83="Achieved",H83&lt;&gt;""),"Complete",IF(I83="Missed","Red",IF(M83="","Green",IF(M83&lt;StatusDate,"Red",IF(OR(I83="At risk",N(K83)&gt;0),"Amber","Green"))))))</f>
        <v/>
      </c>
      <c r="M83" s="32" t="str">
        <f aca="false">IF(B83="","",IF(H83&lt;&gt;"",H83,IF(G83&lt;&gt;"",G83,F83)))</f>
        <v/>
      </c>
      <c r="N83" s="33" t="str">
        <f aca="false">IF(OR(B83="",L83="Complete",M83=""),"",M83+ROW()/100000)</f>
        <v/>
      </c>
      <c r="O83" s="23"/>
    </row>
    <row r="84" customFormat="false" ht="15" hidden="false" customHeight="false" outlineLevel="0" collapsed="false">
      <c r="A84" s="21"/>
      <c r="B84" s="23"/>
      <c r="C84" s="22"/>
      <c r="D84" s="23"/>
      <c r="E84" s="22"/>
      <c r="F84" s="24"/>
      <c r="G84" s="24"/>
      <c r="H84" s="24"/>
      <c r="I84" s="21"/>
      <c r="J84" s="23"/>
      <c r="K84" s="30" t="str">
        <f aca="false">IF(F84="","",IF(H84&lt;&gt;"",H84,IF(G84&lt;&gt;"",G84,F84))-F84)</f>
        <v/>
      </c>
      <c r="L84" s="31" t="str">
        <f aca="false">IF(B84="","",IF(OR(I84="Achieved",H84&lt;&gt;""),"Complete",IF(I84="Missed","Red",IF(M84="","Green",IF(M84&lt;StatusDate,"Red",IF(OR(I84="At risk",N(K84)&gt;0),"Amber","Green"))))))</f>
        <v/>
      </c>
      <c r="M84" s="32" t="str">
        <f aca="false">IF(B84="","",IF(H84&lt;&gt;"",H84,IF(G84&lt;&gt;"",G84,F84)))</f>
        <v/>
      </c>
      <c r="N84" s="33" t="str">
        <f aca="false">IF(OR(B84="",L84="Complete",M84=""),"",M84+ROW()/100000)</f>
        <v/>
      </c>
      <c r="O84" s="23"/>
    </row>
    <row r="85" customFormat="false" ht="15" hidden="false" customHeight="false" outlineLevel="0" collapsed="false">
      <c r="A85" s="21"/>
      <c r="B85" s="23"/>
      <c r="C85" s="22"/>
      <c r="D85" s="23"/>
      <c r="E85" s="22"/>
      <c r="F85" s="24"/>
      <c r="G85" s="24"/>
      <c r="H85" s="24"/>
      <c r="I85" s="21"/>
      <c r="J85" s="23"/>
      <c r="K85" s="30" t="str">
        <f aca="false">IF(F85="","",IF(H85&lt;&gt;"",H85,IF(G85&lt;&gt;"",G85,F85))-F85)</f>
        <v/>
      </c>
      <c r="L85" s="31" t="str">
        <f aca="false">IF(B85="","",IF(OR(I85="Achieved",H85&lt;&gt;""),"Complete",IF(I85="Missed","Red",IF(M85="","Green",IF(M85&lt;StatusDate,"Red",IF(OR(I85="At risk",N(K85)&gt;0),"Amber","Green"))))))</f>
        <v/>
      </c>
      <c r="M85" s="32" t="str">
        <f aca="false">IF(B85="","",IF(H85&lt;&gt;"",H85,IF(G85&lt;&gt;"",G85,F85)))</f>
        <v/>
      </c>
      <c r="N85" s="33" t="str">
        <f aca="false">IF(OR(B85="",L85="Complete",M85=""),"",M85+ROW()/100000)</f>
        <v/>
      </c>
      <c r="O85" s="23"/>
    </row>
    <row r="86" customFormat="false" ht="15" hidden="false" customHeight="false" outlineLevel="0" collapsed="false">
      <c r="A86" s="21"/>
      <c r="B86" s="23"/>
      <c r="C86" s="22"/>
      <c r="D86" s="23"/>
      <c r="E86" s="22"/>
      <c r="F86" s="24"/>
      <c r="G86" s="24"/>
      <c r="H86" s="24"/>
      <c r="I86" s="21"/>
      <c r="J86" s="23"/>
      <c r="K86" s="30" t="str">
        <f aca="false">IF(F86="","",IF(H86&lt;&gt;"",H86,IF(G86&lt;&gt;"",G86,F86))-F86)</f>
        <v/>
      </c>
      <c r="L86" s="31" t="str">
        <f aca="false">IF(B86="","",IF(OR(I86="Achieved",H86&lt;&gt;""),"Complete",IF(I86="Missed","Red",IF(M86="","Green",IF(M86&lt;StatusDate,"Red",IF(OR(I86="At risk",N(K86)&gt;0),"Amber","Green"))))))</f>
        <v/>
      </c>
      <c r="M86" s="32" t="str">
        <f aca="false">IF(B86="","",IF(H86&lt;&gt;"",H86,IF(G86&lt;&gt;"",G86,F86)))</f>
        <v/>
      </c>
      <c r="N86" s="33" t="str">
        <f aca="false">IF(OR(B86="",L86="Complete",M86=""),"",M86+ROW()/100000)</f>
        <v/>
      </c>
      <c r="O86" s="23"/>
    </row>
    <row r="87" customFormat="false" ht="15" hidden="false" customHeight="false" outlineLevel="0" collapsed="false">
      <c r="A87" s="21"/>
      <c r="B87" s="23"/>
      <c r="C87" s="22"/>
      <c r="D87" s="23"/>
      <c r="E87" s="22"/>
      <c r="F87" s="24"/>
      <c r="G87" s="24"/>
      <c r="H87" s="24"/>
      <c r="I87" s="21"/>
      <c r="J87" s="23"/>
      <c r="K87" s="30" t="str">
        <f aca="false">IF(F87="","",IF(H87&lt;&gt;"",H87,IF(G87&lt;&gt;"",G87,F87))-F87)</f>
        <v/>
      </c>
      <c r="L87" s="31" t="str">
        <f aca="false">IF(B87="","",IF(OR(I87="Achieved",H87&lt;&gt;""),"Complete",IF(I87="Missed","Red",IF(M87="","Green",IF(M87&lt;StatusDate,"Red",IF(OR(I87="At risk",N(K87)&gt;0),"Amber","Green"))))))</f>
        <v/>
      </c>
      <c r="M87" s="32" t="str">
        <f aca="false">IF(B87="","",IF(H87&lt;&gt;"",H87,IF(G87&lt;&gt;"",G87,F87)))</f>
        <v/>
      </c>
      <c r="N87" s="33" t="str">
        <f aca="false">IF(OR(B87="",L87="Complete",M87=""),"",M87+ROW()/100000)</f>
        <v/>
      </c>
      <c r="O87" s="23"/>
    </row>
    <row r="88" customFormat="false" ht="15" hidden="false" customHeight="false" outlineLevel="0" collapsed="false">
      <c r="A88" s="21"/>
      <c r="B88" s="23"/>
      <c r="C88" s="22"/>
      <c r="D88" s="23"/>
      <c r="E88" s="22"/>
      <c r="F88" s="24"/>
      <c r="G88" s="24"/>
      <c r="H88" s="24"/>
      <c r="I88" s="21"/>
      <c r="J88" s="23"/>
      <c r="K88" s="30" t="str">
        <f aca="false">IF(F88="","",IF(H88&lt;&gt;"",H88,IF(G88&lt;&gt;"",G88,F88))-F88)</f>
        <v/>
      </c>
      <c r="L88" s="31" t="str">
        <f aca="false">IF(B88="","",IF(OR(I88="Achieved",H88&lt;&gt;""),"Complete",IF(I88="Missed","Red",IF(M88="","Green",IF(M88&lt;StatusDate,"Red",IF(OR(I88="At risk",N(K88)&gt;0),"Amber","Green"))))))</f>
        <v/>
      </c>
      <c r="M88" s="32" t="str">
        <f aca="false">IF(B88="","",IF(H88&lt;&gt;"",H88,IF(G88&lt;&gt;"",G88,F88)))</f>
        <v/>
      </c>
      <c r="N88" s="33" t="str">
        <f aca="false">IF(OR(B88="",L88="Complete",M88=""),"",M88+ROW()/100000)</f>
        <v/>
      </c>
      <c r="O88" s="23"/>
    </row>
    <row r="89" customFormat="false" ht="15" hidden="false" customHeight="false" outlineLevel="0" collapsed="false">
      <c r="A89" s="21"/>
      <c r="B89" s="23"/>
      <c r="C89" s="22"/>
      <c r="D89" s="23"/>
      <c r="E89" s="22"/>
      <c r="F89" s="24"/>
      <c r="G89" s="24"/>
      <c r="H89" s="24"/>
      <c r="I89" s="21"/>
      <c r="J89" s="23"/>
      <c r="K89" s="30" t="str">
        <f aca="false">IF(F89="","",IF(H89&lt;&gt;"",H89,IF(G89&lt;&gt;"",G89,F89))-F89)</f>
        <v/>
      </c>
      <c r="L89" s="31" t="str">
        <f aca="false">IF(B89="","",IF(OR(I89="Achieved",H89&lt;&gt;""),"Complete",IF(I89="Missed","Red",IF(M89="","Green",IF(M89&lt;StatusDate,"Red",IF(OR(I89="At risk",N(K89)&gt;0),"Amber","Green"))))))</f>
        <v/>
      </c>
      <c r="M89" s="32" t="str">
        <f aca="false">IF(B89="","",IF(H89&lt;&gt;"",H89,IF(G89&lt;&gt;"",G89,F89)))</f>
        <v/>
      </c>
      <c r="N89" s="33" t="str">
        <f aca="false">IF(OR(B89="",L89="Complete",M89=""),"",M89+ROW()/100000)</f>
        <v/>
      </c>
      <c r="O89" s="23"/>
    </row>
    <row r="90" customFormat="false" ht="15" hidden="false" customHeight="false" outlineLevel="0" collapsed="false">
      <c r="A90" s="21"/>
      <c r="B90" s="23"/>
      <c r="C90" s="22"/>
      <c r="D90" s="23"/>
      <c r="E90" s="22"/>
      <c r="F90" s="24"/>
      <c r="G90" s="24"/>
      <c r="H90" s="24"/>
      <c r="I90" s="21"/>
      <c r="J90" s="23"/>
      <c r="K90" s="30" t="str">
        <f aca="false">IF(F90="","",IF(H90&lt;&gt;"",H90,IF(G90&lt;&gt;"",G90,F90))-F90)</f>
        <v/>
      </c>
      <c r="L90" s="31" t="str">
        <f aca="false">IF(B90="","",IF(OR(I90="Achieved",H90&lt;&gt;""),"Complete",IF(I90="Missed","Red",IF(M90="","Green",IF(M90&lt;StatusDate,"Red",IF(OR(I90="At risk",N(K90)&gt;0),"Amber","Green"))))))</f>
        <v/>
      </c>
      <c r="M90" s="32" t="str">
        <f aca="false">IF(B90="","",IF(H90&lt;&gt;"",H90,IF(G90&lt;&gt;"",G90,F90)))</f>
        <v/>
      </c>
      <c r="N90" s="33" t="str">
        <f aca="false">IF(OR(B90="",L90="Complete",M90=""),"",M90+ROW()/100000)</f>
        <v/>
      </c>
      <c r="O90" s="23"/>
    </row>
    <row r="91" customFormat="false" ht="15" hidden="false" customHeight="false" outlineLevel="0" collapsed="false">
      <c r="A91" s="21"/>
      <c r="B91" s="23"/>
      <c r="C91" s="22"/>
      <c r="D91" s="23"/>
      <c r="E91" s="22"/>
      <c r="F91" s="24"/>
      <c r="G91" s="24"/>
      <c r="H91" s="24"/>
      <c r="I91" s="21"/>
      <c r="J91" s="23"/>
      <c r="K91" s="30" t="str">
        <f aca="false">IF(F91="","",IF(H91&lt;&gt;"",H91,IF(G91&lt;&gt;"",G91,F91))-F91)</f>
        <v/>
      </c>
      <c r="L91" s="31" t="str">
        <f aca="false">IF(B91="","",IF(OR(I91="Achieved",H91&lt;&gt;""),"Complete",IF(I91="Missed","Red",IF(M91="","Green",IF(M91&lt;StatusDate,"Red",IF(OR(I91="At risk",N(K91)&gt;0),"Amber","Green"))))))</f>
        <v/>
      </c>
      <c r="M91" s="32" t="str">
        <f aca="false">IF(B91="","",IF(H91&lt;&gt;"",H91,IF(G91&lt;&gt;"",G91,F91)))</f>
        <v/>
      </c>
      <c r="N91" s="33" t="str">
        <f aca="false">IF(OR(B91="",L91="Complete",M91=""),"",M91+ROW()/100000)</f>
        <v/>
      </c>
      <c r="O91" s="23"/>
    </row>
    <row r="92" customFormat="false" ht="15" hidden="false" customHeight="false" outlineLevel="0" collapsed="false">
      <c r="A92" s="21"/>
      <c r="B92" s="23"/>
      <c r="C92" s="22"/>
      <c r="D92" s="23"/>
      <c r="E92" s="22"/>
      <c r="F92" s="24"/>
      <c r="G92" s="24"/>
      <c r="H92" s="24"/>
      <c r="I92" s="21"/>
      <c r="J92" s="23"/>
      <c r="K92" s="30" t="str">
        <f aca="false">IF(F92="","",IF(H92&lt;&gt;"",H92,IF(G92&lt;&gt;"",G92,F92))-F92)</f>
        <v/>
      </c>
      <c r="L92" s="31" t="str">
        <f aca="false">IF(B92="","",IF(OR(I92="Achieved",H92&lt;&gt;""),"Complete",IF(I92="Missed","Red",IF(M92="","Green",IF(M92&lt;StatusDate,"Red",IF(OR(I92="At risk",N(K92)&gt;0),"Amber","Green"))))))</f>
        <v/>
      </c>
      <c r="M92" s="32" t="str">
        <f aca="false">IF(B92="","",IF(H92&lt;&gt;"",H92,IF(G92&lt;&gt;"",G92,F92)))</f>
        <v/>
      </c>
      <c r="N92" s="33" t="str">
        <f aca="false">IF(OR(B92="",L92="Complete",M92=""),"",M92+ROW()/100000)</f>
        <v/>
      </c>
      <c r="O92" s="23"/>
    </row>
    <row r="93" customFormat="false" ht="15" hidden="false" customHeight="false" outlineLevel="0" collapsed="false">
      <c r="A93" s="21"/>
      <c r="B93" s="23"/>
      <c r="C93" s="22"/>
      <c r="D93" s="23"/>
      <c r="E93" s="22"/>
      <c r="F93" s="24"/>
      <c r="G93" s="24"/>
      <c r="H93" s="24"/>
      <c r="I93" s="21"/>
      <c r="J93" s="23"/>
      <c r="K93" s="30" t="str">
        <f aca="false">IF(F93="","",IF(H93&lt;&gt;"",H93,IF(G93&lt;&gt;"",G93,F93))-F93)</f>
        <v/>
      </c>
      <c r="L93" s="31" t="str">
        <f aca="false">IF(B93="","",IF(OR(I93="Achieved",H93&lt;&gt;""),"Complete",IF(I93="Missed","Red",IF(M93="","Green",IF(M93&lt;StatusDate,"Red",IF(OR(I93="At risk",N(K93)&gt;0),"Amber","Green"))))))</f>
        <v/>
      </c>
      <c r="M93" s="32" t="str">
        <f aca="false">IF(B93="","",IF(H93&lt;&gt;"",H93,IF(G93&lt;&gt;"",G93,F93)))</f>
        <v/>
      </c>
      <c r="N93" s="33" t="str">
        <f aca="false">IF(OR(B93="",L93="Complete",M93=""),"",M93+ROW()/100000)</f>
        <v/>
      </c>
      <c r="O93" s="23"/>
    </row>
    <row r="94" customFormat="false" ht="15" hidden="false" customHeight="false" outlineLevel="0" collapsed="false">
      <c r="A94" s="21"/>
      <c r="B94" s="23"/>
      <c r="C94" s="22"/>
      <c r="D94" s="23"/>
      <c r="E94" s="22"/>
      <c r="F94" s="24"/>
      <c r="G94" s="24"/>
      <c r="H94" s="24"/>
      <c r="I94" s="21"/>
      <c r="J94" s="23"/>
      <c r="K94" s="30" t="str">
        <f aca="false">IF(F94="","",IF(H94&lt;&gt;"",H94,IF(G94&lt;&gt;"",G94,F94))-F94)</f>
        <v/>
      </c>
      <c r="L94" s="31" t="str">
        <f aca="false">IF(B94="","",IF(OR(I94="Achieved",H94&lt;&gt;""),"Complete",IF(I94="Missed","Red",IF(M94="","Green",IF(M94&lt;StatusDate,"Red",IF(OR(I94="At risk",N(K94)&gt;0),"Amber","Green"))))))</f>
        <v/>
      </c>
      <c r="M94" s="32" t="str">
        <f aca="false">IF(B94="","",IF(H94&lt;&gt;"",H94,IF(G94&lt;&gt;"",G94,F94)))</f>
        <v/>
      </c>
      <c r="N94" s="33" t="str">
        <f aca="false">IF(OR(B94="",L94="Complete",M94=""),"",M94+ROW()/100000)</f>
        <v/>
      </c>
      <c r="O94" s="23"/>
    </row>
    <row r="95" customFormat="false" ht="15" hidden="false" customHeight="false" outlineLevel="0" collapsed="false">
      <c r="A95" s="21"/>
      <c r="B95" s="23"/>
      <c r="C95" s="22"/>
      <c r="D95" s="23"/>
      <c r="E95" s="22"/>
      <c r="F95" s="24"/>
      <c r="G95" s="24"/>
      <c r="H95" s="24"/>
      <c r="I95" s="21"/>
      <c r="J95" s="23"/>
      <c r="K95" s="30" t="str">
        <f aca="false">IF(F95="","",IF(H95&lt;&gt;"",H95,IF(G95&lt;&gt;"",G95,F95))-F95)</f>
        <v/>
      </c>
      <c r="L95" s="31" t="str">
        <f aca="false">IF(B95="","",IF(OR(I95="Achieved",H95&lt;&gt;""),"Complete",IF(I95="Missed","Red",IF(M95="","Green",IF(M95&lt;StatusDate,"Red",IF(OR(I95="At risk",N(K95)&gt;0),"Amber","Green"))))))</f>
        <v/>
      </c>
      <c r="M95" s="32" t="str">
        <f aca="false">IF(B95="","",IF(H95&lt;&gt;"",H95,IF(G95&lt;&gt;"",G95,F95)))</f>
        <v/>
      </c>
      <c r="N95" s="33" t="str">
        <f aca="false">IF(OR(B95="",L95="Complete",M95=""),"",M95+ROW()/100000)</f>
        <v/>
      </c>
      <c r="O95" s="23"/>
    </row>
    <row r="96" customFormat="false" ht="15" hidden="false" customHeight="false" outlineLevel="0" collapsed="false">
      <c r="A96" s="21"/>
      <c r="B96" s="23"/>
      <c r="C96" s="22"/>
      <c r="D96" s="23"/>
      <c r="E96" s="22"/>
      <c r="F96" s="24"/>
      <c r="G96" s="24"/>
      <c r="H96" s="24"/>
      <c r="I96" s="21"/>
      <c r="J96" s="23"/>
      <c r="K96" s="30" t="str">
        <f aca="false">IF(F96="","",IF(H96&lt;&gt;"",H96,IF(G96&lt;&gt;"",G96,F96))-F96)</f>
        <v/>
      </c>
      <c r="L96" s="31" t="str">
        <f aca="false">IF(B96="","",IF(OR(I96="Achieved",H96&lt;&gt;""),"Complete",IF(I96="Missed","Red",IF(M96="","Green",IF(M96&lt;StatusDate,"Red",IF(OR(I96="At risk",N(K96)&gt;0),"Amber","Green"))))))</f>
        <v/>
      </c>
      <c r="M96" s="32" t="str">
        <f aca="false">IF(B96="","",IF(H96&lt;&gt;"",H96,IF(G96&lt;&gt;"",G96,F96)))</f>
        <v/>
      </c>
      <c r="N96" s="33" t="str">
        <f aca="false">IF(OR(B96="",L96="Complete",M96=""),"",M96+ROW()/100000)</f>
        <v/>
      </c>
      <c r="O96" s="23"/>
    </row>
    <row r="97" customFormat="false" ht="15" hidden="false" customHeight="false" outlineLevel="0" collapsed="false">
      <c r="A97" s="21"/>
      <c r="B97" s="23"/>
      <c r="C97" s="22"/>
      <c r="D97" s="23"/>
      <c r="E97" s="22"/>
      <c r="F97" s="24"/>
      <c r="G97" s="24"/>
      <c r="H97" s="24"/>
      <c r="I97" s="21"/>
      <c r="J97" s="23"/>
      <c r="K97" s="30" t="str">
        <f aca="false">IF(F97="","",IF(H97&lt;&gt;"",H97,IF(G97&lt;&gt;"",G97,F97))-F97)</f>
        <v/>
      </c>
      <c r="L97" s="31" t="str">
        <f aca="false">IF(B97="","",IF(OR(I97="Achieved",H97&lt;&gt;""),"Complete",IF(I97="Missed","Red",IF(M97="","Green",IF(M97&lt;StatusDate,"Red",IF(OR(I97="At risk",N(K97)&gt;0),"Amber","Green"))))))</f>
        <v/>
      </c>
      <c r="M97" s="32" t="str">
        <f aca="false">IF(B97="","",IF(H97&lt;&gt;"",H97,IF(G97&lt;&gt;"",G97,F97)))</f>
        <v/>
      </c>
      <c r="N97" s="33" t="str">
        <f aca="false">IF(OR(B97="",L97="Complete",M97=""),"",M97+ROW()/100000)</f>
        <v/>
      </c>
      <c r="O97" s="23"/>
    </row>
    <row r="98" customFormat="false" ht="15" hidden="false" customHeight="false" outlineLevel="0" collapsed="false">
      <c r="A98" s="21"/>
      <c r="B98" s="23"/>
      <c r="C98" s="22"/>
      <c r="D98" s="23"/>
      <c r="E98" s="22"/>
      <c r="F98" s="24"/>
      <c r="G98" s="24"/>
      <c r="H98" s="24"/>
      <c r="I98" s="21"/>
      <c r="J98" s="23"/>
      <c r="K98" s="30" t="str">
        <f aca="false">IF(F98="","",IF(H98&lt;&gt;"",H98,IF(G98&lt;&gt;"",G98,F98))-F98)</f>
        <v/>
      </c>
      <c r="L98" s="31" t="str">
        <f aca="false">IF(B98="","",IF(OR(I98="Achieved",H98&lt;&gt;""),"Complete",IF(I98="Missed","Red",IF(M98="","Green",IF(M98&lt;StatusDate,"Red",IF(OR(I98="At risk",N(K98)&gt;0),"Amber","Green"))))))</f>
        <v/>
      </c>
      <c r="M98" s="32" t="str">
        <f aca="false">IF(B98="","",IF(H98&lt;&gt;"",H98,IF(G98&lt;&gt;"",G98,F98)))</f>
        <v/>
      </c>
      <c r="N98" s="33" t="str">
        <f aca="false">IF(OR(B98="",L98="Complete",M98=""),"",M98+ROW()/100000)</f>
        <v/>
      </c>
      <c r="O98" s="23"/>
    </row>
    <row r="99" customFormat="false" ht="15" hidden="false" customHeight="false" outlineLevel="0" collapsed="false">
      <c r="A99" s="21"/>
      <c r="B99" s="23"/>
      <c r="C99" s="22"/>
      <c r="D99" s="23"/>
      <c r="E99" s="22"/>
      <c r="F99" s="24"/>
      <c r="G99" s="24"/>
      <c r="H99" s="24"/>
      <c r="I99" s="21"/>
      <c r="J99" s="23"/>
      <c r="K99" s="30" t="str">
        <f aca="false">IF(F99="","",IF(H99&lt;&gt;"",H99,IF(G99&lt;&gt;"",G99,F99))-F99)</f>
        <v/>
      </c>
      <c r="L99" s="31" t="str">
        <f aca="false">IF(B99="","",IF(OR(I99="Achieved",H99&lt;&gt;""),"Complete",IF(I99="Missed","Red",IF(M99="","Green",IF(M99&lt;StatusDate,"Red",IF(OR(I99="At risk",N(K99)&gt;0),"Amber","Green"))))))</f>
        <v/>
      </c>
      <c r="M99" s="32" t="str">
        <f aca="false">IF(B99="","",IF(H99&lt;&gt;"",H99,IF(G99&lt;&gt;"",G99,F99)))</f>
        <v/>
      </c>
      <c r="N99" s="33" t="str">
        <f aca="false">IF(OR(B99="",L99="Complete",M99=""),"",M99+ROW()/100000)</f>
        <v/>
      </c>
      <c r="O99" s="23"/>
    </row>
    <row r="100" customFormat="false" ht="15" hidden="false" customHeight="false" outlineLevel="0" collapsed="false">
      <c r="A100" s="21"/>
      <c r="B100" s="23"/>
      <c r="C100" s="22"/>
      <c r="D100" s="23"/>
      <c r="E100" s="22"/>
      <c r="F100" s="24"/>
      <c r="G100" s="24"/>
      <c r="H100" s="24"/>
      <c r="I100" s="21"/>
      <c r="J100" s="23"/>
      <c r="K100" s="30" t="str">
        <f aca="false">IF(F100="","",IF(H100&lt;&gt;"",H100,IF(G100&lt;&gt;"",G100,F100))-F100)</f>
        <v/>
      </c>
      <c r="L100" s="31" t="str">
        <f aca="false">IF(B100="","",IF(OR(I100="Achieved",H100&lt;&gt;""),"Complete",IF(I100="Missed","Red",IF(M100="","Green",IF(M100&lt;StatusDate,"Red",IF(OR(I100="At risk",N(K100)&gt;0),"Amber","Green"))))))</f>
        <v/>
      </c>
      <c r="M100" s="32" t="str">
        <f aca="false">IF(B100="","",IF(H100&lt;&gt;"",H100,IF(G100&lt;&gt;"",G100,F100)))</f>
        <v/>
      </c>
      <c r="N100" s="33" t="str">
        <f aca="false">IF(OR(B100="",L100="Complete",M100=""),"",M100+ROW()/100000)</f>
        <v/>
      </c>
      <c r="O100" s="23"/>
    </row>
    <row r="101" customFormat="false" ht="15" hidden="false" customHeight="false" outlineLevel="0" collapsed="false">
      <c r="A101" s="21"/>
      <c r="B101" s="23"/>
      <c r="C101" s="22"/>
      <c r="D101" s="23"/>
      <c r="E101" s="22"/>
      <c r="F101" s="24"/>
      <c r="G101" s="24"/>
      <c r="H101" s="24"/>
      <c r="I101" s="21"/>
      <c r="J101" s="23"/>
      <c r="K101" s="30" t="str">
        <f aca="false">IF(F101="","",IF(H101&lt;&gt;"",H101,IF(G101&lt;&gt;"",G101,F101))-F101)</f>
        <v/>
      </c>
      <c r="L101" s="31" t="str">
        <f aca="false">IF(B101="","",IF(OR(I101="Achieved",H101&lt;&gt;""),"Complete",IF(I101="Missed","Red",IF(M101="","Green",IF(M101&lt;StatusDate,"Red",IF(OR(I101="At risk",N(K101)&gt;0),"Amber","Green"))))))</f>
        <v/>
      </c>
      <c r="M101" s="32" t="str">
        <f aca="false">IF(B101="","",IF(H101&lt;&gt;"",H101,IF(G101&lt;&gt;"",G101,F101)))</f>
        <v/>
      </c>
      <c r="N101" s="33" t="str">
        <f aca="false">IF(OR(B101="",L101="Complete",M101=""),"",M101+ROW()/100000)</f>
        <v/>
      </c>
      <c r="O101" s="23"/>
    </row>
    <row r="102" customFormat="false" ht="15" hidden="false" customHeight="false" outlineLevel="0" collapsed="false">
      <c r="A102" s="21"/>
      <c r="B102" s="23"/>
      <c r="C102" s="22"/>
      <c r="D102" s="23"/>
      <c r="E102" s="22"/>
      <c r="F102" s="24"/>
      <c r="G102" s="24"/>
      <c r="H102" s="24"/>
      <c r="I102" s="21"/>
      <c r="J102" s="23"/>
      <c r="K102" s="30" t="str">
        <f aca="false">IF(F102="","",IF(H102&lt;&gt;"",H102,IF(G102&lt;&gt;"",G102,F102))-F102)</f>
        <v/>
      </c>
      <c r="L102" s="31" t="str">
        <f aca="false">IF(B102="","",IF(OR(I102="Achieved",H102&lt;&gt;""),"Complete",IF(I102="Missed","Red",IF(M102="","Green",IF(M102&lt;StatusDate,"Red",IF(OR(I102="At risk",N(K102)&gt;0),"Amber","Green"))))))</f>
        <v/>
      </c>
      <c r="M102" s="32" t="str">
        <f aca="false">IF(B102="","",IF(H102&lt;&gt;"",H102,IF(G102&lt;&gt;"",G102,F102)))</f>
        <v/>
      </c>
      <c r="N102" s="33" t="str">
        <f aca="false">IF(OR(B102="",L102="Complete",M102=""),"",M102+ROW()/100000)</f>
        <v/>
      </c>
      <c r="O102" s="23"/>
    </row>
    <row r="103" customFormat="false" ht="15" hidden="false" customHeight="false" outlineLevel="0" collapsed="false">
      <c r="A103" s="21"/>
      <c r="B103" s="23"/>
      <c r="C103" s="22"/>
      <c r="D103" s="23"/>
      <c r="E103" s="22"/>
      <c r="F103" s="24"/>
      <c r="G103" s="24"/>
      <c r="H103" s="24"/>
      <c r="I103" s="21"/>
      <c r="J103" s="23"/>
      <c r="K103" s="30" t="str">
        <f aca="false">IF(F103="","",IF(H103&lt;&gt;"",H103,IF(G103&lt;&gt;"",G103,F103))-F103)</f>
        <v/>
      </c>
      <c r="L103" s="31" t="str">
        <f aca="false">IF(B103="","",IF(OR(I103="Achieved",H103&lt;&gt;""),"Complete",IF(I103="Missed","Red",IF(M103="","Green",IF(M103&lt;StatusDate,"Red",IF(OR(I103="At risk",N(K103)&gt;0),"Amber","Green"))))))</f>
        <v/>
      </c>
      <c r="M103" s="32" t="str">
        <f aca="false">IF(B103="","",IF(H103&lt;&gt;"",H103,IF(G103&lt;&gt;"",G103,F103)))</f>
        <v/>
      </c>
      <c r="N103" s="33" t="str">
        <f aca="false">IF(OR(B103="",L103="Complete",M103=""),"",M103+ROW()/100000)</f>
        <v/>
      </c>
      <c r="O103" s="23"/>
    </row>
    <row r="104" customFormat="false" ht="15" hidden="false" customHeight="false" outlineLevel="0" collapsed="false">
      <c r="A104" s="21"/>
      <c r="B104" s="23"/>
      <c r="C104" s="22"/>
      <c r="D104" s="23"/>
      <c r="E104" s="22"/>
      <c r="F104" s="24"/>
      <c r="G104" s="24"/>
      <c r="H104" s="24"/>
      <c r="I104" s="21"/>
      <c r="J104" s="23"/>
      <c r="K104" s="30" t="str">
        <f aca="false">IF(F104="","",IF(H104&lt;&gt;"",H104,IF(G104&lt;&gt;"",G104,F104))-F104)</f>
        <v/>
      </c>
      <c r="L104" s="31" t="str">
        <f aca="false">IF(B104="","",IF(OR(I104="Achieved",H104&lt;&gt;""),"Complete",IF(I104="Missed","Red",IF(M104="","Green",IF(M104&lt;StatusDate,"Red",IF(OR(I104="At risk",N(K104)&gt;0),"Amber","Green"))))))</f>
        <v/>
      </c>
      <c r="M104" s="32" t="str">
        <f aca="false">IF(B104="","",IF(H104&lt;&gt;"",H104,IF(G104&lt;&gt;"",G104,F104)))</f>
        <v/>
      </c>
      <c r="N104" s="33" t="str">
        <f aca="false">IF(OR(B104="",L104="Complete",M104=""),"",M104+ROW()/100000)</f>
        <v/>
      </c>
      <c r="O104" s="23"/>
    </row>
    <row r="105" customFormat="false" ht="15" hidden="false" customHeight="false" outlineLevel="0" collapsed="false">
      <c r="A105" s="21"/>
      <c r="B105" s="23"/>
      <c r="C105" s="22"/>
      <c r="D105" s="23"/>
      <c r="E105" s="22"/>
      <c r="F105" s="24"/>
      <c r="G105" s="24"/>
      <c r="H105" s="24"/>
      <c r="I105" s="21"/>
      <c r="J105" s="23"/>
      <c r="K105" s="30" t="str">
        <f aca="false">IF(F105="","",IF(H105&lt;&gt;"",H105,IF(G105&lt;&gt;"",G105,F105))-F105)</f>
        <v/>
      </c>
      <c r="L105" s="31" t="str">
        <f aca="false">IF(B105="","",IF(OR(I105="Achieved",H105&lt;&gt;""),"Complete",IF(I105="Missed","Red",IF(M105="","Green",IF(M105&lt;StatusDate,"Red",IF(OR(I105="At risk",N(K105)&gt;0),"Amber","Green"))))))</f>
        <v/>
      </c>
      <c r="M105" s="32" t="str">
        <f aca="false">IF(B105="","",IF(H105&lt;&gt;"",H105,IF(G105&lt;&gt;"",G105,F105)))</f>
        <v/>
      </c>
      <c r="N105" s="33" t="str">
        <f aca="false">IF(OR(B105="",L105="Complete",M105=""),"",M105+ROW()/100000)</f>
        <v/>
      </c>
      <c r="O105" s="23"/>
    </row>
  </sheetData>
  <autoFilter ref="A5:O105"/>
  <conditionalFormatting sqref="L6:L105">
    <cfRule type="expression" priority="2" aboveAverage="0" equalAverage="0" bottom="0" percent="0" rank="0" text="" dxfId="13">
      <formula>$L6="Green"</formula>
    </cfRule>
    <cfRule type="expression" priority="3" aboveAverage="0" equalAverage="0" bottom="0" percent="0" rank="0" text="" dxfId="14">
      <formula>$L6="Amber"</formula>
    </cfRule>
    <cfRule type="expression" priority="4" aboveAverage="0" equalAverage="0" bottom="0" percent="0" rank="0" text="" dxfId="15">
      <formula>$L6="Red"</formula>
    </cfRule>
    <cfRule type="expression" priority="5" aboveAverage="0" equalAverage="0" bottom="0" percent="0" rank="0" text="" dxfId="16">
      <formula>$L6="Complete"</formula>
    </cfRule>
    <cfRule type="expression" priority="6" aboveAverage="0" equalAverage="0" bottom="0" percent="0" rank="0" text="" dxfId="17">
      <formula>$L6="On hold"</formula>
    </cfRule>
  </conditionalFormatting>
  <conditionalFormatting sqref="K6:K105">
    <cfRule type="cellIs" priority="7" operator="greaterThan" aboveAverage="0" equalAverage="0" bottom="0" percent="0" rank="0" text="" dxfId="18">
      <formula>0</formula>
    </cfRule>
  </conditionalFormatting>
  <dataValidations count="3">
    <dataValidation allowBlank="true" errorStyle="stop" operator="between" showDropDown="false" showErrorMessage="false" showInputMessage="false" sqref="C6:C105" type="list">
      <formula1>L_Phase</formula1>
      <formula2>0</formula2>
    </dataValidation>
    <dataValidation allowBlank="true" errorStyle="stop" operator="between" showDropDown="false" showErrorMessage="false" showInputMessage="false" sqref="E6:E105" type="list">
      <formula1>L_Owner</formula1>
      <formula2>0</formula2>
    </dataValidation>
    <dataValidation allowBlank="true" errorStyle="stop" operator="between" showDropDown="false" showErrorMessage="false" showInputMessage="false" sqref="I6:I105" type="list">
      <formula1>L_MStatus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962E"/>
    <pageSetUpPr fitToPage="false"/>
  </sheetPr>
  <dimension ref="B1:L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5" min="3" style="0" width="12"/>
    <col collapsed="false" customWidth="true" hidden="false" outlineLevel="0" max="6" min="6" style="0" width="3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24"/>
    <col collapsed="false" customWidth="true" hidden="false" outlineLevel="0" max="12" min="10" style="0" width="12"/>
    <col collapsed="false" customWidth="true" hidden="false" outlineLevel="0" max="13" min="13" style="0" width="3"/>
  </cols>
  <sheetData>
    <row r="1" customFormat="false" ht="19.7" hidden="false" customHeight="false" outlineLevel="0" collapsed="false">
      <c r="B1" s="1" t="s">
        <v>147</v>
      </c>
    </row>
    <row r="2" customFormat="false" ht="15" hidden="false" customHeight="false" outlineLevel="0" collapsed="false">
      <c r="B2" s="34" t="str">
        <f aca="false">ProjName&amp;"   |   Project manager: "&amp;Setup!$B$7&amp;"   |   Status as at "&amp;TEXT(StatusDate,"dd-mmm-yyyy")</f>
        <v>[Project Name]   |   Project manager: [Name]   |   Status as at 29-Oct-2026</v>
      </c>
    </row>
    <row r="3" customFormat="false" ht="15" hidden="false" customHeight="false" outlineLevel="0" collapsed="false">
      <c r="B3" s="34" t="str">
        <f aca="false">"Timeline: "&amp;TEXT(ProjStart,"dd-mmm-yy")&amp;" to "&amp;TEXT(ProjEnd,"dd-mmm-yy")&amp;"   |   Time elapsed: "&amp;TEXT(MAX(0,MIN(1,(StatusDate-ProjStart)/(ProjEnd-ProjStart))),"0%")</f>
        <v>Timeline: 01-Sep-26 to 26-Feb-27   |   Time elapsed: 33%</v>
      </c>
    </row>
    <row r="5" customFormat="false" ht="15" hidden="false" customHeight="true" outlineLevel="0" collapsed="false">
      <c r="B5" s="35" t="s">
        <v>148</v>
      </c>
      <c r="C5" s="35"/>
      <c r="D5" s="35" t="s">
        <v>71</v>
      </c>
      <c r="E5" s="35"/>
      <c r="G5" s="35" t="s">
        <v>149</v>
      </c>
      <c r="H5" s="35"/>
      <c r="I5" s="35" t="s">
        <v>150</v>
      </c>
      <c r="J5" s="35"/>
      <c r="K5" s="35" t="s">
        <v>151</v>
      </c>
      <c r="L5" s="35"/>
    </row>
    <row r="6" customFormat="false" ht="39.75" hidden="false" customHeight="true" outlineLevel="0" collapsed="false">
      <c r="B6" s="36" t="n">
        <f aca="false">COUNTA(D_Name)</f>
        <v>7</v>
      </c>
      <c r="C6" s="36"/>
      <c r="D6" s="36" t="n">
        <f aca="false">COUNTIF(D_Status,"Completed")</f>
        <v>2</v>
      </c>
      <c r="E6" s="36"/>
      <c r="G6" s="37" t="n">
        <f aca="false">COUNTIF(D_RAG,"Red")</f>
        <v>1</v>
      </c>
      <c r="H6" s="37"/>
      <c r="I6" s="38" t="n">
        <f aca="false">IFERROR(AVERAGEIFS(D_Pct,D_Name,"&lt;&gt;"),0)</f>
        <v>0.442857142857143</v>
      </c>
      <c r="J6" s="38"/>
      <c r="K6" s="39" t="str">
        <f aca="false">COUNTIF(M_RAG,"Complete")&amp;" / "&amp;COUNTA(M_Name)</f>
        <v>1 / 5</v>
      </c>
      <c r="L6" s="39"/>
    </row>
    <row r="9" customFormat="false" ht="15" hidden="false" customHeight="false" outlineLevel="0" collapsed="false">
      <c r="B9" s="5" t="s">
        <v>152</v>
      </c>
      <c r="G9" s="5" t="s">
        <v>153</v>
      </c>
    </row>
    <row r="10" customFormat="false" ht="15" hidden="false" customHeight="false" outlineLevel="0" collapsed="false">
      <c r="B10" s="20" t="s">
        <v>87</v>
      </c>
      <c r="C10" s="20" t="s">
        <v>154</v>
      </c>
      <c r="D10" s="20" t="s">
        <v>155</v>
      </c>
      <c r="G10" s="20" t="s">
        <v>93</v>
      </c>
      <c r="H10" s="20" t="s">
        <v>148</v>
      </c>
      <c r="I10" s="20" t="s">
        <v>156</v>
      </c>
    </row>
    <row r="11" customFormat="false" ht="15" hidden="false" customHeight="false" outlineLevel="0" collapsed="false">
      <c r="B11" s="12" t="str">
        <f aca="false">Setup!$D$14</f>
        <v>Not started</v>
      </c>
      <c r="C11" s="40" t="n">
        <f aca="false">COUNTIF(D_Status,B11)</f>
        <v>3</v>
      </c>
      <c r="D11" s="41" t="n">
        <f aca="false">IFERROR(C11/$B$6,0)</f>
        <v>0.428571428571429</v>
      </c>
      <c r="G11" s="8" t="s">
        <v>21</v>
      </c>
      <c r="H11" s="40" t="n">
        <f aca="false">COUNTIF(D_RAG,G11)</f>
        <v>3</v>
      </c>
      <c r="I11" s="40" t="n">
        <f aca="false">COUNTIF(M_RAG,G11)</f>
        <v>3</v>
      </c>
    </row>
    <row r="12" customFormat="false" ht="15" hidden="false" customHeight="false" outlineLevel="0" collapsed="false">
      <c r="B12" s="12" t="str">
        <f aca="false">Setup!$D$15</f>
        <v>In progress</v>
      </c>
      <c r="C12" s="40" t="n">
        <f aca="false">COUNTIF(D_Status,B12)</f>
        <v>2</v>
      </c>
      <c r="D12" s="41" t="n">
        <f aca="false">IFERROR(C12/$B$6,0)</f>
        <v>0.285714285714286</v>
      </c>
      <c r="G12" s="7" t="s">
        <v>19</v>
      </c>
      <c r="H12" s="40" t="n">
        <f aca="false">COUNTIF(D_RAG,G12)</f>
        <v>1</v>
      </c>
      <c r="I12" s="40" t="n">
        <f aca="false">COUNTIF(M_RAG,G12)</f>
        <v>1</v>
      </c>
    </row>
    <row r="13" customFormat="false" ht="15" hidden="false" customHeight="false" outlineLevel="0" collapsed="false">
      <c r="B13" s="12" t="str">
        <f aca="false">Setup!$D$16</f>
        <v>At risk</v>
      </c>
      <c r="C13" s="40" t="n">
        <f aca="false">COUNTIF(D_Status,B13)</f>
        <v>0</v>
      </c>
      <c r="D13" s="41" t="n">
        <f aca="false">IFERROR(C13/$B$6,0)</f>
        <v>0</v>
      </c>
      <c r="G13" s="6" t="s">
        <v>17</v>
      </c>
      <c r="H13" s="40" t="n">
        <f aca="false">COUNTIF(D_RAG,G13)</f>
        <v>1</v>
      </c>
      <c r="I13" s="40" t="n">
        <f aca="false">COUNTIF(M_RAG,G13)</f>
        <v>0</v>
      </c>
    </row>
    <row r="14" customFormat="false" ht="15" hidden="false" customHeight="false" outlineLevel="0" collapsed="false">
      <c r="B14" s="12" t="str">
        <f aca="false">Setup!$D$17</f>
        <v>On hold</v>
      </c>
      <c r="C14" s="40" t="n">
        <f aca="false">COUNTIF(D_Status,B14)</f>
        <v>0</v>
      </c>
      <c r="D14" s="41" t="n">
        <f aca="false">IFERROR(C14/$B$6,0)</f>
        <v>0</v>
      </c>
      <c r="G14" s="9" t="s">
        <v>23</v>
      </c>
      <c r="H14" s="40" t="n">
        <f aca="false">COUNTIF(D_RAG,G14)</f>
        <v>2</v>
      </c>
      <c r="I14" s="40" t="n">
        <f aca="false">COUNTIF(M_RAG,G14)</f>
        <v>1</v>
      </c>
    </row>
    <row r="15" customFormat="false" ht="15" hidden="false" customHeight="false" outlineLevel="0" collapsed="false">
      <c r="B15" s="12" t="str">
        <f aca="false">Setup!$D$18</f>
        <v>Completed</v>
      </c>
      <c r="C15" s="40" t="n">
        <f aca="false">COUNTIF(D_Status,B15)</f>
        <v>2</v>
      </c>
      <c r="D15" s="41" t="n">
        <f aca="false">IFERROR(C15/$B$6,0)</f>
        <v>0.285714285714286</v>
      </c>
      <c r="G15" s="10" t="s">
        <v>25</v>
      </c>
      <c r="H15" s="40" t="n">
        <f aca="false">COUNTIF(D_RAG,G15)</f>
        <v>0</v>
      </c>
      <c r="I15" s="40" t="n">
        <f aca="false">COUNTIF(M_RAG,G15)</f>
        <v>0</v>
      </c>
    </row>
    <row r="16" customFormat="false" ht="15" hidden="false" customHeight="false" outlineLevel="0" collapsed="false">
      <c r="B16" s="12" t="str">
        <f aca="false">Setup!$D$19</f>
        <v>Cancelled</v>
      </c>
      <c r="C16" s="40" t="n">
        <f aca="false">COUNTIF(D_Status,B16)</f>
        <v>0</v>
      </c>
      <c r="D16" s="41" t="n">
        <f aca="false">IFERROR(C16/$B$6,0)</f>
        <v>0</v>
      </c>
    </row>
    <row r="17" customFormat="false" ht="15" hidden="false" customHeight="false" outlineLevel="0" collapsed="false">
      <c r="G17" s="42" t="s">
        <v>157</v>
      </c>
      <c r="I17" s="43" t="n">
        <f aca="false">COUNTIFS(D_Due,"&gt;="&amp;StatusDate,D_Due,"&lt;="&amp;StatusDate+30,D_Status,"&lt;&gt;Completed",D_Status,"&lt;&gt;Cancelled")</f>
        <v>1</v>
      </c>
    </row>
    <row r="18" customFormat="false" ht="15" hidden="false" customHeight="false" outlineLevel="0" collapsed="false">
      <c r="G18" s="42" t="s">
        <v>158</v>
      </c>
      <c r="I18" s="43" t="n">
        <f aca="false">COUNTIF(D_Appr,"Under review")</f>
        <v>0</v>
      </c>
    </row>
    <row r="20" customFormat="false" ht="15" hidden="false" customHeight="false" outlineLevel="0" collapsed="false">
      <c r="B20" s="5" t="s">
        <v>159</v>
      </c>
      <c r="I20" s="5" t="s">
        <v>160</v>
      </c>
    </row>
    <row r="21" customFormat="false" ht="15" hidden="false" customHeight="false" outlineLevel="0" collapsed="false">
      <c r="B21" s="20" t="s">
        <v>161</v>
      </c>
      <c r="C21" s="20" t="s">
        <v>148</v>
      </c>
      <c r="D21" s="20" t="s">
        <v>71</v>
      </c>
      <c r="E21" s="20" t="s">
        <v>162</v>
      </c>
      <c r="F21" s="44"/>
      <c r="G21" s="20" t="s">
        <v>163</v>
      </c>
      <c r="I21" s="20" t="s">
        <v>121</v>
      </c>
      <c r="J21" s="20" t="s">
        <v>164</v>
      </c>
      <c r="K21" s="20" t="s">
        <v>81</v>
      </c>
      <c r="L21" s="20" t="s">
        <v>93</v>
      </c>
    </row>
    <row r="22" customFormat="false" ht="15" hidden="false" customHeight="false" outlineLevel="0" collapsed="false">
      <c r="B22" s="12" t="str">
        <f aca="false">IF(Setup!$F$14="","",Setup!$F$14)</f>
        <v>Initiation</v>
      </c>
      <c r="C22" s="40" t="n">
        <f aca="false">IF(B22="","",COUNTIF(D_Phase,B22))</f>
        <v>1</v>
      </c>
      <c r="D22" s="40" t="n">
        <f aca="false">IF(B22="","",COUNTIFS(D_Phase,B22,D_Status,"Completed"))</f>
        <v>1</v>
      </c>
      <c r="E22" s="40" t="n">
        <f aca="false">IF(B22="","",COUNTIFS(D_Phase,B22,D_RAG,"Red"))</f>
        <v>0</v>
      </c>
      <c r="F22" s="45"/>
      <c r="G22" s="41" t="n">
        <f aca="false">IF(OR(B22="",N(C22)=0),"",AVERAGEIFS(D_Pct,D_Phase,B22))</f>
        <v>1</v>
      </c>
      <c r="I22" s="4" t="str">
        <f aca="false">IFERROR(INDEX(M_Name,MATCH(SMALL(M_Key,1),M_Key,0)),"")</f>
        <v>Baseline completed</v>
      </c>
      <c r="J22" s="46" t="n">
        <f aca="false">IFERROR(INDEX(M_Date,MATCH(SMALL(M_Key,1),M_Key,0)),"")</f>
        <v>46332</v>
      </c>
      <c r="K22" s="47" t="str">
        <f aca="false">IFERROR(INDEX(M_Owner,MATCH(SMALL(M_Key,1),M_Key,0)),"")</f>
        <v>[Owner 3]</v>
      </c>
      <c r="L22" s="47" t="str">
        <f aca="false">IFERROR(INDEX(M_RAG,MATCH(SMALL(M_Key,1),M_Key,0)),"")</f>
        <v>Amber</v>
      </c>
    </row>
    <row r="23" customFormat="false" ht="15" hidden="false" customHeight="false" outlineLevel="0" collapsed="false">
      <c r="B23" s="12" t="str">
        <f aca="false">IF(Setup!$F$15="","",Setup!$F$15)</f>
        <v>Planning</v>
      </c>
      <c r="C23" s="40" t="n">
        <f aca="false">IF(B23="","",COUNTIF(D_Phase,B23))</f>
        <v>2</v>
      </c>
      <c r="D23" s="40" t="n">
        <f aca="false">IF(B23="","",COUNTIFS(D_Phase,B23,D_Status,"Completed"))</f>
        <v>1</v>
      </c>
      <c r="E23" s="40" t="n">
        <f aca="false">IF(B23="","",COUNTIFS(D_Phase,B23,D_RAG,"Red"))</f>
        <v>1</v>
      </c>
      <c r="F23" s="45"/>
      <c r="G23" s="41" t="n">
        <f aca="false">IF(OR(B23="",N(C23)=0),"",AVERAGEIFS(D_Pct,D_Phase,B23))</f>
        <v>0.85</v>
      </c>
      <c r="I23" s="4" t="str">
        <f aca="false">IFERROR(INDEX(M_Name,MATCH(SMALL(M_Key,2),M_Key,0)),"")</f>
        <v>Equipment installed</v>
      </c>
      <c r="J23" s="46" t="n">
        <f aca="false">IFERROR(INDEX(M_Date,MATCH(SMALL(M_Key,2),M_Key,0)),"")</f>
        <v>46346</v>
      </c>
      <c r="K23" s="47" t="str">
        <f aca="false">IFERROR(INDEX(M_Owner,MATCH(SMALL(M_Key,2),M_Key,0)),"")</f>
        <v>[Owner 4]</v>
      </c>
      <c r="L23" s="47" t="str">
        <f aca="false">IFERROR(INDEX(M_RAG,MATCH(SMALL(M_Key,2),M_Key,0)),"")</f>
        <v>Green</v>
      </c>
    </row>
    <row r="24" customFormat="false" ht="15" hidden="false" customHeight="false" outlineLevel="0" collapsed="false">
      <c r="B24" s="12" t="str">
        <f aca="false">IF(Setup!$F$16="","",Setup!$F$16)</f>
        <v>Execution</v>
      </c>
      <c r="C24" s="40" t="n">
        <f aca="false">IF(B24="","",COUNTIF(D_Phase,B24))</f>
        <v>2</v>
      </c>
      <c r="D24" s="40" t="n">
        <f aca="false">IF(B24="","",COUNTIFS(D_Phase,B24,D_Status,"Completed"))</f>
        <v>0</v>
      </c>
      <c r="E24" s="40" t="n">
        <f aca="false">IF(B24="","",COUNTIFS(D_Phase,B24,D_RAG,"Red"))</f>
        <v>0</v>
      </c>
      <c r="F24" s="45"/>
      <c r="G24" s="41" t="n">
        <f aca="false">IF(OR(B24="",N(C24)=0),"",AVERAGEIFS(D_Pct,D_Phase,B24))</f>
        <v>0.2</v>
      </c>
      <c r="I24" s="4" t="str">
        <f aca="false">IFERROR(INDEX(M_Name,MATCH(SMALL(M_Key,3),M_Key,0)),"")</f>
        <v>Mid-term review</v>
      </c>
      <c r="J24" s="46" t="n">
        <f aca="false">IFERROR(INDEX(M_Date,MATCH(SMALL(M_Key,3),M_Key,0)),"")</f>
        <v>46409</v>
      </c>
      <c r="K24" s="47" t="str">
        <f aca="false">IFERROR(INDEX(M_Owner,MATCH(SMALL(M_Key,3),M_Key,0)),"")</f>
        <v>[Owner 1]</v>
      </c>
      <c r="L24" s="47" t="str">
        <f aca="false">IFERROR(INDEX(M_RAG,MATCH(SMALL(M_Key,3),M_Key,0)),"")</f>
        <v>Green</v>
      </c>
    </row>
    <row r="25" customFormat="false" ht="15" hidden="false" customHeight="false" outlineLevel="0" collapsed="false">
      <c r="B25" s="12" t="str">
        <f aca="false">IF(Setup!$F$17="","",Setup!$F$17)</f>
        <v>Monitoring</v>
      </c>
      <c r="C25" s="40" t="n">
        <f aca="false">IF(B25="","",COUNTIF(D_Phase,B25))</f>
        <v>1</v>
      </c>
      <c r="D25" s="40" t="n">
        <f aca="false">IF(B25="","",COUNTIFS(D_Phase,B25,D_Status,"Completed"))</f>
        <v>0</v>
      </c>
      <c r="E25" s="40" t="n">
        <f aca="false">IF(B25="","",COUNTIFS(D_Phase,B25,D_RAG,"Red"))</f>
        <v>0</v>
      </c>
      <c r="F25" s="45"/>
      <c r="G25" s="41" t="n">
        <f aca="false">IF(OR(B25="",N(C25)=0),"",AVERAGEIFS(D_Pct,D_Phase,B25))</f>
        <v>0</v>
      </c>
      <c r="I25" s="4" t="str">
        <f aca="false">IFERROR(INDEX(M_Name,MATCH(SMALL(M_Key,4),M_Key,0)),"")</f>
        <v>Project closure</v>
      </c>
      <c r="J25" s="46" t="n">
        <f aca="false">IFERROR(INDEX(M_Date,MATCH(SMALL(M_Key,4),M_Key,0)),"")</f>
        <v>46444</v>
      </c>
      <c r="K25" s="47" t="str">
        <f aca="false">IFERROR(INDEX(M_Owner,MATCH(SMALL(M_Key,4),M_Key,0)),"")</f>
        <v>[Owner 2]</v>
      </c>
      <c r="L25" s="47" t="str">
        <f aca="false">IFERROR(INDEX(M_RAG,MATCH(SMALL(M_Key,4),M_Key,0)),"")</f>
        <v>Green</v>
      </c>
    </row>
    <row r="26" customFormat="false" ht="15" hidden="false" customHeight="false" outlineLevel="0" collapsed="false">
      <c r="B26" s="12" t="str">
        <f aca="false">IF(Setup!$F$18="","",Setup!$F$18)</f>
        <v>Closure</v>
      </c>
      <c r="C26" s="40" t="n">
        <f aca="false">IF(B26="","",COUNTIF(D_Phase,B26))</f>
        <v>1</v>
      </c>
      <c r="D26" s="40" t="n">
        <f aca="false">IF(B26="","",COUNTIFS(D_Phase,B26,D_Status,"Completed"))</f>
        <v>0</v>
      </c>
      <c r="E26" s="40" t="n">
        <f aca="false">IF(B26="","",COUNTIFS(D_Phase,B26,D_RAG,"Red"))</f>
        <v>0</v>
      </c>
      <c r="F26" s="45"/>
      <c r="G26" s="41" t="n">
        <f aca="false">IF(OR(B26="",N(C26)=0),"",AVERAGEIFS(D_Pct,D_Phase,B26))</f>
        <v>0</v>
      </c>
      <c r="I26" s="4" t="str">
        <f aca="false">IFERROR(INDEX(M_Name,MATCH(SMALL(M_Key,5),M_Key,0)),"")</f>
        <v/>
      </c>
      <c r="J26" s="46" t="str">
        <f aca="false">IFERROR(INDEX(M_Date,MATCH(SMALL(M_Key,5),M_Key,0)),"")</f>
        <v/>
      </c>
      <c r="K26" s="47" t="str">
        <f aca="false">IFERROR(INDEX(M_Owner,MATCH(SMALL(M_Key,5),M_Key,0)),"")</f>
        <v/>
      </c>
      <c r="L26" s="47" t="str">
        <f aca="false">IFERROR(INDEX(M_RAG,MATCH(SMALL(M_Key,5),M_Key,0)),"")</f>
        <v/>
      </c>
    </row>
    <row r="27" customFormat="false" ht="15" hidden="false" customHeight="false" outlineLevel="0" collapsed="false">
      <c r="B27" s="12" t="str">
        <f aca="false">IF(Setup!$F$19="","",Setup!$F$19)</f>
        <v/>
      </c>
      <c r="C27" s="40" t="str">
        <f aca="false">IF(B27="","",COUNTIF(D_Phase,B27))</f>
        <v/>
      </c>
      <c r="D27" s="40" t="str">
        <f aca="false">IF(B27="","",COUNTIFS(D_Phase,B27,D_Status,"Completed"))</f>
        <v/>
      </c>
      <c r="E27" s="40" t="str">
        <f aca="false">IF(B27="","",COUNTIFS(D_Phase,B27,D_RAG,"Red"))</f>
        <v/>
      </c>
      <c r="F27" s="45"/>
      <c r="G27" s="41" t="str">
        <f aca="false">IF(OR(B27="",N(C27)=0),"",AVERAGEIFS(D_Pct,D_Phase,B27))</f>
        <v/>
      </c>
    </row>
    <row r="28" customFormat="false" ht="15" hidden="false" customHeight="false" outlineLevel="0" collapsed="false">
      <c r="B28" s="12" t="str">
        <f aca="false">IF(Setup!$F$20="","",Setup!$F$20)</f>
        <v/>
      </c>
      <c r="C28" s="40" t="str">
        <f aca="false">IF(B28="","",COUNTIF(D_Phase,B28))</f>
        <v/>
      </c>
      <c r="D28" s="40" t="str">
        <f aca="false">IF(B28="","",COUNTIFS(D_Phase,B28,D_Status,"Completed"))</f>
        <v/>
      </c>
      <c r="E28" s="40" t="str">
        <f aca="false">IF(B28="","",COUNTIFS(D_Phase,B28,D_RAG,"Red"))</f>
        <v/>
      </c>
      <c r="F28" s="45"/>
      <c r="G28" s="41" t="str">
        <f aca="false">IF(OR(B28="",N(C28)=0),"",AVERAGEIFS(D_Pct,D_Phase,B28))</f>
        <v/>
      </c>
    </row>
    <row r="29" customFormat="false" ht="15" hidden="false" customHeight="false" outlineLevel="0" collapsed="false">
      <c r="B29" s="12" t="str">
        <f aca="false">IF(Setup!$F$21="","",Setup!$F$21)</f>
        <v/>
      </c>
      <c r="C29" s="40" t="str">
        <f aca="false">IF(B29="","",COUNTIF(D_Phase,B29))</f>
        <v/>
      </c>
      <c r="D29" s="40" t="str">
        <f aca="false">IF(B29="","",COUNTIFS(D_Phase,B29,D_Status,"Completed"))</f>
        <v/>
      </c>
      <c r="E29" s="40" t="str">
        <f aca="false">IF(B29="","",COUNTIFS(D_Phase,B29,D_RAG,"Red"))</f>
        <v/>
      </c>
      <c r="F29" s="45"/>
      <c r="G29" s="41" t="str">
        <f aca="false">IF(OR(B29="",N(C29)=0),"",AVERAGEIFS(D_Pct,D_Phase,B29))</f>
        <v/>
      </c>
    </row>
    <row r="30" customFormat="false" ht="15" hidden="false" customHeight="false" outlineLevel="0" collapsed="false">
      <c r="B30" s="12" t="str">
        <f aca="false">IF(Setup!$F$22="","",Setup!$F$22)</f>
        <v/>
      </c>
      <c r="C30" s="40" t="str">
        <f aca="false">IF(B30="","",COUNTIF(D_Phase,B30))</f>
        <v/>
      </c>
      <c r="D30" s="40" t="str">
        <f aca="false">IF(B30="","",COUNTIFS(D_Phase,B30,D_Status,"Completed"))</f>
        <v/>
      </c>
      <c r="E30" s="40" t="str">
        <f aca="false">IF(B30="","",COUNTIFS(D_Phase,B30,D_RAG,"Red"))</f>
        <v/>
      </c>
      <c r="F30" s="45"/>
      <c r="G30" s="41" t="str">
        <f aca="false">IF(OR(B30="",N(C30)=0),"",AVERAGEIFS(D_Pct,D_Phase,B30))</f>
        <v/>
      </c>
    </row>
    <row r="31" customFormat="false" ht="15" hidden="false" customHeight="false" outlineLevel="0" collapsed="false">
      <c r="B31" s="12" t="str">
        <f aca="false">IF(Setup!$F$23="","",Setup!$F$23)</f>
        <v/>
      </c>
      <c r="C31" s="40" t="str">
        <f aca="false">IF(B31="","",COUNTIF(D_Phase,B31))</f>
        <v/>
      </c>
      <c r="D31" s="40" t="str">
        <f aca="false">IF(B31="","",COUNTIFS(D_Phase,B31,D_Status,"Completed"))</f>
        <v/>
      </c>
      <c r="E31" s="40" t="str">
        <f aca="false">IF(B31="","",COUNTIFS(D_Phase,B31,D_RAG,"Red"))</f>
        <v/>
      </c>
      <c r="F31" s="45"/>
      <c r="G31" s="41" t="str">
        <f aca="false">IF(OR(B31="",N(C31)=0),"",AVERAGEIFS(D_Pct,D_Phase,B31))</f>
        <v/>
      </c>
    </row>
  </sheetData>
  <mergeCells count="10">
    <mergeCell ref="B5:C5"/>
    <mergeCell ref="D5:E5"/>
    <mergeCell ref="G5:H5"/>
    <mergeCell ref="I5:J5"/>
    <mergeCell ref="K5:L5"/>
    <mergeCell ref="B6:C6"/>
    <mergeCell ref="D6:E6"/>
    <mergeCell ref="G6:H6"/>
    <mergeCell ref="I6:J6"/>
    <mergeCell ref="K6:L6"/>
  </mergeCells>
  <conditionalFormatting sqref="G22:G31">
    <cfRule type="dataBar" priority="2">
      <dataBar showValue="1" minLength="10" maxLength="90">
        <cfvo type="num" val="0"/>
        <cfvo type="num" val="1"/>
        <color rgb="FF5B9BD5"/>
      </dataBar>
      <extLst>
        <ext xmlns:x14="http://schemas.microsoft.com/office/spreadsheetml/2009/9/main" uri="{B025F937-C7B1-47D3-B67F-A62EFF666E3E}">
          <x14:id>{194690D5-EA9D-4010-B782-6D9EF2E55534}</x14:id>
        </ext>
      </extLst>
    </cfRule>
  </conditionalFormatting>
  <conditionalFormatting sqref="E22:E31">
    <cfRule type="cellIs" priority="3" operator="greaterThan" aboveAverage="0" equalAverage="0" bottom="0" percent="0" rank="0" text="" dxfId="18">
      <formula>0</formula>
    </cfRule>
  </conditionalFormatting>
  <conditionalFormatting sqref="L22:L26">
    <cfRule type="expression" priority="4" aboveAverage="0" equalAverage="0" bottom="0" percent="0" rank="0" text="" dxfId="13">
      <formula>$L22="Green"</formula>
    </cfRule>
    <cfRule type="expression" priority="5" aboveAverage="0" equalAverage="0" bottom="0" percent="0" rank="0" text="" dxfId="14">
      <formula>$L22="Amber"</formula>
    </cfRule>
    <cfRule type="expression" priority="6" aboveAverage="0" equalAverage="0" bottom="0" percent="0" rank="0" text="" dxfId="15">
      <formula>$L22="Red"</formula>
    </cfRule>
    <cfRule type="expression" priority="7" aboveAverage="0" equalAverage="0" bottom="0" percent="0" rank="0" text="" dxfId="16">
      <formula>$L22="Complete"</formula>
    </cfRule>
    <cfRule type="expression" priority="8" aboveAverage="0" equalAverage="0" bottom="0" percent="0" rank="0" text="" dxfId="17">
      <formula>$L22="On hold"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4690D5-EA9D-4010-B782-6D9EF2E55534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B9BD5"/>
              <x14:axisColor rgb="FF000000"/>
            </x14:dataBar>
          </x14:cfRule>
          <xm:sqref>G22:G31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7A9C"/>
    <pageSetUpPr fitToPage="false"/>
  </sheetPr>
  <dimension ref="A1:A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6" min="6" style="0" width="11"/>
    <col collapsed="false" customWidth="true" hidden="false" outlineLevel="0" max="36" min="7" style="0" width="3.61"/>
  </cols>
  <sheetData>
    <row r="1" customFormat="false" ht="17.35" hidden="false" customHeight="false" outlineLevel="0" collapsed="false">
      <c r="A1" s="13" t="s">
        <v>165</v>
      </c>
    </row>
    <row r="2" customFormat="false" ht="15" hidden="false" customHeight="false" outlineLevel="0" collapsed="false">
      <c r="A2" s="14" t="str">
        <f aca="false">"Weeks beginning Monday. Blue = planned; red = overdue; grey = completed; orange column = status date ("&amp;TEXT(StatusDate,"dd-mmm-yy")&amp;")."</f>
        <v>Weeks beginning Monday. Blue = planned; red = overdue; grey = completed; orange column = status date (29-Oct-26).</v>
      </c>
    </row>
    <row r="3" customFormat="false" ht="15" hidden="false" customHeight="false" outlineLevel="0" collapsed="false">
      <c r="A3" s="14" t="s">
        <v>166</v>
      </c>
    </row>
    <row r="5" customFormat="false" ht="48" hidden="false" customHeight="true" outlineLevel="0" collapsed="false">
      <c r="A5" s="20" t="s">
        <v>78</v>
      </c>
      <c r="B5" s="20" t="s">
        <v>79</v>
      </c>
      <c r="C5" s="20" t="s">
        <v>81</v>
      </c>
      <c r="D5" s="20" t="s">
        <v>167</v>
      </c>
      <c r="E5" s="20" t="s">
        <v>168</v>
      </c>
      <c r="F5" s="20" t="s">
        <v>87</v>
      </c>
      <c r="G5" s="48" t="n">
        <f aca="false">ProjStart-WEEKDAY(ProjStart,3)</f>
        <v>46265</v>
      </c>
      <c r="H5" s="48" t="n">
        <f aca="false">G5+7</f>
        <v>46272</v>
      </c>
      <c r="I5" s="48" t="n">
        <f aca="false">H5+7</f>
        <v>46279</v>
      </c>
      <c r="J5" s="48" t="n">
        <f aca="false">I5+7</f>
        <v>46286</v>
      </c>
      <c r="K5" s="48" t="n">
        <f aca="false">J5+7</f>
        <v>46293</v>
      </c>
      <c r="L5" s="48" t="n">
        <f aca="false">K5+7</f>
        <v>46300</v>
      </c>
      <c r="M5" s="48" t="n">
        <f aca="false">L5+7</f>
        <v>46307</v>
      </c>
      <c r="N5" s="48" t="n">
        <f aca="false">M5+7</f>
        <v>46314</v>
      </c>
      <c r="O5" s="48" t="n">
        <f aca="false">N5+7</f>
        <v>46321</v>
      </c>
      <c r="P5" s="48" t="n">
        <f aca="false">O5+7</f>
        <v>46328</v>
      </c>
      <c r="Q5" s="48" t="n">
        <f aca="false">P5+7</f>
        <v>46335</v>
      </c>
      <c r="R5" s="48" t="n">
        <f aca="false">Q5+7</f>
        <v>46342</v>
      </c>
      <c r="S5" s="48" t="n">
        <f aca="false">R5+7</f>
        <v>46349</v>
      </c>
      <c r="T5" s="48" t="n">
        <f aca="false">S5+7</f>
        <v>46356</v>
      </c>
      <c r="U5" s="48" t="n">
        <f aca="false">T5+7</f>
        <v>46363</v>
      </c>
      <c r="V5" s="48" t="n">
        <f aca="false">U5+7</f>
        <v>46370</v>
      </c>
      <c r="W5" s="48" t="n">
        <f aca="false">V5+7</f>
        <v>46377</v>
      </c>
      <c r="X5" s="48" t="n">
        <f aca="false">W5+7</f>
        <v>46384</v>
      </c>
      <c r="Y5" s="48" t="n">
        <f aca="false">X5+7</f>
        <v>46391</v>
      </c>
      <c r="Z5" s="48" t="n">
        <f aca="false">Y5+7</f>
        <v>46398</v>
      </c>
      <c r="AA5" s="48" t="n">
        <f aca="false">Z5+7</f>
        <v>46405</v>
      </c>
      <c r="AB5" s="48" t="n">
        <f aca="false">AA5+7</f>
        <v>46412</v>
      </c>
      <c r="AC5" s="48" t="n">
        <f aca="false">AB5+7</f>
        <v>46419</v>
      </c>
      <c r="AD5" s="48" t="n">
        <f aca="false">AC5+7</f>
        <v>46426</v>
      </c>
      <c r="AE5" s="48" t="n">
        <f aca="false">AD5+7</f>
        <v>46433</v>
      </c>
      <c r="AF5" s="48" t="n">
        <f aca="false">AE5+7</f>
        <v>46440</v>
      </c>
      <c r="AG5" s="48" t="n">
        <f aca="false">AF5+7</f>
        <v>46447</v>
      </c>
      <c r="AH5" s="48" t="n">
        <f aca="false">AG5+7</f>
        <v>46454</v>
      </c>
      <c r="AI5" s="48" t="n">
        <f aca="false">AH5+7</f>
        <v>46461</v>
      </c>
      <c r="AJ5" s="48" t="n">
        <f aca="false">AI5+7</f>
        <v>46468</v>
      </c>
    </row>
    <row r="6" customFormat="false" ht="15" hidden="false" customHeight="false" outlineLevel="0" collapsed="false">
      <c r="A6" s="49" t="str">
        <f aca="false">IF(Deliverables!$C6="","",Deliverables!$A6)</f>
        <v>D-01</v>
      </c>
      <c r="B6" s="50" t="str">
        <f aca="false">IF(Deliverables!$C6="","",Deliverables!$C6)</f>
        <v>Project charter</v>
      </c>
      <c r="C6" s="49" t="str">
        <f aca="false">IF(Deliverables!$C6="","",Deliverables!$E6)</f>
        <v>[Owner 1]</v>
      </c>
      <c r="D6" s="51" t="n">
        <f aca="false">IF(Deliverables!$C6="","",IF(Deliverables!$G6="",Deliverables!$O6,Deliverables!$G6))</f>
        <v>46266</v>
      </c>
      <c r="E6" s="51" t="n">
        <f aca="false">IF(Deliverables!$C6="","",Deliverables!$O6)</f>
        <v>46280</v>
      </c>
      <c r="F6" s="49" t="str">
        <f aca="false">IF(Deliverables!$C6="","",Deliverables!$L6)</f>
        <v>Completed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</row>
    <row r="7" customFormat="false" ht="15" hidden="false" customHeight="false" outlineLevel="0" collapsed="false">
      <c r="A7" s="49" t="str">
        <f aca="false">IF(Deliverables!$C7="","",Deliverables!$A7)</f>
        <v>D-02</v>
      </c>
      <c r="B7" s="50" t="str">
        <f aca="false">IF(Deliverables!$C7="","",Deliverables!$C7)</f>
        <v>Stakeholder engagement plan</v>
      </c>
      <c r="C7" s="49" t="str">
        <f aca="false">IF(Deliverables!$C7="","",Deliverables!$E7)</f>
        <v>[Owner 2]</v>
      </c>
      <c r="D7" s="51" t="n">
        <f aca="false">IF(Deliverables!$C7="","",IF(Deliverables!$G7="",Deliverables!$O7,Deliverables!$G7))</f>
        <v>46275</v>
      </c>
      <c r="E7" s="51" t="n">
        <f aca="false">IF(Deliverables!$C7="","",Deliverables!$O7)</f>
        <v>46295</v>
      </c>
      <c r="F7" s="49" t="str">
        <f aca="false">IF(Deliverables!$C7="","",Deliverables!$L7)</f>
        <v>Completed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</row>
    <row r="8" customFormat="false" ht="15" hidden="false" customHeight="false" outlineLevel="0" collapsed="false">
      <c r="A8" s="49" t="str">
        <f aca="false">IF(Deliverables!$C8="","",Deliverables!$A8)</f>
        <v>D-03</v>
      </c>
      <c r="B8" s="50" t="str">
        <f aca="false">IF(Deliverables!$C8="","",Deliverables!$C8)</f>
        <v>Baseline survey report</v>
      </c>
      <c r="C8" s="49" t="str">
        <f aca="false">IF(Deliverables!$C8="","",Deliverables!$E8)</f>
        <v>[Owner 3]</v>
      </c>
      <c r="D8" s="51" t="n">
        <f aca="false">IF(Deliverables!$C8="","",IF(Deliverables!$G8="",Deliverables!$O8,Deliverables!$G8))</f>
        <v>46286</v>
      </c>
      <c r="E8" s="51" t="n">
        <f aca="false">IF(Deliverables!$C8="","",Deliverables!$O8)</f>
        <v>46318</v>
      </c>
      <c r="F8" s="49" t="str">
        <f aca="false">IF(Deliverables!$C8="","",Deliverables!$L8)</f>
        <v>In progress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</row>
    <row r="9" customFormat="false" ht="15" hidden="false" customHeight="false" outlineLevel="0" collapsed="false">
      <c r="A9" s="49" t="str">
        <f aca="false">IF(Deliverables!$C9="","",Deliverables!$A9)</f>
        <v>D-04</v>
      </c>
      <c r="B9" s="50" t="str">
        <f aca="false">IF(Deliverables!$C9="","",Deliverables!$C9)</f>
        <v>Procurement of equipment</v>
      </c>
      <c r="C9" s="49" t="str">
        <f aca="false">IF(Deliverables!$C9="","",Deliverables!$E9)</f>
        <v>[Owner 4]</v>
      </c>
      <c r="D9" s="51" t="n">
        <f aca="false">IF(Deliverables!$C9="","",IF(Deliverables!$G9="",Deliverables!$O9,Deliverables!$G9))</f>
        <v>46300</v>
      </c>
      <c r="E9" s="51" t="n">
        <f aca="false">IF(Deliverables!$C9="","",Deliverables!$O9)</f>
        <v>46332</v>
      </c>
      <c r="F9" s="49" t="str">
        <f aca="false">IF(Deliverables!$C9="","",Deliverables!$L9)</f>
        <v>In progress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</row>
    <row r="10" customFormat="false" ht="15" hidden="false" customHeight="false" outlineLevel="0" collapsed="false">
      <c r="A10" s="49" t="str">
        <f aca="false">IF(Deliverables!$C10="","",Deliverables!$A10)</f>
        <v>D-05</v>
      </c>
      <c r="B10" s="50" t="str">
        <f aca="false">IF(Deliverables!$C10="","",Deliverables!$C10)</f>
        <v>Training of field staff</v>
      </c>
      <c r="C10" s="49" t="str">
        <f aca="false">IF(Deliverables!$C10="","",Deliverables!$E10)</f>
        <v>[Owner 5]</v>
      </c>
      <c r="D10" s="51" t="n">
        <f aca="false">IF(Deliverables!$C10="","",IF(Deliverables!$G10="",Deliverables!$O10,Deliverables!$G10))</f>
        <v>46342</v>
      </c>
      <c r="E10" s="51" t="n">
        <f aca="false">IF(Deliverables!$C10="","",Deliverables!$O10)</f>
        <v>46367</v>
      </c>
      <c r="F10" s="49" t="str">
        <f aca="false">IF(Deliverables!$C10="","",Deliverables!$L10)</f>
        <v>Not started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</row>
    <row r="11" customFormat="false" ht="15" hidden="false" customHeight="false" outlineLevel="0" collapsed="false">
      <c r="A11" s="49" t="str">
        <f aca="false">IF(Deliverables!$C11="","",Deliverables!$A11)</f>
        <v>D-06</v>
      </c>
      <c r="B11" s="50" t="str">
        <f aca="false">IF(Deliverables!$C11="","",Deliverables!$C11)</f>
        <v>Mid-term progress report</v>
      </c>
      <c r="C11" s="49" t="str">
        <f aca="false">IF(Deliverables!$C11="","",Deliverables!$E11)</f>
        <v>[Owner 1]</v>
      </c>
      <c r="D11" s="51" t="n">
        <f aca="false">IF(Deliverables!$C11="","",IF(Deliverables!$G11="",Deliverables!$O11,Deliverables!$G11))</f>
        <v>46370</v>
      </c>
      <c r="E11" s="51" t="n">
        <f aca="false">IF(Deliverables!$C11="","",Deliverables!$O11)</f>
        <v>46402</v>
      </c>
      <c r="F11" s="49" t="str">
        <f aca="false">IF(Deliverables!$C11="","",Deliverables!$L11)</f>
        <v>Not started</v>
      </c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</row>
    <row r="12" customFormat="false" ht="15" hidden="false" customHeight="false" outlineLevel="0" collapsed="false">
      <c r="A12" s="49" t="str">
        <f aca="false">IF(Deliverables!$C12="","",Deliverables!$A12)</f>
        <v>D-07</v>
      </c>
      <c r="B12" s="50" t="str">
        <f aca="false">IF(Deliverables!$C12="","",Deliverables!$C12)</f>
        <v>Final evaluation report</v>
      </c>
      <c r="C12" s="49" t="str">
        <f aca="false">IF(Deliverables!$C12="","",Deliverables!$E12)</f>
        <v>[Owner 3]</v>
      </c>
      <c r="D12" s="51" t="n">
        <f aca="false">IF(Deliverables!$C12="","",IF(Deliverables!$G12="",Deliverables!$O12,Deliverables!$G12))</f>
        <v>46405</v>
      </c>
      <c r="E12" s="51" t="n">
        <f aca="false">IF(Deliverables!$C12="","",Deliverables!$O12)</f>
        <v>46437</v>
      </c>
      <c r="F12" s="49" t="str">
        <f aca="false">IF(Deliverables!$C12="","",Deliverables!$L12)</f>
        <v>Not started</v>
      </c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</row>
    <row r="13" customFormat="false" ht="15" hidden="false" customHeight="false" outlineLevel="0" collapsed="false">
      <c r="A13" s="49" t="str">
        <f aca="false">IF(Deliverables!$C13="","",Deliverables!$A13)</f>
        <v/>
      </c>
      <c r="B13" s="50" t="str">
        <f aca="false">IF(Deliverables!$C13="","",Deliverables!$C13)</f>
        <v/>
      </c>
      <c r="C13" s="49" t="str">
        <f aca="false">IF(Deliverables!$C13="","",Deliverables!$E13)</f>
        <v/>
      </c>
      <c r="D13" s="51" t="str">
        <f aca="false">IF(Deliverables!$C13="","",IF(Deliverables!$G13="",Deliverables!$O13,Deliverables!$G13))</f>
        <v/>
      </c>
      <c r="E13" s="51" t="str">
        <f aca="false">IF(Deliverables!$C13="","",Deliverables!$O13)</f>
        <v/>
      </c>
      <c r="F13" s="49" t="str">
        <f aca="false">IF(Deliverables!$C13="","",Deliverables!$L13)</f>
        <v/>
      </c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</row>
    <row r="14" customFormat="false" ht="15" hidden="false" customHeight="false" outlineLevel="0" collapsed="false">
      <c r="A14" s="49" t="str">
        <f aca="false">IF(Deliverables!$C14="","",Deliverables!$A14)</f>
        <v/>
      </c>
      <c r="B14" s="50" t="str">
        <f aca="false">IF(Deliverables!$C14="","",Deliverables!$C14)</f>
        <v/>
      </c>
      <c r="C14" s="49" t="str">
        <f aca="false">IF(Deliverables!$C14="","",Deliverables!$E14)</f>
        <v/>
      </c>
      <c r="D14" s="51" t="str">
        <f aca="false">IF(Deliverables!$C14="","",IF(Deliverables!$G14="",Deliverables!$O14,Deliverables!$G14))</f>
        <v/>
      </c>
      <c r="E14" s="51" t="str">
        <f aca="false">IF(Deliverables!$C14="","",Deliverables!$O14)</f>
        <v/>
      </c>
      <c r="F14" s="49" t="str">
        <f aca="false">IF(Deliverables!$C14="","",Deliverables!$L14)</f>
        <v/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</row>
    <row r="15" customFormat="false" ht="15" hidden="false" customHeight="false" outlineLevel="0" collapsed="false">
      <c r="A15" s="49" t="str">
        <f aca="false">IF(Deliverables!$C15="","",Deliverables!$A15)</f>
        <v/>
      </c>
      <c r="B15" s="50" t="str">
        <f aca="false">IF(Deliverables!$C15="","",Deliverables!$C15)</f>
        <v/>
      </c>
      <c r="C15" s="49" t="str">
        <f aca="false">IF(Deliverables!$C15="","",Deliverables!$E15)</f>
        <v/>
      </c>
      <c r="D15" s="51" t="str">
        <f aca="false">IF(Deliverables!$C15="","",IF(Deliverables!$G15="",Deliverables!$O15,Deliverables!$G15))</f>
        <v/>
      </c>
      <c r="E15" s="51" t="str">
        <f aca="false">IF(Deliverables!$C15="","",Deliverables!$O15)</f>
        <v/>
      </c>
      <c r="F15" s="49" t="str">
        <f aca="false">IF(Deliverables!$C15="","",Deliverables!$L15)</f>
        <v/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</row>
    <row r="16" customFormat="false" ht="15" hidden="false" customHeight="false" outlineLevel="0" collapsed="false">
      <c r="A16" s="49" t="str">
        <f aca="false">IF(Deliverables!$C16="","",Deliverables!$A16)</f>
        <v/>
      </c>
      <c r="B16" s="50" t="str">
        <f aca="false">IF(Deliverables!$C16="","",Deliverables!$C16)</f>
        <v/>
      </c>
      <c r="C16" s="49" t="str">
        <f aca="false">IF(Deliverables!$C16="","",Deliverables!$E16)</f>
        <v/>
      </c>
      <c r="D16" s="51" t="str">
        <f aca="false">IF(Deliverables!$C16="","",IF(Deliverables!$G16="",Deliverables!$O16,Deliverables!$G16))</f>
        <v/>
      </c>
      <c r="E16" s="51" t="str">
        <f aca="false">IF(Deliverables!$C16="","",Deliverables!$O16)</f>
        <v/>
      </c>
      <c r="F16" s="49" t="str">
        <f aca="false">IF(Deliverables!$C16="","",Deliverables!$L16)</f>
        <v/>
      </c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</row>
    <row r="17" customFormat="false" ht="15" hidden="false" customHeight="false" outlineLevel="0" collapsed="false">
      <c r="A17" s="49" t="str">
        <f aca="false">IF(Deliverables!$C17="","",Deliverables!$A17)</f>
        <v/>
      </c>
      <c r="B17" s="50" t="str">
        <f aca="false">IF(Deliverables!$C17="","",Deliverables!$C17)</f>
        <v/>
      </c>
      <c r="C17" s="49" t="str">
        <f aca="false">IF(Deliverables!$C17="","",Deliverables!$E17)</f>
        <v/>
      </c>
      <c r="D17" s="51" t="str">
        <f aca="false">IF(Deliverables!$C17="","",IF(Deliverables!$G17="",Deliverables!$O17,Deliverables!$G17))</f>
        <v/>
      </c>
      <c r="E17" s="51" t="str">
        <f aca="false">IF(Deliverables!$C17="","",Deliverables!$O17)</f>
        <v/>
      </c>
      <c r="F17" s="49" t="str">
        <f aca="false">IF(Deliverables!$C17="","",Deliverables!$L17)</f>
        <v/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</row>
    <row r="18" customFormat="false" ht="15" hidden="false" customHeight="false" outlineLevel="0" collapsed="false">
      <c r="A18" s="49" t="str">
        <f aca="false">IF(Deliverables!$C18="","",Deliverables!$A18)</f>
        <v/>
      </c>
      <c r="B18" s="50" t="str">
        <f aca="false">IF(Deliverables!$C18="","",Deliverables!$C18)</f>
        <v/>
      </c>
      <c r="C18" s="49" t="str">
        <f aca="false">IF(Deliverables!$C18="","",Deliverables!$E18)</f>
        <v/>
      </c>
      <c r="D18" s="51" t="str">
        <f aca="false">IF(Deliverables!$C18="","",IF(Deliverables!$G18="",Deliverables!$O18,Deliverables!$G18))</f>
        <v/>
      </c>
      <c r="E18" s="51" t="str">
        <f aca="false">IF(Deliverables!$C18="","",Deliverables!$O18)</f>
        <v/>
      </c>
      <c r="F18" s="49" t="str">
        <f aca="false">IF(Deliverables!$C18="","",Deliverables!$L18)</f>
        <v/>
      </c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</row>
    <row r="19" customFormat="false" ht="15" hidden="false" customHeight="false" outlineLevel="0" collapsed="false">
      <c r="A19" s="49" t="str">
        <f aca="false">IF(Deliverables!$C19="","",Deliverables!$A19)</f>
        <v/>
      </c>
      <c r="B19" s="50" t="str">
        <f aca="false">IF(Deliverables!$C19="","",Deliverables!$C19)</f>
        <v/>
      </c>
      <c r="C19" s="49" t="str">
        <f aca="false">IF(Deliverables!$C19="","",Deliverables!$E19)</f>
        <v/>
      </c>
      <c r="D19" s="51" t="str">
        <f aca="false">IF(Deliverables!$C19="","",IF(Deliverables!$G19="",Deliverables!$O19,Deliverables!$G19))</f>
        <v/>
      </c>
      <c r="E19" s="51" t="str">
        <f aca="false">IF(Deliverables!$C19="","",Deliverables!$O19)</f>
        <v/>
      </c>
      <c r="F19" s="49" t="str">
        <f aca="false">IF(Deliverables!$C19="","",Deliverables!$L19)</f>
        <v/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</row>
    <row r="20" customFormat="false" ht="15" hidden="false" customHeight="false" outlineLevel="0" collapsed="false">
      <c r="A20" s="49" t="str">
        <f aca="false">IF(Deliverables!$C20="","",Deliverables!$A20)</f>
        <v/>
      </c>
      <c r="B20" s="50" t="str">
        <f aca="false">IF(Deliverables!$C20="","",Deliverables!$C20)</f>
        <v/>
      </c>
      <c r="C20" s="49" t="str">
        <f aca="false">IF(Deliverables!$C20="","",Deliverables!$E20)</f>
        <v/>
      </c>
      <c r="D20" s="51" t="str">
        <f aca="false">IF(Deliverables!$C20="","",IF(Deliverables!$G20="",Deliverables!$O20,Deliverables!$G20))</f>
        <v/>
      </c>
      <c r="E20" s="51" t="str">
        <f aca="false">IF(Deliverables!$C20="","",Deliverables!$O20)</f>
        <v/>
      </c>
      <c r="F20" s="49" t="str">
        <f aca="false">IF(Deliverables!$C20="","",Deliverables!$L20)</f>
        <v/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</row>
    <row r="21" customFormat="false" ht="15" hidden="false" customHeight="false" outlineLevel="0" collapsed="false">
      <c r="A21" s="49" t="str">
        <f aca="false">IF(Deliverables!$C21="","",Deliverables!$A21)</f>
        <v/>
      </c>
      <c r="B21" s="50" t="str">
        <f aca="false">IF(Deliverables!$C21="","",Deliverables!$C21)</f>
        <v/>
      </c>
      <c r="C21" s="49" t="str">
        <f aca="false">IF(Deliverables!$C21="","",Deliverables!$E21)</f>
        <v/>
      </c>
      <c r="D21" s="51" t="str">
        <f aca="false">IF(Deliverables!$C21="","",IF(Deliverables!$G21="",Deliverables!$O21,Deliverables!$G21))</f>
        <v/>
      </c>
      <c r="E21" s="51" t="str">
        <f aca="false">IF(Deliverables!$C21="","",Deliverables!$O21)</f>
        <v/>
      </c>
      <c r="F21" s="49" t="str">
        <f aca="false">IF(Deliverables!$C21="","",Deliverables!$L21)</f>
        <v/>
      </c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</row>
    <row r="22" customFormat="false" ht="15" hidden="false" customHeight="false" outlineLevel="0" collapsed="false">
      <c r="A22" s="49" t="str">
        <f aca="false">IF(Deliverables!$C22="","",Deliverables!$A22)</f>
        <v/>
      </c>
      <c r="B22" s="50" t="str">
        <f aca="false">IF(Deliverables!$C22="","",Deliverables!$C22)</f>
        <v/>
      </c>
      <c r="C22" s="49" t="str">
        <f aca="false">IF(Deliverables!$C22="","",Deliverables!$E22)</f>
        <v/>
      </c>
      <c r="D22" s="51" t="str">
        <f aca="false">IF(Deliverables!$C22="","",IF(Deliverables!$G22="",Deliverables!$O22,Deliverables!$G22))</f>
        <v/>
      </c>
      <c r="E22" s="51" t="str">
        <f aca="false">IF(Deliverables!$C22="","",Deliverables!$O22)</f>
        <v/>
      </c>
      <c r="F22" s="49" t="str">
        <f aca="false">IF(Deliverables!$C22="","",Deliverables!$L22)</f>
        <v/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</row>
    <row r="23" customFormat="false" ht="15" hidden="false" customHeight="false" outlineLevel="0" collapsed="false">
      <c r="A23" s="49" t="str">
        <f aca="false">IF(Deliverables!$C23="","",Deliverables!$A23)</f>
        <v/>
      </c>
      <c r="B23" s="50" t="str">
        <f aca="false">IF(Deliverables!$C23="","",Deliverables!$C23)</f>
        <v/>
      </c>
      <c r="C23" s="49" t="str">
        <f aca="false">IF(Deliverables!$C23="","",Deliverables!$E23)</f>
        <v/>
      </c>
      <c r="D23" s="51" t="str">
        <f aca="false">IF(Deliverables!$C23="","",IF(Deliverables!$G23="",Deliverables!$O23,Deliverables!$G23))</f>
        <v/>
      </c>
      <c r="E23" s="51" t="str">
        <f aca="false">IF(Deliverables!$C23="","",Deliverables!$O23)</f>
        <v/>
      </c>
      <c r="F23" s="49" t="str">
        <f aca="false">IF(Deliverables!$C23="","",Deliverables!$L23)</f>
        <v/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</row>
    <row r="24" customFormat="false" ht="15" hidden="false" customHeight="false" outlineLevel="0" collapsed="false">
      <c r="A24" s="49" t="str">
        <f aca="false">IF(Deliverables!$C24="","",Deliverables!$A24)</f>
        <v/>
      </c>
      <c r="B24" s="50" t="str">
        <f aca="false">IF(Deliverables!$C24="","",Deliverables!$C24)</f>
        <v/>
      </c>
      <c r="C24" s="49" t="str">
        <f aca="false">IF(Deliverables!$C24="","",Deliverables!$E24)</f>
        <v/>
      </c>
      <c r="D24" s="51" t="str">
        <f aca="false">IF(Deliverables!$C24="","",IF(Deliverables!$G24="",Deliverables!$O24,Deliverables!$G24))</f>
        <v/>
      </c>
      <c r="E24" s="51" t="str">
        <f aca="false">IF(Deliverables!$C24="","",Deliverables!$O24)</f>
        <v/>
      </c>
      <c r="F24" s="49" t="str">
        <f aca="false">IF(Deliverables!$C24="","",Deliverables!$L24)</f>
        <v/>
      </c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</row>
    <row r="25" customFormat="false" ht="15" hidden="false" customHeight="false" outlineLevel="0" collapsed="false">
      <c r="A25" s="49" t="str">
        <f aca="false">IF(Deliverables!$C25="","",Deliverables!$A25)</f>
        <v/>
      </c>
      <c r="B25" s="50" t="str">
        <f aca="false">IF(Deliverables!$C25="","",Deliverables!$C25)</f>
        <v/>
      </c>
      <c r="C25" s="49" t="str">
        <f aca="false">IF(Deliverables!$C25="","",Deliverables!$E25)</f>
        <v/>
      </c>
      <c r="D25" s="51" t="str">
        <f aca="false">IF(Deliverables!$C25="","",IF(Deliverables!$G25="",Deliverables!$O25,Deliverables!$G25))</f>
        <v/>
      </c>
      <c r="E25" s="51" t="str">
        <f aca="false">IF(Deliverables!$C25="","",Deliverables!$O25)</f>
        <v/>
      </c>
      <c r="F25" s="49" t="str">
        <f aca="false">IF(Deliverables!$C25="","",Deliverables!$L25)</f>
        <v/>
      </c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</row>
    <row r="26" customFormat="false" ht="15" hidden="false" customHeight="false" outlineLevel="0" collapsed="false">
      <c r="A26" s="49" t="str">
        <f aca="false">IF(Deliverables!$C26="","",Deliverables!$A26)</f>
        <v/>
      </c>
      <c r="B26" s="50" t="str">
        <f aca="false">IF(Deliverables!$C26="","",Deliverables!$C26)</f>
        <v/>
      </c>
      <c r="C26" s="49" t="str">
        <f aca="false">IF(Deliverables!$C26="","",Deliverables!$E26)</f>
        <v/>
      </c>
      <c r="D26" s="51" t="str">
        <f aca="false">IF(Deliverables!$C26="","",IF(Deliverables!$G26="",Deliverables!$O26,Deliverables!$G26))</f>
        <v/>
      </c>
      <c r="E26" s="51" t="str">
        <f aca="false">IF(Deliverables!$C26="","",Deliverables!$O26)</f>
        <v/>
      </c>
      <c r="F26" s="49" t="str">
        <f aca="false">IF(Deliverables!$C26="","",Deliverables!$L26)</f>
        <v/>
      </c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</row>
    <row r="27" customFormat="false" ht="15" hidden="false" customHeight="false" outlineLevel="0" collapsed="false">
      <c r="A27" s="49" t="str">
        <f aca="false">IF(Deliverables!$C27="","",Deliverables!$A27)</f>
        <v/>
      </c>
      <c r="B27" s="50" t="str">
        <f aca="false">IF(Deliverables!$C27="","",Deliverables!$C27)</f>
        <v/>
      </c>
      <c r="C27" s="49" t="str">
        <f aca="false">IF(Deliverables!$C27="","",Deliverables!$E27)</f>
        <v/>
      </c>
      <c r="D27" s="51" t="str">
        <f aca="false">IF(Deliverables!$C27="","",IF(Deliverables!$G27="",Deliverables!$O27,Deliverables!$G27))</f>
        <v/>
      </c>
      <c r="E27" s="51" t="str">
        <f aca="false">IF(Deliverables!$C27="","",Deliverables!$O27)</f>
        <v/>
      </c>
      <c r="F27" s="49" t="str">
        <f aca="false">IF(Deliverables!$C27="","",Deliverables!$L27)</f>
        <v/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</row>
    <row r="28" customFormat="false" ht="15" hidden="false" customHeight="false" outlineLevel="0" collapsed="false">
      <c r="A28" s="49" t="str">
        <f aca="false">IF(Deliverables!$C28="","",Deliverables!$A28)</f>
        <v/>
      </c>
      <c r="B28" s="50" t="str">
        <f aca="false">IF(Deliverables!$C28="","",Deliverables!$C28)</f>
        <v/>
      </c>
      <c r="C28" s="49" t="str">
        <f aca="false">IF(Deliverables!$C28="","",Deliverables!$E28)</f>
        <v/>
      </c>
      <c r="D28" s="51" t="str">
        <f aca="false">IF(Deliverables!$C28="","",IF(Deliverables!$G28="",Deliverables!$O28,Deliverables!$G28))</f>
        <v/>
      </c>
      <c r="E28" s="51" t="str">
        <f aca="false">IF(Deliverables!$C28="","",Deliverables!$O28)</f>
        <v/>
      </c>
      <c r="F28" s="49" t="str">
        <f aca="false">IF(Deliverables!$C28="","",Deliverables!$L28)</f>
        <v/>
      </c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</row>
    <row r="29" customFormat="false" ht="15" hidden="false" customHeight="false" outlineLevel="0" collapsed="false">
      <c r="A29" s="49" t="str">
        <f aca="false">IF(Deliverables!$C29="","",Deliverables!$A29)</f>
        <v/>
      </c>
      <c r="B29" s="50" t="str">
        <f aca="false">IF(Deliverables!$C29="","",Deliverables!$C29)</f>
        <v/>
      </c>
      <c r="C29" s="49" t="str">
        <f aca="false">IF(Deliverables!$C29="","",Deliverables!$E29)</f>
        <v/>
      </c>
      <c r="D29" s="51" t="str">
        <f aca="false">IF(Deliverables!$C29="","",IF(Deliverables!$G29="",Deliverables!$O29,Deliverables!$G29))</f>
        <v/>
      </c>
      <c r="E29" s="51" t="str">
        <f aca="false">IF(Deliverables!$C29="","",Deliverables!$O29)</f>
        <v/>
      </c>
      <c r="F29" s="49" t="str">
        <f aca="false">IF(Deliverables!$C29="","",Deliverables!$L29)</f>
        <v/>
      </c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customFormat="false" ht="15" hidden="false" customHeight="false" outlineLevel="0" collapsed="false">
      <c r="A30" s="49" t="str">
        <f aca="false">IF(Deliverables!$C30="","",Deliverables!$A30)</f>
        <v/>
      </c>
      <c r="B30" s="50" t="str">
        <f aca="false">IF(Deliverables!$C30="","",Deliverables!$C30)</f>
        <v/>
      </c>
      <c r="C30" s="49" t="str">
        <f aca="false">IF(Deliverables!$C30="","",Deliverables!$E30)</f>
        <v/>
      </c>
      <c r="D30" s="51" t="str">
        <f aca="false">IF(Deliverables!$C30="","",IF(Deliverables!$G30="",Deliverables!$O30,Deliverables!$G30))</f>
        <v/>
      </c>
      <c r="E30" s="51" t="str">
        <f aca="false">IF(Deliverables!$C30="","",Deliverables!$O30)</f>
        <v/>
      </c>
      <c r="F30" s="49" t="str">
        <f aca="false">IF(Deliverables!$C30="","",Deliverables!$L30)</f>
        <v/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customFormat="false" ht="15" hidden="false" customHeight="false" outlineLevel="0" collapsed="false">
      <c r="A31" s="49" t="str">
        <f aca="false">IF(Deliverables!$C31="","",Deliverables!$A31)</f>
        <v/>
      </c>
      <c r="B31" s="50" t="str">
        <f aca="false">IF(Deliverables!$C31="","",Deliverables!$C31)</f>
        <v/>
      </c>
      <c r="C31" s="49" t="str">
        <f aca="false">IF(Deliverables!$C31="","",Deliverables!$E31)</f>
        <v/>
      </c>
      <c r="D31" s="51" t="str">
        <f aca="false">IF(Deliverables!$C31="","",IF(Deliverables!$G31="",Deliverables!$O31,Deliverables!$G31))</f>
        <v/>
      </c>
      <c r="E31" s="51" t="str">
        <f aca="false">IF(Deliverables!$C31="","",Deliverables!$O31)</f>
        <v/>
      </c>
      <c r="F31" s="49" t="str">
        <f aca="false">IF(Deliverables!$C31="","",Deliverables!$L31)</f>
        <v/>
      </c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</row>
    <row r="32" customFormat="false" ht="15" hidden="false" customHeight="false" outlineLevel="0" collapsed="false">
      <c r="A32" s="49" t="str">
        <f aca="false">IF(Deliverables!$C32="","",Deliverables!$A32)</f>
        <v/>
      </c>
      <c r="B32" s="50" t="str">
        <f aca="false">IF(Deliverables!$C32="","",Deliverables!$C32)</f>
        <v/>
      </c>
      <c r="C32" s="49" t="str">
        <f aca="false">IF(Deliverables!$C32="","",Deliverables!$E32)</f>
        <v/>
      </c>
      <c r="D32" s="51" t="str">
        <f aca="false">IF(Deliverables!$C32="","",IF(Deliverables!$G32="",Deliverables!$O32,Deliverables!$G32))</f>
        <v/>
      </c>
      <c r="E32" s="51" t="str">
        <f aca="false">IF(Deliverables!$C32="","",Deliverables!$O32)</f>
        <v/>
      </c>
      <c r="F32" s="49" t="str">
        <f aca="false">IF(Deliverables!$C32="","",Deliverables!$L32)</f>
        <v/>
      </c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customFormat="false" ht="15" hidden="false" customHeight="false" outlineLevel="0" collapsed="false">
      <c r="A33" s="49" t="str">
        <f aca="false">IF(Deliverables!$C33="","",Deliverables!$A33)</f>
        <v/>
      </c>
      <c r="B33" s="50" t="str">
        <f aca="false">IF(Deliverables!$C33="","",Deliverables!$C33)</f>
        <v/>
      </c>
      <c r="C33" s="49" t="str">
        <f aca="false">IF(Deliverables!$C33="","",Deliverables!$E33)</f>
        <v/>
      </c>
      <c r="D33" s="51" t="str">
        <f aca="false">IF(Deliverables!$C33="","",IF(Deliverables!$G33="",Deliverables!$O33,Deliverables!$G33))</f>
        <v/>
      </c>
      <c r="E33" s="51" t="str">
        <f aca="false">IF(Deliverables!$C33="","",Deliverables!$O33)</f>
        <v/>
      </c>
      <c r="F33" s="49" t="str">
        <f aca="false">IF(Deliverables!$C33="","",Deliverables!$L33)</f>
        <v/>
      </c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customFormat="false" ht="15" hidden="false" customHeight="false" outlineLevel="0" collapsed="false">
      <c r="A34" s="49" t="str">
        <f aca="false">IF(Deliverables!$C34="","",Deliverables!$A34)</f>
        <v/>
      </c>
      <c r="B34" s="50" t="str">
        <f aca="false">IF(Deliverables!$C34="","",Deliverables!$C34)</f>
        <v/>
      </c>
      <c r="C34" s="49" t="str">
        <f aca="false">IF(Deliverables!$C34="","",Deliverables!$E34)</f>
        <v/>
      </c>
      <c r="D34" s="51" t="str">
        <f aca="false">IF(Deliverables!$C34="","",IF(Deliverables!$G34="",Deliverables!$O34,Deliverables!$G34))</f>
        <v/>
      </c>
      <c r="E34" s="51" t="str">
        <f aca="false">IF(Deliverables!$C34="","",Deliverables!$O34)</f>
        <v/>
      </c>
      <c r="F34" s="49" t="str">
        <f aca="false">IF(Deliverables!$C34="","",Deliverables!$L34)</f>
        <v/>
      </c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</row>
    <row r="35" customFormat="false" ht="15" hidden="false" customHeight="false" outlineLevel="0" collapsed="false">
      <c r="A35" s="49" t="str">
        <f aca="false">IF(Deliverables!$C35="","",Deliverables!$A35)</f>
        <v/>
      </c>
      <c r="B35" s="50" t="str">
        <f aca="false">IF(Deliverables!$C35="","",Deliverables!$C35)</f>
        <v/>
      </c>
      <c r="C35" s="49" t="str">
        <f aca="false">IF(Deliverables!$C35="","",Deliverables!$E35)</f>
        <v/>
      </c>
      <c r="D35" s="51" t="str">
        <f aca="false">IF(Deliverables!$C35="","",IF(Deliverables!$G35="",Deliverables!$O35,Deliverables!$G35))</f>
        <v/>
      </c>
      <c r="E35" s="51" t="str">
        <f aca="false">IF(Deliverables!$C35="","",Deliverables!$O35)</f>
        <v/>
      </c>
      <c r="F35" s="49" t="str">
        <f aca="false">IF(Deliverables!$C35="","",Deliverables!$L35)</f>
        <v/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</row>
    <row r="36" customFormat="false" ht="15" hidden="false" customHeight="false" outlineLevel="0" collapsed="false">
      <c r="A36" s="49" t="str">
        <f aca="false">IF(Deliverables!$C36="","",Deliverables!$A36)</f>
        <v/>
      </c>
      <c r="B36" s="50" t="str">
        <f aca="false">IF(Deliverables!$C36="","",Deliverables!$C36)</f>
        <v/>
      </c>
      <c r="C36" s="49" t="str">
        <f aca="false">IF(Deliverables!$C36="","",Deliverables!$E36)</f>
        <v/>
      </c>
      <c r="D36" s="51" t="str">
        <f aca="false">IF(Deliverables!$C36="","",IF(Deliverables!$G36="",Deliverables!$O36,Deliverables!$G36))</f>
        <v/>
      </c>
      <c r="E36" s="51" t="str">
        <f aca="false">IF(Deliverables!$C36="","",Deliverables!$O36)</f>
        <v/>
      </c>
      <c r="F36" s="49" t="str">
        <f aca="false">IF(Deliverables!$C36="","",Deliverables!$L36)</f>
        <v/>
      </c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customFormat="false" ht="15" hidden="false" customHeight="false" outlineLevel="0" collapsed="false">
      <c r="A37" s="49" t="str">
        <f aca="false">IF(Deliverables!$C37="","",Deliverables!$A37)</f>
        <v/>
      </c>
      <c r="B37" s="50" t="str">
        <f aca="false">IF(Deliverables!$C37="","",Deliverables!$C37)</f>
        <v/>
      </c>
      <c r="C37" s="49" t="str">
        <f aca="false">IF(Deliverables!$C37="","",Deliverables!$E37)</f>
        <v/>
      </c>
      <c r="D37" s="51" t="str">
        <f aca="false">IF(Deliverables!$C37="","",IF(Deliverables!$G37="",Deliverables!$O37,Deliverables!$G37))</f>
        <v/>
      </c>
      <c r="E37" s="51" t="str">
        <f aca="false">IF(Deliverables!$C37="","",Deliverables!$O37)</f>
        <v/>
      </c>
      <c r="F37" s="49" t="str">
        <f aca="false">IF(Deliverables!$C37="","",Deliverables!$L37)</f>
        <v/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</row>
    <row r="38" customFormat="false" ht="15" hidden="false" customHeight="false" outlineLevel="0" collapsed="false">
      <c r="A38" s="49" t="str">
        <f aca="false">IF(Deliverables!$C38="","",Deliverables!$A38)</f>
        <v/>
      </c>
      <c r="B38" s="50" t="str">
        <f aca="false">IF(Deliverables!$C38="","",Deliverables!$C38)</f>
        <v/>
      </c>
      <c r="C38" s="49" t="str">
        <f aca="false">IF(Deliverables!$C38="","",Deliverables!$E38)</f>
        <v/>
      </c>
      <c r="D38" s="51" t="str">
        <f aca="false">IF(Deliverables!$C38="","",IF(Deliverables!$G38="",Deliverables!$O38,Deliverables!$G38))</f>
        <v/>
      </c>
      <c r="E38" s="51" t="str">
        <f aca="false">IF(Deliverables!$C38="","",Deliverables!$O38)</f>
        <v/>
      </c>
      <c r="F38" s="49" t="str">
        <f aca="false">IF(Deliverables!$C38="","",Deliverables!$L38)</f>
        <v/>
      </c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</row>
    <row r="39" customFormat="false" ht="15" hidden="false" customHeight="false" outlineLevel="0" collapsed="false">
      <c r="A39" s="49" t="str">
        <f aca="false">IF(Deliverables!$C39="","",Deliverables!$A39)</f>
        <v/>
      </c>
      <c r="B39" s="50" t="str">
        <f aca="false">IF(Deliverables!$C39="","",Deliverables!$C39)</f>
        <v/>
      </c>
      <c r="C39" s="49" t="str">
        <f aca="false">IF(Deliverables!$C39="","",Deliverables!$E39)</f>
        <v/>
      </c>
      <c r="D39" s="51" t="str">
        <f aca="false">IF(Deliverables!$C39="","",IF(Deliverables!$G39="",Deliverables!$O39,Deliverables!$G39))</f>
        <v/>
      </c>
      <c r="E39" s="51" t="str">
        <f aca="false">IF(Deliverables!$C39="","",Deliverables!$O39)</f>
        <v/>
      </c>
      <c r="F39" s="49" t="str">
        <f aca="false">IF(Deliverables!$C39="","",Deliverables!$L39)</f>
        <v/>
      </c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</row>
    <row r="40" customFormat="false" ht="15" hidden="false" customHeight="false" outlineLevel="0" collapsed="false">
      <c r="A40" s="49" t="str">
        <f aca="false">IF(Deliverables!$C40="","",Deliverables!$A40)</f>
        <v/>
      </c>
      <c r="B40" s="50" t="str">
        <f aca="false">IF(Deliverables!$C40="","",Deliverables!$C40)</f>
        <v/>
      </c>
      <c r="C40" s="49" t="str">
        <f aca="false">IF(Deliverables!$C40="","",Deliverables!$E40)</f>
        <v/>
      </c>
      <c r="D40" s="51" t="str">
        <f aca="false">IF(Deliverables!$C40="","",IF(Deliverables!$G40="",Deliverables!$O40,Deliverables!$G40))</f>
        <v/>
      </c>
      <c r="E40" s="51" t="str">
        <f aca="false">IF(Deliverables!$C40="","",Deliverables!$O40)</f>
        <v/>
      </c>
      <c r="F40" s="49" t="str">
        <f aca="false">IF(Deliverables!$C40="","",Deliverables!$L40)</f>
        <v/>
      </c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</row>
    <row r="41" customFormat="false" ht="15" hidden="false" customHeight="false" outlineLevel="0" collapsed="false">
      <c r="A41" s="49" t="str">
        <f aca="false">IF(Deliverables!$C41="","",Deliverables!$A41)</f>
        <v/>
      </c>
      <c r="B41" s="50" t="str">
        <f aca="false">IF(Deliverables!$C41="","",Deliverables!$C41)</f>
        <v/>
      </c>
      <c r="C41" s="49" t="str">
        <f aca="false">IF(Deliverables!$C41="","",Deliverables!$E41)</f>
        <v/>
      </c>
      <c r="D41" s="51" t="str">
        <f aca="false">IF(Deliverables!$C41="","",IF(Deliverables!$G41="",Deliverables!$O41,Deliverables!$G41))</f>
        <v/>
      </c>
      <c r="E41" s="51" t="str">
        <f aca="false">IF(Deliverables!$C41="","",Deliverables!$O41)</f>
        <v/>
      </c>
      <c r="F41" s="49" t="str">
        <f aca="false">IF(Deliverables!$C41="","",Deliverables!$L41)</f>
        <v/>
      </c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</row>
    <row r="42" customFormat="false" ht="15" hidden="false" customHeight="false" outlineLevel="0" collapsed="false">
      <c r="A42" s="49" t="str">
        <f aca="false">IF(Deliverables!$C42="","",Deliverables!$A42)</f>
        <v/>
      </c>
      <c r="B42" s="50" t="str">
        <f aca="false">IF(Deliverables!$C42="","",Deliverables!$C42)</f>
        <v/>
      </c>
      <c r="C42" s="49" t="str">
        <f aca="false">IF(Deliverables!$C42="","",Deliverables!$E42)</f>
        <v/>
      </c>
      <c r="D42" s="51" t="str">
        <f aca="false">IF(Deliverables!$C42="","",IF(Deliverables!$G42="",Deliverables!$O42,Deliverables!$G42))</f>
        <v/>
      </c>
      <c r="E42" s="51" t="str">
        <f aca="false">IF(Deliverables!$C42="","",Deliverables!$O42)</f>
        <v/>
      </c>
      <c r="F42" s="49" t="str">
        <f aca="false">IF(Deliverables!$C42="","",Deliverables!$L42)</f>
        <v/>
      </c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</row>
    <row r="43" customFormat="false" ht="15" hidden="false" customHeight="false" outlineLevel="0" collapsed="false">
      <c r="A43" s="49" t="str">
        <f aca="false">IF(Deliverables!$C43="","",Deliverables!$A43)</f>
        <v/>
      </c>
      <c r="B43" s="50" t="str">
        <f aca="false">IF(Deliverables!$C43="","",Deliverables!$C43)</f>
        <v/>
      </c>
      <c r="C43" s="49" t="str">
        <f aca="false">IF(Deliverables!$C43="","",Deliverables!$E43)</f>
        <v/>
      </c>
      <c r="D43" s="51" t="str">
        <f aca="false">IF(Deliverables!$C43="","",IF(Deliverables!$G43="",Deliverables!$O43,Deliverables!$G43))</f>
        <v/>
      </c>
      <c r="E43" s="51" t="str">
        <f aca="false">IF(Deliverables!$C43="","",Deliverables!$O43)</f>
        <v/>
      </c>
      <c r="F43" s="49" t="str">
        <f aca="false">IF(Deliverables!$C43="","",Deliverables!$L43)</f>
        <v/>
      </c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</row>
    <row r="44" customFormat="false" ht="15" hidden="false" customHeight="false" outlineLevel="0" collapsed="false">
      <c r="A44" s="49" t="str">
        <f aca="false">IF(Deliverables!$C44="","",Deliverables!$A44)</f>
        <v/>
      </c>
      <c r="B44" s="50" t="str">
        <f aca="false">IF(Deliverables!$C44="","",Deliverables!$C44)</f>
        <v/>
      </c>
      <c r="C44" s="49" t="str">
        <f aca="false">IF(Deliverables!$C44="","",Deliverables!$E44)</f>
        <v/>
      </c>
      <c r="D44" s="51" t="str">
        <f aca="false">IF(Deliverables!$C44="","",IF(Deliverables!$G44="",Deliverables!$O44,Deliverables!$G44))</f>
        <v/>
      </c>
      <c r="E44" s="51" t="str">
        <f aca="false">IF(Deliverables!$C44="","",Deliverables!$O44)</f>
        <v/>
      </c>
      <c r="F44" s="49" t="str">
        <f aca="false">IF(Deliverables!$C44="","",Deliverables!$L44)</f>
        <v/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</row>
    <row r="45" customFormat="false" ht="15" hidden="false" customHeight="false" outlineLevel="0" collapsed="false">
      <c r="A45" s="49" t="str">
        <f aca="false">IF(Deliverables!$C45="","",Deliverables!$A45)</f>
        <v/>
      </c>
      <c r="B45" s="50" t="str">
        <f aca="false">IF(Deliverables!$C45="","",Deliverables!$C45)</f>
        <v/>
      </c>
      <c r="C45" s="49" t="str">
        <f aca="false">IF(Deliverables!$C45="","",Deliverables!$E45)</f>
        <v/>
      </c>
      <c r="D45" s="51" t="str">
        <f aca="false">IF(Deliverables!$C45="","",IF(Deliverables!$G45="",Deliverables!$O45,Deliverables!$G45))</f>
        <v/>
      </c>
      <c r="E45" s="51" t="str">
        <f aca="false">IF(Deliverables!$C45="","",Deliverables!$O45)</f>
        <v/>
      </c>
      <c r="F45" s="49" t="str">
        <f aca="false">IF(Deliverables!$C45="","",Deliverables!$L45)</f>
        <v/>
      </c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</row>
    <row r="46" customFormat="false" ht="15" hidden="false" customHeight="false" outlineLevel="0" collapsed="false">
      <c r="A46" s="49" t="str">
        <f aca="false">IF(Deliverables!$C46="","",Deliverables!$A46)</f>
        <v/>
      </c>
      <c r="B46" s="50" t="str">
        <f aca="false">IF(Deliverables!$C46="","",Deliverables!$C46)</f>
        <v/>
      </c>
      <c r="C46" s="49" t="str">
        <f aca="false">IF(Deliverables!$C46="","",Deliverables!$E46)</f>
        <v/>
      </c>
      <c r="D46" s="51" t="str">
        <f aca="false">IF(Deliverables!$C46="","",IF(Deliverables!$G46="",Deliverables!$O46,Deliverables!$G46))</f>
        <v/>
      </c>
      <c r="E46" s="51" t="str">
        <f aca="false">IF(Deliverables!$C46="","",Deliverables!$O46)</f>
        <v/>
      </c>
      <c r="F46" s="49" t="str">
        <f aca="false">IF(Deliverables!$C46="","",Deliverables!$L46)</f>
        <v/>
      </c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</row>
    <row r="47" customFormat="false" ht="15" hidden="false" customHeight="false" outlineLevel="0" collapsed="false">
      <c r="A47" s="49" t="str">
        <f aca="false">IF(Deliverables!$C47="","",Deliverables!$A47)</f>
        <v/>
      </c>
      <c r="B47" s="50" t="str">
        <f aca="false">IF(Deliverables!$C47="","",Deliverables!$C47)</f>
        <v/>
      </c>
      <c r="C47" s="49" t="str">
        <f aca="false">IF(Deliverables!$C47="","",Deliverables!$E47)</f>
        <v/>
      </c>
      <c r="D47" s="51" t="str">
        <f aca="false">IF(Deliverables!$C47="","",IF(Deliverables!$G47="",Deliverables!$O47,Deliverables!$G47))</f>
        <v/>
      </c>
      <c r="E47" s="51" t="str">
        <f aca="false">IF(Deliverables!$C47="","",Deliverables!$O47)</f>
        <v/>
      </c>
      <c r="F47" s="49" t="str">
        <f aca="false">IF(Deliverables!$C47="","",Deliverables!$L47)</f>
        <v/>
      </c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</row>
    <row r="48" customFormat="false" ht="15" hidden="false" customHeight="false" outlineLevel="0" collapsed="false">
      <c r="A48" s="49" t="str">
        <f aca="false">IF(Deliverables!$C48="","",Deliverables!$A48)</f>
        <v/>
      </c>
      <c r="B48" s="50" t="str">
        <f aca="false">IF(Deliverables!$C48="","",Deliverables!$C48)</f>
        <v/>
      </c>
      <c r="C48" s="49" t="str">
        <f aca="false">IF(Deliverables!$C48="","",Deliverables!$E48)</f>
        <v/>
      </c>
      <c r="D48" s="51" t="str">
        <f aca="false">IF(Deliverables!$C48="","",IF(Deliverables!$G48="",Deliverables!$O48,Deliverables!$G48))</f>
        <v/>
      </c>
      <c r="E48" s="51" t="str">
        <f aca="false">IF(Deliverables!$C48="","",Deliverables!$O48)</f>
        <v/>
      </c>
      <c r="F48" s="49" t="str">
        <f aca="false">IF(Deliverables!$C48="","",Deliverables!$L48)</f>
        <v/>
      </c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</row>
    <row r="49" customFormat="false" ht="15" hidden="false" customHeight="false" outlineLevel="0" collapsed="false">
      <c r="A49" s="49" t="str">
        <f aca="false">IF(Deliverables!$C49="","",Deliverables!$A49)</f>
        <v/>
      </c>
      <c r="B49" s="50" t="str">
        <f aca="false">IF(Deliverables!$C49="","",Deliverables!$C49)</f>
        <v/>
      </c>
      <c r="C49" s="49" t="str">
        <f aca="false">IF(Deliverables!$C49="","",Deliverables!$E49)</f>
        <v/>
      </c>
      <c r="D49" s="51" t="str">
        <f aca="false">IF(Deliverables!$C49="","",IF(Deliverables!$G49="",Deliverables!$O49,Deliverables!$G49))</f>
        <v/>
      </c>
      <c r="E49" s="51" t="str">
        <f aca="false">IF(Deliverables!$C49="","",Deliverables!$O49)</f>
        <v/>
      </c>
      <c r="F49" s="49" t="str">
        <f aca="false">IF(Deliverables!$C49="","",Deliverables!$L49)</f>
        <v/>
      </c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</row>
    <row r="50" customFormat="false" ht="15" hidden="false" customHeight="false" outlineLevel="0" collapsed="false">
      <c r="A50" s="49" t="str">
        <f aca="false">IF(Deliverables!$C50="","",Deliverables!$A50)</f>
        <v/>
      </c>
      <c r="B50" s="50" t="str">
        <f aca="false">IF(Deliverables!$C50="","",Deliverables!$C50)</f>
        <v/>
      </c>
      <c r="C50" s="49" t="str">
        <f aca="false">IF(Deliverables!$C50="","",Deliverables!$E50)</f>
        <v/>
      </c>
      <c r="D50" s="51" t="str">
        <f aca="false">IF(Deliverables!$C50="","",IF(Deliverables!$G50="",Deliverables!$O50,Deliverables!$G50))</f>
        <v/>
      </c>
      <c r="E50" s="51" t="str">
        <f aca="false">IF(Deliverables!$C50="","",Deliverables!$O50)</f>
        <v/>
      </c>
      <c r="F50" s="49" t="str">
        <f aca="false">IF(Deliverables!$C50="","",Deliverables!$L50)</f>
        <v/>
      </c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</row>
    <row r="51" customFormat="false" ht="15" hidden="false" customHeight="false" outlineLevel="0" collapsed="false">
      <c r="A51" s="49" t="str">
        <f aca="false">IF(Deliverables!$C51="","",Deliverables!$A51)</f>
        <v/>
      </c>
      <c r="B51" s="50" t="str">
        <f aca="false">IF(Deliverables!$C51="","",Deliverables!$C51)</f>
        <v/>
      </c>
      <c r="C51" s="49" t="str">
        <f aca="false">IF(Deliverables!$C51="","",Deliverables!$E51)</f>
        <v/>
      </c>
      <c r="D51" s="51" t="str">
        <f aca="false">IF(Deliverables!$C51="","",IF(Deliverables!$G51="",Deliverables!$O51,Deliverables!$G51))</f>
        <v/>
      </c>
      <c r="E51" s="51" t="str">
        <f aca="false">IF(Deliverables!$C51="","",Deliverables!$O51)</f>
        <v/>
      </c>
      <c r="F51" s="49" t="str">
        <f aca="false">IF(Deliverables!$C51="","",Deliverables!$L51)</f>
        <v/>
      </c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</row>
    <row r="52" customFormat="false" ht="15" hidden="false" customHeight="false" outlineLevel="0" collapsed="false">
      <c r="A52" s="49" t="str">
        <f aca="false">IF(Deliverables!$C52="","",Deliverables!$A52)</f>
        <v/>
      </c>
      <c r="B52" s="50" t="str">
        <f aca="false">IF(Deliverables!$C52="","",Deliverables!$C52)</f>
        <v/>
      </c>
      <c r="C52" s="49" t="str">
        <f aca="false">IF(Deliverables!$C52="","",Deliverables!$E52)</f>
        <v/>
      </c>
      <c r="D52" s="51" t="str">
        <f aca="false">IF(Deliverables!$C52="","",IF(Deliverables!$G52="",Deliverables!$O52,Deliverables!$G52))</f>
        <v/>
      </c>
      <c r="E52" s="51" t="str">
        <f aca="false">IF(Deliverables!$C52="","",Deliverables!$O52)</f>
        <v/>
      </c>
      <c r="F52" s="49" t="str">
        <f aca="false">IF(Deliverables!$C52="","",Deliverables!$L52)</f>
        <v/>
      </c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customFormat="false" ht="15" hidden="false" customHeight="false" outlineLevel="0" collapsed="false">
      <c r="A53" s="49" t="str">
        <f aca="false">IF(Deliverables!$C53="","",Deliverables!$A53)</f>
        <v/>
      </c>
      <c r="B53" s="50" t="str">
        <f aca="false">IF(Deliverables!$C53="","",Deliverables!$C53)</f>
        <v/>
      </c>
      <c r="C53" s="49" t="str">
        <f aca="false">IF(Deliverables!$C53="","",Deliverables!$E53)</f>
        <v/>
      </c>
      <c r="D53" s="51" t="str">
        <f aca="false">IF(Deliverables!$C53="","",IF(Deliverables!$G53="",Deliverables!$O53,Deliverables!$G53))</f>
        <v/>
      </c>
      <c r="E53" s="51" t="str">
        <f aca="false">IF(Deliverables!$C53="","",Deliverables!$O53)</f>
        <v/>
      </c>
      <c r="F53" s="49" t="str">
        <f aca="false">IF(Deliverables!$C53="","",Deliverables!$L53)</f>
        <v/>
      </c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</row>
    <row r="54" customFormat="false" ht="15" hidden="false" customHeight="false" outlineLevel="0" collapsed="false">
      <c r="A54" s="49" t="str">
        <f aca="false">IF(Deliverables!$C54="","",Deliverables!$A54)</f>
        <v/>
      </c>
      <c r="B54" s="50" t="str">
        <f aca="false">IF(Deliverables!$C54="","",Deliverables!$C54)</f>
        <v/>
      </c>
      <c r="C54" s="49" t="str">
        <f aca="false">IF(Deliverables!$C54="","",Deliverables!$E54)</f>
        <v/>
      </c>
      <c r="D54" s="51" t="str">
        <f aca="false">IF(Deliverables!$C54="","",IF(Deliverables!$G54="",Deliverables!$O54,Deliverables!$G54))</f>
        <v/>
      </c>
      <c r="E54" s="51" t="str">
        <f aca="false">IF(Deliverables!$C54="","",Deliverables!$O54)</f>
        <v/>
      </c>
      <c r="F54" s="49" t="str">
        <f aca="false">IF(Deliverables!$C54="","",Deliverables!$L54)</f>
        <v/>
      </c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customFormat="false" ht="15" hidden="false" customHeight="false" outlineLevel="0" collapsed="false">
      <c r="A55" s="49" t="str">
        <f aca="false">IF(Deliverables!$C55="","",Deliverables!$A55)</f>
        <v/>
      </c>
      <c r="B55" s="50" t="str">
        <f aca="false">IF(Deliverables!$C55="","",Deliverables!$C55)</f>
        <v/>
      </c>
      <c r="C55" s="49" t="str">
        <f aca="false">IF(Deliverables!$C55="","",Deliverables!$E55)</f>
        <v/>
      </c>
      <c r="D55" s="51" t="str">
        <f aca="false">IF(Deliverables!$C55="","",IF(Deliverables!$G55="",Deliverables!$O55,Deliverables!$G55))</f>
        <v/>
      </c>
      <c r="E55" s="51" t="str">
        <f aca="false">IF(Deliverables!$C55="","",Deliverables!$O55)</f>
        <v/>
      </c>
      <c r="F55" s="49" t="str">
        <f aca="false">IF(Deliverables!$C55="","",Deliverables!$L55)</f>
        <v/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</row>
    <row r="56" customFormat="false" ht="15" hidden="false" customHeight="false" outlineLevel="0" collapsed="false">
      <c r="A56" s="49" t="str">
        <f aca="false">IF(Deliverables!$C56="","",Deliverables!$A56)</f>
        <v/>
      </c>
      <c r="B56" s="50" t="str">
        <f aca="false">IF(Deliverables!$C56="","",Deliverables!$C56)</f>
        <v/>
      </c>
      <c r="C56" s="49" t="str">
        <f aca="false">IF(Deliverables!$C56="","",Deliverables!$E56)</f>
        <v/>
      </c>
      <c r="D56" s="51" t="str">
        <f aca="false">IF(Deliverables!$C56="","",IF(Deliverables!$G56="",Deliverables!$O56,Deliverables!$G56))</f>
        <v/>
      </c>
      <c r="E56" s="51" t="str">
        <f aca="false">IF(Deliverables!$C56="","",Deliverables!$O56)</f>
        <v/>
      </c>
      <c r="F56" s="49" t="str">
        <f aca="false">IF(Deliverables!$C56="","",Deliverables!$L56)</f>
        <v/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</row>
    <row r="57" customFormat="false" ht="15" hidden="false" customHeight="false" outlineLevel="0" collapsed="false">
      <c r="A57" s="49" t="str">
        <f aca="false">IF(Deliverables!$C57="","",Deliverables!$A57)</f>
        <v/>
      </c>
      <c r="B57" s="50" t="str">
        <f aca="false">IF(Deliverables!$C57="","",Deliverables!$C57)</f>
        <v/>
      </c>
      <c r="C57" s="49" t="str">
        <f aca="false">IF(Deliverables!$C57="","",Deliverables!$E57)</f>
        <v/>
      </c>
      <c r="D57" s="51" t="str">
        <f aca="false">IF(Deliverables!$C57="","",IF(Deliverables!$G57="",Deliverables!$O57,Deliverables!$G57))</f>
        <v/>
      </c>
      <c r="E57" s="51" t="str">
        <f aca="false">IF(Deliverables!$C57="","",Deliverables!$O57)</f>
        <v/>
      </c>
      <c r="F57" s="49" t="str">
        <f aca="false">IF(Deliverables!$C57="","",Deliverables!$L57)</f>
        <v/>
      </c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</row>
    <row r="58" customFormat="false" ht="15" hidden="false" customHeight="false" outlineLevel="0" collapsed="false">
      <c r="A58" s="49" t="str">
        <f aca="false">IF(Deliverables!$C58="","",Deliverables!$A58)</f>
        <v/>
      </c>
      <c r="B58" s="50" t="str">
        <f aca="false">IF(Deliverables!$C58="","",Deliverables!$C58)</f>
        <v/>
      </c>
      <c r="C58" s="49" t="str">
        <f aca="false">IF(Deliverables!$C58="","",Deliverables!$E58)</f>
        <v/>
      </c>
      <c r="D58" s="51" t="str">
        <f aca="false">IF(Deliverables!$C58="","",IF(Deliverables!$G58="",Deliverables!$O58,Deliverables!$G58))</f>
        <v/>
      </c>
      <c r="E58" s="51" t="str">
        <f aca="false">IF(Deliverables!$C58="","",Deliverables!$O58)</f>
        <v/>
      </c>
      <c r="F58" s="49" t="str">
        <f aca="false">IF(Deliverables!$C58="","",Deliverables!$L58)</f>
        <v/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</row>
    <row r="59" customFormat="false" ht="15" hidden="false" customHeight="false" outlineLevel="0" collapsed="false">
      <c r="A59" s="49" t="str">
        <f aca="false">IF(Deliverables!$C59="","",Deliverables!$A59)</f>
        <v/>
      </c>
      <c r="B59" s="50" t="str">
        <f aca="false">IF(Deliverables!$C59="","",Deliverables!$C59)</f>
        <v/>
      </c>
      <c r="C59" s="49" t="str">
        <f aca="false">IF(Deliverables!$C59="","",Deliverables!$E59)</f>
        <v/>
      </c>
      <c r="D59" s="51" t="str">
        <f aca="false">IF(Deliverables!$C59="","",IF(Deliverables!$G59="",Deliverables!$O59,Deliverables!$G59))</f>
        <v/>
      </c>
      <c r="E59" s="51" t="str">
        <f aca="false">IF(Deliverables!$C59="","",Deliverables!$O59)</f>
        <v/>
      </c>
      <c r="F59" s="49" t="str">
        <f aca="false">IF(Deliverables!$C59="","",Deliverables!$L59)</f>
        <v/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</row>
    <row r="60" customFormat="false" ht="15" hidden="false" customHeight="false" outlineLevel="0" collapsed="false">
      <c r="A60" s="49" t="str">
        <f aca="false">IF(Deliverables!$C60="","",Deliverables!$A60)</f>
        <v/>
      </c>
      <c r="B60" s="50" t="str">
        <f aca="false">IF(Deliverables!$C60="","",Deliverables!$C60)</f>
        <v/>
      </c>
      <c r="C60" s="49" t="str">
        <f aca="false">IF(Deliverables!$C60="","",Deliverables!$E60)</f>
        <v/>
      </c>
      <c r="D60" s="51" t="str">
        <f aca="false">IF(Deliverables!$C60="","",IF(Deliverables!$G60="",Deliverables!$O60,Deliverables!$G60))</f>
        <v/>
      </c>
      <c r="E60" s="51" t="str">
        <f aca="false">IF(Deliverables!$C60="","",Deliverables!$O60)</f>
        <v/>
      </c>
      <c r="F60" s="49" t="str">
        <f aca="false">IF(Deliverables!$C60="","",Deliverables!$L60)</f>
        <v/>
      </c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</row>
    <row r="61" customFormat="false" ht="15" hidden="false" customHeight="false" outlineLevel="0" collapsed="false">
      <c r="A61" s="49" t="str">
        <f aca="false">IF(Deliverables!$C61="","",Deliverables!$A61)</f>
        <v/>
      </c>
      <c r="B61" s="50" t="str">
        <f aca="false">IF(Deliverables!$C61="","",Deliverables!$C61)</f>
        <v/>
      </c>
      <c r="C61" s="49" t="str">
        <f aca="false">IF(Deliverables!$C61="","",Deliverables!$E61)</f>
        <v/>
      </c>
      <c r="D61" s="51" t="str">
        <f aca="false">IF(Deliverables!$C61="","",IF(Deliverables!$G61="",Deliverables!$O61,Deliverables!$G61))</f>
        <v/>
      </c>
      <c r="E61" s="51" t="str">
        <f aca="false">IF(Deliverables!$C61="","",Deliverables!$O61)</f>
        <v/>
      </c>
      <c r="F61" s="49" t="str">
        <f aca="false">IF(Deliverables!$C61="","",Deliverables!$L61)</f>
        <v/>
      </c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</row>
    <row r="62" customFormat="false" ht="15" hidden="false" customHeight="false" outlineLevel="0" collapsed="false">
      <c r="A62" s="49" t="str">
        <f aca="false">IF(Deliverables!$C62="","",Deliverables!$A62)</f>
        <v/>
      </c>
      <c r="B62" s="50" t="str">
        <f aca="false">IF(Deliverables!$C62="","",Deliverables!$C62)</f>
        <v/>
      </c>
      <c r="C62" s="49" t="str">
        <f aca="false">IF(Deliverables!$C62="","",Deliverables!$E62)</f>
        <v/>
      </c>
      <c r="D62" s="51" t="str">
        <f aca="false">IF(Deliverables!$C62="","",IF(Deliverables!$G62="",Deliverables!$O62,Deliverables!$G62))</f>
        <v/>
      </c>
      <c r="E62" s="51" t="str">
        <f aca="false">IF(Deliverables!$C62="","",Deliverables!$O62)</f>
        <v/>
      </c>
      <c r="F62" s="49" t="str">
        <f aca="false">IF(Deliverables!$C62="","",Deliverables!$L62)</f>
        <v/>
      </c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</row>
    <row r="63" customFormat="false" ht="15" hidden="false" customHeight="false" outlineLevel="0" collapsed="false">
      <c r="A63" s="49" t="str">
        <f aca="false">IF(Deliverables!$C63="","",Deliverables!$A63)</f>
        <v/>
      </c>
      <c r="B63" s="50" t="str">
        <f aca="false">IF(Deliverables!$C63="","",Deliverables!$C63)</f>
        <v/>
      </c>
      <c r="C63" s="49" t="str">
        <f aca="false">IF(Deliverables!$C63="","",Deliverables!$E63)</f>
        <v/>
      </c>
      <c r="D63" s="51" t="str">
        <f aca="false">IF(Deliverables!$C63="","",IF(Deliverables!$G63="",Deliverables!$O63,Deliverables!$G63))</f>
        <v/>
      </c>
      <c r="E63" s="51" t="str">
        <f aca="false">IF(Deliverables!$C63="","",Deliverables!$O63)</f>
        <v/>
      </c>
      <c r="F63" s="49" t="str">
        <f aca="false">IF(Deliverables!$C63="","",Deliverables!$L63)</f>
        <v/>
      </c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</row>
    <row r="64" customFormat="false" ht="15" hidden="false" customHeight="false" outlineLevel="0" collapsed="false">
      <c r="A64" s="49" t="str">
        <f aca="false">IF(Deliverables!$C64="","",Deliverables!$A64)</f>
        <v/>
      </c>
      <c r="B64" s="50" t="str">
        <f aca="false">IF(Deliverables!$C64="","",Deliverables!$C64)</f>
        <v/>
      </c>
      <c r="C64" s="49" t="str">
        <f aca="false">IF(Deliverables!$C64="","",Deliverables!$E64)</f>
        <v/>
      </c>
      <c r="D64" s="51" t="str">
        <f aca="false">IF(Deliverables!$C64="","",IF(Deliverables!$G64="",Deliverables!$O64,Deliverables!$G64))</f>
        <v/>
      </c>
      <c r="E64" s="51" t="str">
        <f aca="false">IF(Deliverables!$C64="","",Deliverables!$O64)</f>
        <v/>
      </c>
      <c r="F64" s="49" t="str">
        <f aca="false">IF(Deliverables!$C64="","",Deliverables!$L64)</f>
        <v/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</row>
    <row r="65" customFormat="false" ht="15" hidden="false" customHeight="false" outlineLevel="0" collapsed="false">
      <c r="A65" s="49" t="str">
        <f aca="false">IF(Deliverables!$C65="","",Deliverables!$A65)</f>
        <v/>
      </c>
      <c r="B65" s="50" t="str">
        <f aca="false">IF(Deliverables!$C65="","",Deliverables!$C65)</f>
        <v/>
      </c>
      <c r="C65" s="49" t="str">
        <f aca="false">IF(Deliverables!$C65="","",Deliverables!$E65)</f>
        <v/>
      </c>
      <c r="D65" s="51" t="str">
        <f aca="false">IF(Deliverables!$C65="","",IF(Deliverables!$G65="",Deliverables!$O65,Deliverables!$G65))</f>
        <v/>
      </c>
      <c r="E65" s="51" t="str">
        <f aca="false">IF(Deliverables!$C65="","",Deliverables!$O65)</f>
        <v/>
      </c>
      <c r="F65" s="49" t="str">
        <f aca="false">IF(Deliverables!$C65="","",Deliverables!$L65)</f>
        <v/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</row>
    <row r="66" customFormat="false" ht="15" hidden="false" customHeight="false" outlineLevel="0" collapsed="false">
      <c r="A66" s="49" t="str">
        <f aca="false">IF(Deliverables!$C66="","",Deliverables!$A66)</f>
        <v/>
      </c>
      <c r="B66" s="50" t="str">
        <f aca="false">IF(Deliverables!$C66="","",Deliverables!$C66)</f>
        <v/>
      </c>
      <c r="C66" s="49" t="str">
        <f aca="false">IF(Deliverables!$C66="","",Deliverables!$E66)</f>
        <v/>
      </c>
      <c r="D66" s="51" t="str">
        <f aca="false">IF(Deliverables!$C66="","",IF(Deliverables!$G66="",Deliverables!$O66,Deliverables!$G66))</f>
        <v/>
      </c>
      <c r="E66" s="51" t="str">
        <f aca="false">IF(Deliverables!$C66="","",Deliverables!$O66)</f>
        <v/>
      </c>
      <c r="F66" s="49" t="str">
        <f aca="false">IF(Deliverables!$C66="","",Deliverables!$L66)</f>
        <v/>
      </c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</row>
    <row r="67" customFormat="false" ht="15" hidden="false" customHeight="false" outlineLevel="0" collapsed="false">
      <c r="A67" s="49" t="str">
        <f aca="false">IF(Deliverables!$C67="","",Deliverables!$A67)</f>
        <v/>
      </c>
      <c r="B67" s="50" t="str">
        <f aca="false">IF(Deliverables!$C67="","",Deliverables!$C67)</f>
        <v/>
      </c>
      <c r="C67" s="49" t="str">
        <f aca="false">IF(Deliverables!$C67="","",Deliverables!$E67)</f>
        <v/>
      </c>
      <c r="D67" s="51" t="str">
        <f aca="false">IF(Deliverables!$C67="","",IF(Deliverables!$G67="",Deliverables!$O67,Deliverables!$G67))</f>
        <v/>
      </c>
      <c r="E67" s="51" t="str">
        <f aca="false">IF(Deliverables!$C67="","",Deliverables!$O67)</f>
        <v/>
      </c>
      <c r="F67" s="49" t="str">
        <f aca="false">IF(Deliverables!$C67="","",Deliverables!$L67)</f>
        <v/>
      </c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</row>
    <row r="68" customFormat="false" ht="15" hidden="false" customHeight="false" outlineLevel="0" collapsed="false">
      <c r="A68" s="49" t="str">
        <f aca="false">IF(Deliverables!$C68="","",Deliverables!$A68)</f>
        <v/>
      </c>
      <c r="B68" s="50" t="str">
        <f aca="false">IF(Deliverables!$C68="","",Deliverables!$C68)</f>
        <v/>
      </c>
      <c r="C68" s="49" t="str">
        <f aca="false">IF(Deliverables!$C68="","",Deliverables!$E68)</f>
        <v/>
      </c>
      <c r="D68" s="51" t="str">
        <f aca="false">IF(Deliverables!$C68="","",IF(Deliverables!$G68="",Deliverables!$O68,Deliverables!$G68))</f>
        <v/>
      </c>
      <c r="E68" s="51" t="str">
        <f aca="false">IF(Deliverables!$C68="","",Deliverables!$O68)</f>
        <v/>
      </c>
      <c r="F68" s="49" t="str">
        <f aca="false">IF(Deliverables!$C68="","",Deliverables!$L68)</f>
        <v/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</row>
    <row r="69" customFormat="false" ht="15" hidden="false" customHeight="false" outlineLevel="0" collapsed="false">
      <c r="A69" s="49" t="str">
        <f aca="false">IF(Deliverables!$C69="","",Deliverables!$A69)</f>
        <v/>
      </c>
      <c r="B69" s="50" t="str">
        <f aca="false">IF(Deliverables!$C69="","",Deliverables!$C69)</f>
        <v/>
      </c>
      <c r="C69" s="49" t="str">
        <f aca="false">IF(Deliverables!$C69="","",Deliverables!$E69)</f>
        <v/>
      </c>
      <c r="D69" s="51" t="str">
        <f aca="false">IF(Deliverables!$C69="","",IF(Deliverables!$G69="",Deliverables!$O69,Deliverables!$G69))</f>
        <v/>
      </c>
      <c r="E69" s="51" t="str">
        <f aca="false">IF(Deliverables!$C69="","",Deliverables!$O69)</f>
        <v/>
      </c>
      <c r="F69" s="49" t="str">
        <f aca="false">IF(Deliverables!$C69="","",Deliverables!$L69)</f>
        <v/>
      </c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</row>
    <row r="70" customFormat="false" ht="15" hidden="false" customHeight="false" outlineLevel="0" collapsed="false">
      <c r="A70" s="49" t="str">
        <f aca="false">IF(Deliverables!$C70="","",Deliverables!$A70)</f>
        <v/>
      </c>
      <c r="B70" s="50" t="str">
        <f aca="false">IF(Deliverables!$C70="","",Deliverables!$C70)</f>
        <v/>
      </c>
      <c r="C70" s="49" t="str">
        <f aca="false">IF(Deliverables!$C70="","",Deliverables!$E70)</f>
        <v/>
      </c>
      <c r="D70" s="51" t="str">
        <f aca="false">IF(Deliverables!$C70="","",IF(Deliverables!$G70="",Deliverables!$O70,Deliverables!$G70))</f>
        <v/>
      </c>
      <c r="E70" s="51" t="str">
        <f aca="false">IF(Deliverables!$C70="","",Deliverables!$O70)</f>
        <v/>
      </c>
      <c r="F70" s="49" t="str">
        <f aca="false">IF(Deliverables!$C70="","",Deliverables!$L70)</f>
        <v/>
      </c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</row>
    <row r="71" customFormat="false" ht="15" hidden="false" customHeight="false" outlineLevel="0" collapsed="false">
      <c r="A71" s="49" t="str">
        <f aca="false">IF(Deliverables!$C71="","",Deliverables!$A71)</f>
        <v/>
      </c>
      <c r="B71" s="50" t="str">
        <f aca="false">IF(Deliverables!$C71="","",Deliverables!$C71)</f>
        <v/>
      </c>
      <c r="C71" s="49" t="str">
        <f aca="false">IF(Deliverables!$C71="","",Deliverables!$E71)</f>
        <v/>
      </c>
      <c r="D71" s="51" t="str">
        <f aca="false">IF(Deliverables!$C71="","",IF(Deliverables!$G71="",Deliverables!$O71,Deliverables!$G71))</f>
        <v/>
      </c>
      <c r="E71" s="51" t="str">
        <f aca="false">IF(Deliverables!$C71="","",Deliverables!$O71)</f>
        <v/>
      </c>
      <c r="F71" s="49" t="str">
        <f aca="false">IF(Deliverables!$C71="","",Deliverables!$L71)</f>
        <v/>
      </c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</row>
    <row r="72" customFormat="false" ht="15" hidden="false" customHeight="false" outlineLevel="0" collapsed="false">
      <c r="A72" s="49" t="str">
        <f aca="false">IF(Deliverables!$C72="","",Deliverables!$A72)</f>
        <v/>
      </c>
      <c r="B72" s="50" t="str">
        <f aca="false">IF(Deliverables!$C72="","",Deliverables!$C72)</f>
        <v/>
      </c>
      <c r="C72" s="49" t="str">
        <f aca="false">IF(Deliverables!$C72="","",Deliverables!$E72)</f>
        <v/>
      </c>
      <c r="D72" s="51" t="str">
        <f aca="false">IF(Deliverables!$C72="","",IF(Deliverables!$G72="",Deliverables!$O72,Deliverables!$G72))</f>
        <v/>
      </c>
      <c r="E72" s="51" t="str">
        <f aca="false">IF(Deliverables!$C72="","",Deliverables!$O72)</f>
        <v/>
      </c>
      <c r="F72" s="49" t="str">
        <f aca="false">IF(Deliverables!$C72="","",Deliverables!$L72)</f>
        <v/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</row>
    <row r="73" customFormat="false" ht="15" hidden="false" customHeight="false" outlineLevel="0" collapsed="false">
      <c r="A73" s="49" t="str">
        <f aca="false">IF(Deliverables!$C73="","",Deliverables!$A73)</f>
        <v/>
      </c>
      <c r="B73" s="50" t="str">
        <f aca="false">IF(Deliverables!$C73="","",Deliverables!$C73)</f>
        <v/>
      </c>
      <c r="C73" s="49" t="str">
        <f aca="false">IF(Deliverables!$C73="","",Deliverables!$E73)</f>
        <v/>
      </c>
      <c r="D73" s="51" t="str">
        <f aca="false">IF(Deliverables!$C73="","",IF(Deliverables!$G73="",Deliverables!$O73,Deliverables!$G73))</f>
        <v/>
      </c>
      <c r="E73" s="51" t="str">
        <f aca="false">IF(Deliverables!$C73="","",Deliverables!$O73)</f>
        <v/>
      </c>
      <c r="F73" s="49" t="str">
        <f aca="false">IF(Deliverables!$C73="","",Deliverables!$L73)</f>
        <v/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</row>
    <row r="74" customFormat="false" ht="15" hidden="false" customHeight="false" outlineLevel="0" collapsed="false">
      <c r="A74" s="49" t="str">
        <f aca="false">IF(Deliverables!$C74="","",Deliverables!$A74)</f>
        <v/>
      </c>
      <c r="B74" s="50" t="str">
        <f aca="false">IF(Deliverables!$C74="","",Deliverables!$C74)</f>
        <v/>
      </c>
      <c r="C74" s="49" t="str">
        <f aca="false">IF(Deliverables!$C74="","",Deliverables!$E74)</f>
        <v/>
      </c>
      <c r="D74" s="51" t="str">
        <f aca="false">IF(Deliverables!$C74="","",IF(Deliverables!$G74="",Deliverables!$O74,Deliverables!$G74))</f>
        <v/>
      </c>
      <c r="E74" s="51" t="str">
        <f aca="false">IF(Deliverables!$C74="","",Deliverables!$O74)</f>
        <v/>
      </c>
      <c r="F74" s="49" t="str">
        <f aca="false">IF(Deliverables!$C74="","",Deliverables!$L74)</f>
        <v/>
      </c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</row>
    <row r="75" customFormat="false" ht="15" hidden="false" customHeight="false" outlineLevel="0" collapsed="false">
      <c r="A75" s="49" t="str">
        <f aca="false">IF(Deliverables!$C75="","",Deliverables!$A75)</f>
        <v/>
      </c>
      <c r="B75" s="50" t="str">
        <f aca="false">IF(Deliverables!$C75="","",Deliverables!$C75)</f>
        <v/>
      </c>
      <c r="C75" s="49" t="str">
        <f aca="false">IF(Deliverables!$C75="","",Deliverables!$E75)</f>
        <v/>
      </c>
      <c r="D75" s="51" t="str">
        <f aca="false">IF(Deliverables!$C75="","",IF(Deliverables!$G75="",Deliverables!$O75,Deliverables!$G75))</f>
        <v/>
      </c>
      <c r="E75" s="51" t="str">
        <f aca="false">IF(Deliverables!$C75="","",Deliverables!$O75)</f>
        <v/>
      </c>
      <c r="F75" s="49" t="str">
        <f aca="false">IF(Deliverables!$C75="","",Deliverables!$L75)</f>
        <v/>
      </c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</row>
    <row r="76" customFormat="false" ht="15" hidden="false" customHeight="false" outlineLevel="0" collapsed="false">
      <c r="A76" s="49" t="str">
        <f aca="false">IF(Deliverables!$C76="","",Deliverables!$A76)</f>
        <v/>
      </c>
      <c r="B76" s="50" t="str">
        <f aca="false">IF(Deliverables!$C76="","",Deliverables!$C76)</f>
        <v/>
      </c>
      <c r="C76" s="49" t="str">
        <f aca="false">IF(Deliverables!$C76="","",Deliverables!$E76)</f>
        <v/>
      </c>
      <c r="D76" s="51" t="str">
        <f aca="false">IF(Deliverables!$C76="","",IF(Deliverables!$G76="",Deliverables!$O76,Deliverables!$G76))</f>
        <v/>
      </c>
      <c r="E76" s="51" t="str">
        <f aca="false">IF(Deliverables!$C76="","",Deliverables!$O76)</f>
        <v/>
      </c>
      <c r="F76" s="49" t="str">
        <f aca="false">IF(Deliverables!$C76="","",Deliverables!$L76)</f>
        <v/>
      </c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</row>
    <row r="77" customFormat="false" ht="15" hidden="false" customHeight="false" outlineLevel="0" collapsed="false">
      <c r="A77" s="49" t="str">
        <f aca="false">IF(Deliverables!$C77="","",Deliverables!$A77)</f>
        <v/>
      </c>
      <c r="B77" s="50" t="str">
        <f aca="false">IF(Deliverables!$C77="","",Deliverables!$C77)</f>
        <v/>
      </c>
      <c r="C77" s="49" t="str">
        <f aca="false">IF(Deliverables!$C77="","",Deliverables!$E77)</f>
        <v/>
      </c>
      <c r="D77" s="51" t="str">
        <f aca="false">IF(Deliverables!$C77="","",IF(Deliverables!$G77="",Deliverables!$O77,Deliverables!$G77))</f>
        <v/>
      </c>
      <c r="E77" s="51" t="str">
        <f aca="false">IF(Deliverables!$C77="","",Deliverables!$O77)</f>
        <v/>
      </c>
      <c r="F77" s="49" t="str">
        <f aca="false">IF(Deliverables!$C77="","",Deliverables!$L77)</f>
        <v/>
      </c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</row>
    <row r="78" customFormat="false" ht="15" hidden="false" customHeight="false" outlineLevel="0" collapsed="false">
      <c r="A78" s="49" t="str">
        <f aca="false">IF(Deliverables!$C78="","",Deliverables!$A78)</f>
        <v/>
      </c>
      <c r="B78" s="50" t="str">
        <f aca="false">IF(Deliverables!$C78="","",Deliverables!$C78)</f>
        <v/>
      </c>
      <c r="C78" s="49" t="str">
        <f aca="false">IF(Deliverables!$C78="","",Deliverables!$E78)</f>
        <v/>
      </c>
      <c r="D78" s="51" t="str">
        <f aca="false">IF(Deliverables!$C78="","",IF(Deliverables!$G78="",Deliverables!$O78,Deliverables!$G78))</f>
        <v/>
      </c>
      <c r="E78" s="51" t="str">
        <f aca="false">IF(Deliverables!$C78="","",Deliverables!$O78)</f>
        <v/>
      </c>
      <c r="F78" s="49" t="str">
        <f aca="false">IF(Deliverables!$C78="","",Deliverables!$L78)</f>
        <v/>
      </c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</row>
    <row r="79" customFormat="false" ht="15" hidden="false" customHeight="false" outlineLevel="0" collapsed="false">
      <c r="A79" s="49" t="str">
        <f aca="false">IF(Deliverables!$C79="","",Deliverables!$A79)</f>
        <v/>
      </c>
      <c r="B79" s="50" t="str">
        <f aca="false">IF(Deliverables!$C79="","",Deliverables!$C79)</f>
        <v/>
      </c>
      <c r="C79" s="49" t="str">
        <f aca="false">IF(Deliverables!$C79="","",Deliverables!$E79)</f>
        <v/>
      </c>
      <c r="D79" s="51" t="str">
        <f aca="false">IF(Deliverables!$C79="","",IF(Deliverables!$G79="",Deliverables!$O79,Deliverables!$G79))</f>
        <v/>
      </c>
      <c r="E79" s="51" t="str">
        <f aca="false">IF(Deliverables!$C79="","",Deliverables!$O79)</f>
        <v/>
      </c>
      <c r="F79" s="49" t="str">
        <f aca="false">IF(Deliverables!$C79="","",Deliverables!$L79)</f>
        <v/>
      </c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</row>
    <row r="80" customFormat="false" ht="15" hidden="false" customHeight="false" outlineLevel="0" collapsed="false">
      <c r="A80" s="49" t="str">
        <f aca="false">IF(Deliverables!$C80="","",Deliverables!$A80)</f>
        <v/>
      </c>
      <c r="B80" s="50" t="str">
        <f aca="false">IF(Deliverables!$C80="","",Deliverables!$C80)</f>
        <v/>
      </c>
      <c r="C80" s="49" t="str">
        <f aca="false">IF(Deliverables!$C80="","",Deliverables!$E80)</f>
        <v/>
      </c>
      <c r="D80" s="51" t="str">
        <f aca="false">IF(Deliverables!$C80="","",IF(Deliverables!$G80="",Deliverables!$O80,Deliverables!$G80))</f>
        <v/>
      </c>
      <c r="E80" s="51" t="str">
        <f aca="false">IF(Deliverables!$C80="","",Deliverables!$O80)</f>
        <v/>
      </c>
      <c r="F80" s="49" t="str">
        <f aca="false">IF(Deliverables!$C80="","",Deliverables!$L80)</f>
        <v/>
      </c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</row>
    <row r="81" customFormat="false" ht="15" hidden="false" customHeight="false" outlineLevel="0" collapsed="false">
      <c r="A81" s="49" t="str">
        <f aca="false">IF(Deliverables!$C81="","",Deliverables!$A81)</f>
        <v/>
      </c>
      <c r="B81" s="50" t="str">
        <f aca="false">IF(Deliverables!$C81="","",Deliverables!$C81)</f>
        <v/>
      </c>
      <c r="C81" s="49" t="str">
        <f aca="false">IF(Deliverables!$C81="","",Deliverables!$E81)</f>
        <v/>
      </c>
      <c r="D81" s="51" t="str">
        <f aca="false">IF(Deliverables!$C81="","",IF(Deliverables!$G81="",Deliverables!$O81,Deliverables!$G81))</f>
        <v/>
      </c>
      <c r="E81" s="51" t="str">
        <f aca="false">IF(Deliverables!$C81="","",Deliverables!$O81)</f>
        <v/>
      </c>
      <c r="F81" s="49" t="str">
        <f aca="false">IF(Deliverables!$C81="","",Deliverables!$L81)</f>
        <v/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</row>
    <row r="82" customFormat="false" ht="15" hidden="false" customHeight="false" outlineLevel="0" collapsed="false">
      <c r="A82" s="49" t="str">
        <f aca="false">IF(Deliverables!$C82="","",Deliverables!$A82)</f>
        <v/>
      </c>
      <c r="B82" s="50" t="str">
        <f aca="false">IF(Deliverables!$C82="","",Deliverables!$C82)</f>
        <v/>
      </c>
      <c r="C82" s="49" t="str">
        <f aca="false">IF(Deliverables!$C82="","",Deliverables!$E82)</f>
        <v/>
      </c>
      <c r="D82" s="51" t="str">
        <f aca="false">IF(Deliverables!$C82="","",IF(Deliverables!$G82="",Deliverables!$O82,Deliverables!$G82))</f>
        <v/>
      </c>
      <c r="E82" s="51" t="str">
        <f aca="false">IF(Deliverables!$C82="","",Deliverables!$O82)</f>
        <v/>
      </c>
      <c r="F82" s="49" t="str">
        <f aca="false">IF(Deliverables!$C82="","",Deliverables!$L82)</f>
        <v/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</row>
    <row r="83" customFormat="false" ht="15" hidden="false" customHeight="false" outlineLevel="0" collapsed="false">
      <c r="A83" s="49" t="str">
        <f aca="false">IF(Deliverables!$C83="","",Deliverables!$A83)</f>
        <v/>
      </c>
      <c r="B83" s="50" t="str">
        <f aca="false">IF(Deliverables!$C83="","",Deliverables!$C83)</f>
        <v/>
      </c>
      <c r="C83" s="49" t="str">
        <f aca="false">IF(Deliverables!$C83="","",Deliverables!$E83)</f>
        <v/>
      </c>
      <c r="D83" s="51" t="str">
        <f aca="false">IF(Deliverables!$C83="","",IF(Deliverables!$G83="",Deliverables!$O83,Deliverables!$G83))</f>
        <v/>
      </c>
      <c r="E83" s="51" t="str">
        <f aca="false">IF(Deliverables!$C83="","",Deliverables!$O83)</f>
        <v/>
      </c>
      <c r="F83" s="49" t="str">
        <f aca="false">IF(Deliverables!$C83="","",Deliverables!$L83)</f>
        <v/>
      </c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</row>
    <row r="84" customFormat="false" ht="15" hidden="false" customHeight="false" outlineLevel="0" collapsed="false">
      <c r="A84" s="49" t="str">
        <f aca="false">IF(Deliverables!$C84="","",Deliverables!$A84)</f>
        <v/>
      </c>
      <c r="B84" s="50" t="str">
        <f aca="false">IF(Deliverables!$C84="","",Deliverables!$C84)</f>
        <v/>
      </c>
      <c r="C84" s="49" t="str">
        <f aca="false">IF(Deliverables!$C84="","",Deliverables!$E84)</f>
        <v/>
      </c>
      <c r="D84" s="51" t="str">
        <f aca="false">IF(Deliverables!$C84="","",IF(Deliverables!$G84="",Deliverables!$O84,Deliverables!$G84))</f>
        <v/>
      </c>
      <c r="E84" s="51" t="str">
        <f aca="false">IF(Deliverables!$C84="","",Deliverables!$O84)</f>
        <v/>
      </c>
      <c r="F84" s="49" t="str">
        <f aca="false">IF(Deliverables!$C84="","",Deliverables!$L84)</f>
        <v/>
      </c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</row>
    <row r="85" customFormat="false" ht="15" hidden="false" customHeight="false" outlineLevel="0" collapsed="false">
      <c r="A85" s="49" t="str">
        <f aca="false">IF(Deliverables!$C85="","",Deliverables!$A85)</f>
        <v/>
      </c>
      <c r="B85" s="50" t="str">
        <f aca="false">IF(Deliverables!$C85="","",Deliverables!$C85)</f>
        <v/>
      </c>
      <c r="C85" s="49" t="str">
        <f aca="false">IF(Deliverables!$C85="","",Deliverables!$E85)</f>
        <v/>
      </c>
      <c r="D85" s="51" t="str">
        <f aca="false">IF(Deliverables!$C85="","",IF(Deliverables!$G85="",Deliverables!$O85,Deliverables!$G85))</f>
        <v/>
      </c>
      <c r="E85" s="51" t="str">
        <f aca="false">IF(Deliverables!$C85="","",Deliverables!$O85)</f>
        <v/>
      </c>
      <c r="F85" s="49" t="str">
        <f aca="false">IF(Deliverables!$C85="","",Deliverables!$L85)</f>
        <v/>
      </c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</row>
    <row r="86" customFormat="false" ht="15" hidden="false" customHeight="false" outlineLevel="0" collapsed="false">
      <c r="A86" s="49" t="str">
        <f aca="false">IF(Deliverables!$C86="","",Deliverables!$A86)</f>
        <v/>
      </c>
      <c r="B86" s="50" t="str">
        <f aca="false">IF(Deliverables!$C86="","",Deliverables!$C86)</f>
        <v/>
      </c>
      <c r="C86" s="49" t="str">
        <f aca="false">IF(Deliverables!$C86="","",Deliverables!$E86)</f>
        <v/>
      </c>
      <c r="D86" s="51" t="str">
        <f aca="false">IF(Deliverables!$C86="","",IF(Deliverables!$G86="",Deliverables!$O86,Deliverables!$G86))</f>
        <v/>
      </c>
      <c r="E86" s="51" t="str">
        <f aca="false">IF(Deliverables!$C86="","",Deliverables!$O86)</f>
        <v/>
      </c>
      <c r="F86" s="49" t="str">
        <f aca="false">IF(Deliverables!$C86="","",Deliverables!$L86)</f>
        <v/>
      </c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</row>
    <row r="87" customFormat="false" ht="15" hidden="false" customHeight="false" outlineLevel="0" collapsed="false">
      <c r="A87" s="49" t="str">
        <f aca="false">IF(Deliverables!$C87="","",Deliverables!$A87)</f>
        <v/>
      </c>
      <c r="B87" s="50" t="str">
        <f aca="false">IF(Deliverables!$C87="","",Deliverables!$C87)</f>
        <v/>
      </c>
      <c r="C87" s="49" t="str">
        <f aca="false">IF(Deliverables!$C87="","",Deliverables!$E87)</f>
        <v/>
      </c>
      <c r="D87" s="51" t="str">
        <f aca="false">IF(Deliverables!$C87="","",IF(Deliverables!$G87="",Deliverables!$O87,Deliverables!$G87))</f>
        <v/>
      </c>
      <c r="E87" s="51" t="str">
        <f aca="false">IF(Deliverables!$C87="","",Deliverables!$O87)</f>
        <v/>
      </c>
      <c r="F87" s="49" t="str">
        <f aca="false">IF(Deliverables!$C87="","",Deliverables!$L87)</f>
        <v/>
      </c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</row>
    <row r="88" customFormat="false" ht="15" hidden="false" customHeight="false" outlineLevel="0" collapsed="false">
      <c r="A88" s="49" t="str">
        <f aca="false">IF(Deliverables!$C88="","",Deliverables!$A88)</f>
        <v/>
      </c>
      <c r="B88" s="50" t="str">
        <f aca="false">IF(Deliverables!$C88="","",Deliverables!$C88)</f>
        <v/>
      </c>
      <c r="C88" s="49" t="str">
        <f aca="false">IF(Deliverables!$C88="","",Deliverables!$E88)</f>
        <v/>
      </c>
      <c r="D88" s="51" t="str">
        <f aca="false">IF(Deliverables!$C88="","",IF(Deliverables!$G88="",Deliverables!$O88,Deliverables!$G88))</f>
        <v/>
      </c>
      <c r="E88" s="51" t="str">
        <f aca="false">IF(Deliverables!$C88="","",Deliverables!$O88)</f>
        <v/>
      </c>
      <c r="F88" s="49" t="str">
        <f aca="false">IF(Deliverables!$C88="","",Deliverables!$L88)</f>
        <v/>
      </c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</row>
    <row r="89" customFormat="false" ht="15" hidden="false" customHeight="false" outlineLevel="0" collapsed="false">
      <c r="A89" s="49" t="str">
        <f aca="false">IF(Deliverables!$C89="","",Deliverables!$A89)</f>
        <v/>
      </c>
      <c r="B89" s="50" t="str">
        <f aca="false">IF(Deliverables!$C89="","",Deliverables!$C89)</f>
        <v/>
      </c>
      <c r="C89" s="49" t="str">
        <f aca="false">IF(Deliverables!$C89="","",Deliverables!$E89)</f>
        <v/>
      </c>
      <c r="D89" s="51" t="str">
        <f aca="false">IF(Deliverables!$C89="","",IF(Deliverables!$G89="",Deliverables!$O89,Deliverables!$G89))</f>
        <v/>
      </c>
      <c r="E89" s="51" t="str">
        <f aca="false">IF(Deliverables!$C89="","",Deliverables!$O89)</f>
        <v/>
      </c>
      <c r="F89" s="49" t="str">
        <f aca="false">IF(Deliverables!$C89="","",Deliverables!$L89)</f>
        <v/>
      </c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</row>
    <row r="90" customFormat="false" ht="15" hidden="false" customHeight="false" outlineLevel="0" collapsed="false">
      <c r="A90" s="49" t="str">
        <f aca="false">IF(Deliverables!$C90="","",Deliverables!$A90)</f>
        <v/>
      </c>
      <c r="B90" s="50" t="str">
        <f aca="false">IF(Deliverables!$C90="","",Deliverables!$C90)</f>
        <v/>
      </c>
      <c r="C90" s="49" t="str">
        <f aca="false">IF(Deliverables!$C90="","",Deliverables!$E90)</f>
        <v/>
      </c>
      <c r="D90" s="51" t="str">
        <f aca="false">IF(Deliverables!$C90="","",IF(Deliverables!$G90="",Deliverables!$O90,Deliverables!$G90))</f>
        <v/>
      </c>
      <c r="E90" s="51" t="str">
        <f aca="false">IF(Deliverables!$C90="","",Deliverables!$O90)</f>
        <v/>
      </c>
      <c r="F90" s="49" t="str">
        <f aca="false">IF(Deliverables!$C90="","",Deliverables!$L90)</f>
        <v/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</row>
    <row r="91" customFormat="false" ht="15" hidden="false" customHeight="false" outlineLevel="0" collapsed="false">
      <c r="A91" s="49" t="str">
        <f aca="false">IF(Deliverables!$C91="","",Deliverables!$A91)</f>
        <v/>
      </c>
      <c r="B91" s="50" t="str">
        <f aca="false">IF(Deliverables!$C91="","",Deliverables!$C91)</f>
        <v/>
      </c>
      <c r="C91" s="49" t="str">
        <f aca="false">IF(Deliverables!$C91="","",Deliverables!$E91)</f>
        <v/>
      </c>
      <c r="D91" s="51" t="str">
        <f aca="false">IF(Deliverables!$C91="","",IF(Deliverables!$G91="",Deliverables!$O91,Deliverables!$G91))</f>
        <v/>
      </c>
      <c r="E91" s="51" t="str">
        <f aca="false">IF(Deliverables!$C91="","",Deliverables!$O91)</f>
        <v/>
      </c>
      <c r="F91" s="49" t="str">
        <f aca="false">IF(Deliverables!$C91="","",Deliverables!$L91)</f>
        <v/>
      </c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</row>
    <row r="92" customFormat="false" ht="15" hidden="false" customHeight="false" outlineLevel="0" collapsed="false">
      <c r="A92" s="49" t="str">
        <f aca="false">IF(Deliverables!$C92="","",Deliverables!$A92)</f>
        <v/>
      </c>
      <c r="B92" s="50" t="str">
        <f aca="false">IF(Deliverables!$C92="","",Deliverables!$C92)</f>
        <v/>
      </c>
      <c r="C92" s="49" t="str">
        <f aca="false">IF(Deliverables!$C92="","",Deliverables!$E92)</f>
        <v/>
      </c>
      <c r="D92" s="51" t="str">
        <f aca="false">IF(Deliverables!$C92="","",IF(Deliverables!$G92="",Deliverables!$O92,Deliverables!$G92))</f>
        <v/>
      </c>
      <c r="E92" s="51" t="str">
        <f aca="false">IF(Deliverables!$C92="","",Deliverables!$O92)</f>
        <v/>
      </c>
      <c r="F92" s="49" t="str">
        <f aca="false">IF(Deliverables!$C92="","",Deliverables!$L92)</f>
        <v/>
      </c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</row>
    <row r="93" customFormat="false" ht="15" hidden="false" customHeight="false" outlineLevel="0" collapsed="false">
      <c r="A93" s="49" t="str">
        <f aca="false">IF(Deliverables!$C93="","",Deliverables!$A93)</f>
        <v/>
      </c>
      <c r="B93" s="50" t="str">
        <f aca="false">IF(Deliverables!$C93="","",Deliverables!$C93)</f>
        <v/>
      </c>
      <c r="C93" s="49" t="str">
        <f aca="false">IF(Deliverables!$C93="","",Deliverables!$E93)</f>
        <v/>
      </c>
      <c r="D93" s="51" t="str">
        <f aca="false">IF(Deliverables!$C93="","",IF(Deliverables!$G93="",Deliverables!$O93,Deliverables!$G93))</f>
        <v/>
      </c>
      <c r="E93" s="51" t="str">
        <f aca="false">IF(Deliverables!$C93="","",Deliverables!$O93)</f>
        <v/>
      </c>
      <c r="F93" s="49" t="str">
        <f aca="false">IF(Deliverables!$C93="","",Deliverables!$L93)</f>
        <v/>
      </c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</row>
    <row r="94" customFormat="false" ht="15" hidden="false" customHeight="false" outlineLevel="0" collapsed="false">
      <c r="A94" s="49" t="str">
        <f aca="false">IF(Deliverables!$C94="","",Deliverables!$A94)</f>
        <v/>
      </c>
      <c r="B94" s="50" t="str">
        <f aca="false">IF(Deliverables!$C94="","",Deliverables!$C94)</f>
        <v/>
      </c>
      <c r="C94" s="49" t="str">
        <f aca="false">IF(Deliverables!$C94="","",Deliverables!$E94)</f>
        <v/>
      </c>
      <c r="D94" s="51" t="str">
        <f aca="false">IF(Deliverables!$C94="","",IF(Deliverables!$G94="",Deliverables!$O94,Deliverables!$G94))</f>
        <v/>
      </c>
      <c r="E94" s="51" t="str">
        <f aca="false">IF(Deliverables!$C94="","",Deliverables!$O94)</f>
        <v/>
      </c>
      <c r="F94" s="49" t="str">
        <f aca="false">IF(Deliverables!$C94="","",Deliverables!$L94)</f>
        <v/>
      </c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</row>
    <row r="95" customFormat="false" ht="15" hidden="false" customHeight="false" outlineLevel="0" collapsed="false">
      <c r="A95" s="49" t="str">
        <f aca="false">IF(Deliverables!$C95="","",Deliverables!$A95)</f>
        <v/>
      </c>
      <c r="B95" s="50" t="str">
        <f aca="false">IF(Deliverables!$C95="","",Deliverables!$C95)</f>
        <v/>
      </c>
      <c r="C95" s="49" t="str">
        <f aca="false">IF(Deliverables!$C95="","",Deliverables!$E95)</f>
        <v/>
      </c>
      <c r="D95" s="51" t="str">
        <f aca="false">IF(Deliverables!$C95="","",IF(Deliverables!$G95="",Deliverables!$O95,Deliverables!$G95))</f>
        <v/>
      </c>
      <c r="E95" s="51" t="str">
        <f aca="false">IF(Deliverables!$C95="","",Deliverables!$O95)</f>
        <v/>
      </c>
      <c r="F95" s="49" t="str">
        <f aca="false">IF(Deliverables!$C95="","",Deliverables!$L95)</f>
        <v/>
      </c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</row>
    <row r="96" customFormat="false" ht="15" hidden="false" customHeight="false" outlineLevel="0" collapsed="false">
      <c r="A96" s="49" t="str">
        <f aca="false">IF(Deliverables!$C96="","",Deliverables!$A96)</f>
        <v/>
      </c>
      <c r="B96" s="50" t="str">
        <f aca="false">IF(Deliverables!$C96="","",Deliverables!$C96)</f>
        <v/>
      </c>
      <c r="C96" s="49" t="str">
        <f aca="false">IF(Deliverables!$C96="","",Deliverables!$E96)</f>
        <v/>
      </c>
      <c r="D96" s="51" t="str">
        <f aca="false">IF(Deliverables!$C96="","",IF(Deliverables!$G96="",Deliverables!$O96,Deliverables!$G96))</f>
        <v/>
      </c>
      <c r="E96" s="51" t="str">
        <f aca="false">IF(Deliverables!$C96="","",Deliverables!$O96)</f>
        <v/>
      </c>
      <c r="F96" s="49" t="str">
        <f aca="false">IF(Deliverables!$C96="","",Deliverables!$L96)</f>
        <v/>
      </c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</row>
    <row r="97" customFormat="false" ht="15" hidden="false" customHeight="false" outlineLevel="0" collapsed="false">
      <c r="A97" s="49" t="str">
        <f aca="false">IF(Deliverables!$C97="","",Deliverables!$A97)</f>
        <v/>
      </c>
      <c r="B97" s="50" t="str">
        <f aca="false">IF(Deliverables!$C97="","",Deliverables!$C97)</f>
        <v/>
      </c>
      <c r="C97" s="49" t="str">
        <f aca="false">IF(Deliverables!$C97="","",Deliverables!$E97)</f>
        <v/>
      </c>
      <c r="D97" s="51" t="str">
        <f aca="false">IF(Deliverables!$C97="","",IF(Deliverables!$G97="",Deliverables!$O97,Deliverables!$G97))</f>
        <v/>
      </c>
      <c r="E97" s="51" t="str">
        <f aca="false">IF(Deliverables!$C97="","",Deliverables!$O97)</f>
        <v/>
      </c>
      <c r="F97" s="49" t="str">
        <f aca="false">IF(Deliverables!$C97="","",Deliverables!$L97)</f>
        <v/>
      </c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</row>
    <row r="98" customFormat="false" ht="15" hidden="false" customHeight="false" outlineLevel="0" collapsed="false">
      <c r="A98" s="49" t="str">
        <f aca="false">IF(Deliverables!$C98="","",Deliverables!$A98)</f>
        <v/>
      </c>
      <c r="B98" s="50" t="str">
        <f aca="false">IF(Deliverables!$C98="","",Deliverables!$C98)</f>
        <v/>
      </c>
      <c r="C98" s="49" t="str">
        <f aca="false">IF(Deliverables!$C98="","",Deliverables!$E98)</f>
        <v/>
      </c>
      <c r="D98" s="51" t="str">
        <f aca="false">IF(Deliverables!$C98="","",IF(Deliverables!$G98="",Deliverables!$O98,Deliverables!$G98))</f>
        <v/>
      </c>
      <c r="E98" s="51" t="str">
        <f aca="false">IF(Deliverables!$C98="","",Deliverables!$O98)</f>
        <v/>
      </c>
      <c r="F98" s="49" t="str">
        <f aca="false">IF(Deliverables!$C98="","",Deliverables!$L98)</f>
        <v/>
      </c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</row>
    <row r="99" customFormat="false" ht="15" hidden="false" customHeight="false" outlineLevel="0" collapsed="false">
      <c r="A99" s="49" t="str">
        <f aca="false">IF(Deliverables!$C99="","",Deliverables!$A99)</f>
        <v/>
      </c>
      <c r="B99" s="50" t="str">
        <f aca="false">IF(Deliverables!$C99="","",Deliverables!$C99)</f>
        <v/>
      </c>
      <c r="C99" s="49" t="str">
        <f aca="false">IF(Deliverables!$C99="","",Deliverables!$E99)</f>
        <v/>
      </c>
      <c r="D99" s="51" t="str">
        <f aca="false">IF(Deliverables!$C99="","",IF(Deliverables!$G99="",Deliverables!$O99,Deliverables!$G99))</f>
        <v/>
      </c>
      <c r="E99" s="51" t="str">
        <f aca="false">IF(Deliverables!$C99="","",Deliverables!$O99)</f>
        <v/>
      </c>
      <c r="F99" s="49" t="str">
        <f aca="false">IF(Deliverables!$C99="","",Deliverables!$L99)</f>
        <v/>
      </c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</row>
    <row r="100" customFormat="false" ht="15" hidden="false" customHeight="false" outlineLevel="0" collapsed="false">
      <c r="A100" s="49" t="str">
        <f aca="false">IF(Deliverables!$C100="","",Deliverables!$A100)</f>
        <v/>
      </c>
      <c r="B100" s="50" t="str">
        <f aca="false">IF(Deliverables!$C100="","",Deliverables!$C100)</f>
        <v/>
      </c>
      <c r="C100" s="49" t="str">
        <f aca="false">IF(Deliverables!$C100="","",Deliverables!$E100)</f>
        <v/>
      </c>
      <c r="D100" s="51" t="str">
        <f aca="false">IF(Deliverables!$C100="","",IF(Deliverables!$G100="",Deliverables!$O100,Deliverables!$G100))</f>
        <v/>
      </c>
      <c r="E100" s="51" t="str">
        <f aca="false">IF(Deliverables!$C100="","",Deliverables!$O100)</f>
        <v/>
      </c>
      <c r="F100" s="49" t="str">
        <f aca="false">IF(Deliverables!$C100="","",Deliverables!$L100)</f>
        <v/>
      </c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</row>
    <row r="101" customFormat="false" ht="15" hidden="false" customHeight="false" outlineLevel="0" collapsed="false">
      <c r="A101" s="49" t="str">
        <f aca="false">IF(Deliverables!$C101="","",Deliverables!$A101)</f>
        <v/>
      </c>
      <c r="B101" s="50" t="str">
        <f aca="false">IF(Deliverables!$C101="","",Deliverables!$C101)</f>
        <v/>
      </c>
      <c r="C101" s="49" t="str">
        <f aca="false">IF(Deliverables!$C101="","",Deliverables!$E101)</f>
        <v/>
      </c>
      <c r="D101" s="51" t="str">
        <f aca="false">IF(Deliverables!$C101="","",IF(Deliverables!$G101="",Deliverables!$O101,Deliverables!$G101))</f>
        <v/>
      </c>
      <c r="E101" s="51" t="str">
        <f aca="false">IF(Deliverables!$C101="","",Deliverables!$O101)</f>
        <v/>
      </c>
      <c r="F101" s="49" t="str">
        <f aca="false">IF(Deliverables!$C101="","",Deliverables!$L101)</f>
        <v/>
      </c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</row>
    <row r="102" customFormat="false" ht="15" hidden="false" customHeight="false" outlineLevel="0" collapsed="false">
      <c r="A102" s="49" t="str">
        <f aca="false">IF(Deliverables!$C102="","",Deliverables!$A102)</f>
        <v/>
      </c>
      <c r="B102" s="50" t="str">
        <f aca="false">IF(Deliverables!$C102="","",Deliverables!$C102)</f>
        <v/>
      </c>
      <c r="C102" s="49" t="str">
        <f aca="false">IF(Deliverables!$C102="","",Deliverables!$E102)</f>
        <v/>
      </c>
      <c r="D102" s="51" t="str">
        <f aca="false">IF(Deliverables!$C102="","",IF(Deliverables!$G102="",Deliverables!$O102,Deliverables!$G102))</f>
        <v/>
      </c>
      <c r="E102" s="51" t="str">
        <f aca="false">IF(Deliverables!$C102="","",Deliverables!$O102)</f>
        <v/>
      </c>
      <c r="F102" s="49" t="str">
        <f aca="false">IF(Deliverables!$C102="","",Deliverables!$L102)</f>
        <v/>
      </c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</row>
    <row r="103" customFormat="false" ht="15" hidden="false" customHeight="false" outlineLevel="0" collapsed="false">
      <c r="A103" s="49" t="str">
        <f aca="false">IF(Deliverables!$C103="","",Deliverables!$A103)</f>
        <v/>
      </c>
      <c r="B103" s="50" t="str">
        <f aca="false">IF(Deliverables!$C103="","",Deliverables!$C103)</f>
        <v/>
      </c>
      <c r="C103" s="49" t="str">
        <f aca="false">IF(Deliverables!$C103="","",Deliverables!$E103)</f>
        <v/>
      </c>
      <c r="D103" s="51" t="str">
        <f aca="false">IF(Deliverables!$C103="","",IF(Deliverables!$G103="",Deliverables!$O103,Deliverables!$G103))</f>
        <v/>
      </c>
      <c r="E103" s="51" t="str">
        <f aca="false">IF(Deliverables!$C103="","",Deliverables!$O103)</f>
        <v/>
      </c>
      <c r="F103" s="49" t="str">
        <f aca="false">IF(Deliverables!$C103="","",Deliverables!$L103)</f>
        <v/>
      </c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</row>
    <row r="104" customFormat="false" ht="15" hidden="false" customHeight="false" outlineLevel="0" collapsed="false">
      <c r="A104" s="49" t="str">
        <f aca="false">IF(Deliverables!$C104="","",Deliverables!$A104)</f>
        <v/>
      </c>
      <c r="B104" s="50" t="str">
        <f aca="false">IF(Deliverables!$C104="","",Deliverables!$C104)</f>
        <v/>
      </c>
      <c r="C104" s="49" t="str">
        <f aca="false">IF(Deliverables!$C104="","",Deliverables!$E104)</f>
        <v/>
      </c>
      <c r="D104" s="51" t="str">
        <f aca="false">IF(Deliverables!$C104="","",IF(Deliverables!$G104="",Deliverables!$O104,Deliverables!$G104))</f>
        <v/>
      </c>
      <c r="E104" s="51" t="str">
        <f aca="false">IF(Deliverables!$C104="","",Deliverables!$O104)</f>
        <v/>
      </c>
      <c r="F104" s="49" t="str">
        <f aca="false">IF(Deliverables!$C104="","",Deliverables!$L104)</f>
        <v/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</row>
    <row r="105" customFormat="false" ht="15" hidden="false" customHeight="false" outlineLevel="0" collapsed="false">
      <c r="A105" s="49" t="str">
        <f aca="false">IF(Deliverables!$C105="","",Deliverables!$A105)</f>
        <v/>
      </c>
      <c r="B105" s="50" t="str">
        <f aca="false">IF(Deliverables!$C105="","",Deliverables!$C105)</f>
        <v/>
      </c>
      <c r="C105" s="49" t="str">
        <f aca="false">IF(Deliverables!$C105="","",Deliverables!$E105)</f>
        <v/>
      </c>
      <c r="D105" s="51" t="str">
        <f aca="false">IF(Deliverables!$C105="","",IF(Deliverables!$G105="",Deliverables!$O105,Deliverables!$G105))</f>
        <v/>
      </c>
      <c r="E105" s="51" t="str">
        <f aca="false">IF(Deliverables!$C105="","",Deliverables!$O105)</f>
        <v/>
      </c>
      <c r="F105" s="49" t="str">
        <f aca="false">IF(Deliverables!$C105="","",Deliverables!$L105)</f>
        <v/>
      </c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</row>
    <row r="106" customFormat="false" ht="15" hidden="false" customHeight="false" outlineLevel="0" collapsed="false">
      <c r="A106" s="49" t="str">
        <f aca="false">IF(Deliverables!$C106="","",Deliverables!$A106)</f>
        <v/>
      </c>
      <c r="B106" s="50" t="str">
        <f aca="false">IF(Deliverables!$C106="","",Deliverables!$C106)</f>
        <v/>
      </c>
      <c r="C106" s="49" t="str">
        <f aca="false">IF(Deliverables!$C106="","",Deliverables!$E106)</f>
        <v/>
      </c>
      <c r="D106" s="51" t="str">
        <f aca="false">IF(Deliverables!$C106="","",IF(Deliverables!$G106="",Deliverables!$O106,Deliverables!$G106))</f>
        <v/>
      </c>
      <c r="E106" s="51" t="str">
        <f aca="false">IF(Deliverables!$C106="","",Deliverables!$O106)</f>
        <v/>
      </c>
      <c r="F106" s="49" t="str">
        <f aca="false">IF(Deliverables!$C106="","",Deliverables!$L106)</f>
        <v/>
      </c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</row>
    <row r="107" customFormat="false" ht="15" hidden="false" customHeight="false" outlineLevel="0" collapsed="false">
      <c r="A107" s="49" t="str">
        <f aca="false">IF(Deliverables!$C107="","",Deliverables!$A107)</f>
        <v/>
      </c>
      <c r="B107" s="50" t="str">
        <f aca="false">IF(Deliverables!$C107="","",Deliverables!$C107)</f>
        <v/>
      </c>
      <c r="C107" s="49" t="str">
        <f aca="false">IF(Deliverables!$C107="","",Deliverables!$E107)</f>
        <v/>
      </c>
      <c r="D107" s="51" t="str">
        <f aca="false">IF(Deliverables!$C107="","",IF(Deliverables!$G107="",Deliverables!$O107,Deliverables!$G107))</f>
        <v/>
      </c>
      <c r="E107" s="51" t="str">
        <f aca="false">IF(Deliverables!$C107="","",Deliverables!$O107)</f>
        <v/>
      </c>
      <c r="F107" s="49" t="str">
        <f aca="false">IF(Deliverables!$C107="","",Deliverables!$L107)</f>
        <v/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</row>
    <row r="108" customFormat="false" ht="15" hidden="false" customHeight="false" outlineLevel="0" collapsed="false">
      <c r="A108" s="49" t="str">
        <f aca="false">IF(Deliverables!$C108="","",Deliverables!$A108)</f>
        <v/>
      </c>
      <c r="B108" s="50" t="str">
        <f aca="false">IF(Deliverables!$C108="","",Deliverables!$C108)</f>
        <v/>
      </c>
      <c r="C108" s="49" t="str">
        <f aca="false">IF(Deliverables!$C108="","",Deliverables!$E108)</f>
        <v/>
      </c>
      <c r="D108" s="51" t="str">
        <f aca="false">IF(Deliverables!$C108="","",IF(Deliverables!$G108="",Deliverables!$O108,Deliverables!$G108))</f>
        <v/>
      </c>
      <c r="E108" s="51" t="str">
        <f aca="false">IF(Deliverables!$C108="","",Deliverables!$O108)</f>
        <v/>
      </c>
      <c r="F108" s="49" t="str">
        <f aca="false">IF(Deliverables!$C108="","",Deliverables!$L108)</f>
        <v/>
      </c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</row>
    <row r="109" customFormat="false" ht="15" hidden="false" customHeight="false" outlineLevel="0" collapsed="false">
      <c r="A109" s="49" t="str">
        <f aca="false">IF(Deliverables!$C109="","",Deliverables!$A109)</f>
        <v/>
      </c>
      <c r="B109" s="50" t="str">
        <f aca="false">IF(Deliverables!$C109="","",Deliverables!$C109)</f>
        <v/>
      </c>
      <c r="C109" s="49" t="str">
        <f aca="false">IF(Deliverables!$C109="","",Deliverables!$E109)</f>
        <v/>
      </c>
      <c r="D109" s="51" t="str">
        <f aca="false">IF(Deliverables!$C109="","",IF(Deliverables!$G109="",Deliverables!$O109,Deliverables!$G109))</f>
        <v/>
      </c>
      <c r="E109" s="51" t="str">
        <f aca="false">IF(Deliverables!$C109="","",Deliverables!$O109)</f>
        <v/>
      </c>
      <c r="F109" s="49" t="str">
        <f aca="false">IF(Deliverables!$C109="","",Deliverables!$L109)</f>
        <v/>
      </c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</row>
    <row r="110" customFormat="false" ht="15" hidden="false" customHeight="false" outlineLevel="0" collapsed="false">
      <c r="A110" s="49" t="str">
        <f aca="false">IF(Deliverables!$C110="","",Deliverables!$A110)</f>
        <v/>
      </c>
      <c r="B110" s="50" t="str">
        <f aca="false">IF(Deliverables!$C110="","",Deliverables!$C110)</f>
        <v/>
      </c>
      <c r="C110" s="49" t="str">
        <f aca="false">IF(Deliverables!$C110="","",Deliverables!$E110)</f>
        <v/>
      </c>
      <c r="D110" s="51" t="str">
        <f aca="false">IF(Deliverables!$C110="","",IF(Deliverables!$G110="",Deliverables!$O110,Deliverables!$G110))</f>
        <v/>
      </c>
      <c r="E110" s="51" t="str">
        <f aca="false">IF(Deliverables!$C110="","",Deliverables!$O110)</f>
        <v/>
      </c>
      <c r="F110" s="49" t="str">
        <f aca="false">IF(Deliverables!$C110="","",Deliverables!$L110)</f>
        <v/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</row>
    <row r="111" customFormat="false" ht="15" hidden="false" customHeight="false" outlineLevel="0" collapsed="false">
      <c r="A111" s="49" t="str">
        <f aca="false">IF(Deliverables!$C111="","",Deliverables!$A111)</f>
        <v/>
      </c>
      <c r="B111" s="50" t="str">
        <f aca="false">IF(Deliverables!$C111="","",Deliverables!$C111)</f>
        <v/>
      </c>
      <c r="C111" s="49" t="str">
        <f aca="false">IF(Deliverables!$C111="","",Deliverables!$E111)</f>
        <v/>
      </c>
      <c r="D111" s="51" t="str">
        <f aca="false">IF(Deliverables!$C111="","",IF(Deliverables!$G111="",Deliverables!$O111,Deliverables!$G111))</f>
        <v/>
      </c>
      <c r="E111" s="51" t="str">
        <f aca="false">IF(Deliverables!$C111="","",Deliverables!$O111)</f>
        <v/>
      </c>
      <c r="F111" s="49" t="str">
        <f aca="false">IF(Deliverables!$C111="","",Deliverables!$L111)</f>
        <v/>
      </c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</row>
    <row r="112" customFormat="false" ht="15" hidden="false" customHeight="false" outlineLevel="0" collapsed="false">
      <c r="A112" s="49" t="str">
        <f aca="false">IF(Deliverables!$C112="","",Deliverables!$A112)</f>
        <v/>
      </c>
      <c r="B112" s="50" t="str">
        <f aca="false">IF(Deliverables!$C112="","",Deliverables!$C112)</f>
        <v/>
      </c>
      <c r="C112" s="49" t="str">
        <f aca="false">IF(Deliverables!$C112="","",Deliverables!$E112)</f>
        <v/>
      </c>
      <c r="D112" s="51" t="str">
        <f aca="false">IF(Deliverables!$C112="","",IF(Deliverables!$G112="",Deliverables!$O112,Deliverables!$G112))</f>
        <v/>
      </c>
      <c r="E112" s="51" t="str">
        <f aca="false">IF(Deliverables!$C112="","",Deliverables!$O112)</f>
        <v/>
      </c>
      <c r="F112" s="49" t="str">
        <f aca="false">IF(Deliverables!$C112="","",Deliverables!$L112)</f>
        <v/>
      </c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</row>
    <row r="113" customFormat="false" ht="15" hidden="false" customHeight="false" outlineLevel="0" collapsed="false">
      <c r="A113" s="49" t="str">
        <f aca="false">IF(Deliverables!$C113="","",Deliverables!$A113)</f>
        <v/>
      </c>
      <c r="B113" s="50" t="str">
        <f aca="false">IF(Deliverables!$C113="","",Deliverables!$C113)</f>
        <v/>
      </c>
      <c r="C113" s="49" t="str">
        <f aca="false">IF(Deliverables!$C113="","",Deliverables!$E113)</f>
        <v/>
      </c>
      <c r="D113" s="51" t="str">
        <f aca="false">IF(Deliverables!$C113="","",IF(Deliverables!$G113="",Deliverables!$O113,Deliverables!$G113))</f>
        <v/>
      </c>
      <c r="E113" s="51" t="str">
        <f aca="false">IF(Deliverables!$C113="","",Deliverables!$O113)</f>
        <v/>
      </c>
      <c r="F113" s="49" t="str">
        <f aca="false">IF(Deliverables!$C113="","",Deliverables!$L113)</f>
        <v/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</row>
    <row r="114" customFormat="false" ht="15" hidden="false" customHeight="false" outlineLevel="0" collapsed="false">
      <c r="A114" s="49" t="str">
        <f aca="false">IF(Deliverables!$C114="","",Deliverables!$A114)</f>
        <v/>
      </c>
      <c r="B114" s="50" t="str">
        <f aca="false">IF(Deliverables!$C114="","",Deliverables!$C114)</f>
        <v/>
      </c>
      <c r="C114" s="49" t="str">
        <f aca="false">IF(Deliverables!$C114="","",Deliverables!$E114)</f>
        <v/>
      </c>
      <c r="D114" s="51" t="str">
        <f aca="false">IF(Deliverables!$C114="","",IF(Deliverables!$G114="",Deliverables!$O114,Deliverables!$G114))</f>
        <v/>
      </c>
      <c r="E114" s="51" t="str">
        <f aca="false">IF(Deliverables!$C114="","",Deliverables!$O114)</f>
        <v/>
      </c>
      <c r="F114" s="49" t="str">
        <f aca="false">IF(Deliverables!$C114="","",Deliverables!$L114)</f>
        <v/>
      </c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</row>
    <row r="115" customFormat="false" ht="15" hidden="false" customHeight="false" outlineLevel="0" collapsed="false">
      <c r="A115" s="49" t="str">
        <f aca="false">IF(Deliverables!$C115="","",Deliverables!$A115)</f>
        <v/>
      </c>
      <c r="B115" s="50" t="str">
        <f aca="false">IF(Deliverables!$C115="","",Deliverables!$C115)</f>
        <v/>
      </c>
      <c r="C115" s="49" t="str">
        <f aca="false">IF(Deliverables!$C115="","",Deliverables!$E115)</f>
        <v/>
      </c>
      <c r="D115" s="51" t="str">
        <f aca="false">IF(Deliverables!$C115="","",IF(Deliverables!$G115="",Deliverables!$O115,Deliverables!$G115))</f>
        <v/>
      </c>
      <c r="E115" s="51" t="str">
        <f aca="false">IF(Deliverables!$C115="","",Deliverables!$O115)</f>
        <v/>
      </c>
      <c r="F115" s="49" t="str">
        <f aca="false">IF(Deliverables!$C115="","",Deliverables!$L115)</f>
        <v/>
      </c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</row>
    <row r="116" customFormat="false" ht="15" hidden="false" customHeight="false" outlineLevel="0" collapsed="false">
      <c r="A116" s="49" t="str">
        <f aca="false">IF(Deliverables!$C116="","",Deliverables!$A116)</f>
        <v/>
      </c>
      <c r="B116" s="50" t="str">
        <f aca="false">IF(Deliverables!$C116="","",Deliverables!$C116)</f>
        <v/>
      </c>
      <c r="C116" s="49" t="str">
        <f aca="false">IF(Deliverables!$C116="","",Deliverables!$E116)</f>
        <v/>
      </c>
      <c r="D116" s="51" t="str">
        <f aca="false">IF(Deliverables!$C116="","",IF(Deliverables!$G116="",Deliverables!$O116,Deliverables!$G116))</f>
        <v/>
      </c>
      <c r="E116" s="51" t="str">
        <f aca="false">IF(Deliverables!$C116="","",Deliverables!$O116)</f>
        <v/>
      </c>
      <c r="F116" s="49" t="str">
        <f aca="false">IF(Deliverables!$C116="","",Deliverables!$L116)</f>
        <v/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</row>
    <row r="117" customFormat="false" ht="15" hidden="false" customHeight="false" outlineLevel="0" collapsed="false">
      <c r="A117" s="49" t="str">
        <f aca="false">IF(Deliverables!$C117="","",Deliverables!$A117)</f>
        <v/>
      </c>
      <c r="B117" s="50" t="str">
        <f aca="false">IF(Deliverables!$C117="","",Deliverables!$C117)</f>
        <v/>
      </c>
      <c r="C117" s="49" t="str">
        <f aca="false">IF(Deliverables!$C117="","",Deliverables!$E117)</f>
        <v/>
      </c>
      <c r="D117" s="51" t="str">
        <f aca="false">IF(Deliverables!$C117="","",IF(Deliverables!$G117="",Deliverables!$O117,Deliverables!$G117))</f>
        <v/>
      </c>
      <c r="E117" s="51" t="str">
        <f aca="false">IF(Deliverables!$C117="","",Deliverables!$O117)</f>
        <v/>
      </c>
      <c r="F117" s="49" t="str">
        <f aca="false">IF(Deliverables!$C117="","",Deliverables!$L117)</f>
        <v/>
      </c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</row>
    <row r="118" customFormat="false" ht="15" hidden="false" customHeight="false" outlineLevel="0" collapsed="false">
      <c r="A118" s="49" t="str">
        <f aca="false">IF(Deliverables!$C118="","",Deliverables!$A118)</f>
        <v/>
      </c>
      <c r="B118" s="50" t="str">
        <f aca="false">IF(Deliverables!$C118="","",Deliverables!$C118)</f>
        <v/>
      </c>
      <c r="C118" s="49" t="str">
        <f aca="false">IF(Deliverables!$C118="","",Deliverables!$E118)</f>
        <v/>
      </c>
      <c r="D118" s="51" t="str">
        <f aca="false">IF(Deliverables!$C118="","",IF(Deliverables!$G118="",Deliverables!$O118,Deliverables!$G118))</f>
        <v/>
      </c>
      <c r="E118" s="51" t="str">
        <f aca="false">IF(Deliverables!$C118="","",Deliverables!$O118)</f>
        <v/>
      </c>
      <c r="F118" s="49" t="str">
        <f aca="false">IF(Deliverables!$C118="","",Deliverables!$L118)</f>
        <v/>
      </c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</row>
    <row r="119" customFormat="false" ht="15" hidden="false" customHeight="false" outlineLevel="0" collapsed="false">
      <c r="A119" s="49" t="str">
        <f aca="false">IF(Deliverables!$C119="","",Deliverables!$A119)</f>
        <v/>
      </c>
      <c r="B119" s="50" t="str">
        <f aca="false">IF(Deliverables!$C119="","",Deliverables!$C119)</f>
        <v/>
      </c>
      <c r="C119" s="49" t="str">
        <f aca="false">IF(Deliverables!$C119="","",Deliverables!$E119)</f>
        <v/>
      </c>
      <c r="D119" s="51" t="str">
        <f aca="false">IF(Deliverables!$C119="","",IF(Deliverables!$G119="",Deliverables!$O119,Deliverables!$G119))</f>
        <v/>
      </c>
      <c r="E119" s="51" t="str">
        <f aca="false">IF(Deliverables!$C119="","",Deliverables!$O119)</f>
        <v/>
      </c>
      <c r="F119" s="49" t="str">
        <f aca="false">IF(Deliverables!$C119="","",Deliverables!$L119)</f>
        <v/>
      </c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</row>
    <row r="120" customFormat="false" ht="15" hidden="false" customHeight="false" outlineLevel="0" collapsed="false">
      <c r="A120" s="49" t="str">
        <f aca="false">IF(Deliverables!$C120="","",Deliverables!$A120)</f>
        <v/>
      </c>
      <c r="B120" s="50" t="str">
        <f aca="false">IF(Deliverables!$C120="","",Deliverables!$C120)</f>
        <v/>
      </c>
      <c r="C120" s="49" t="str">
        <f aca="false">IF(Deliverables!$C120="","",Deliverables!$E120)</f>
        <v/>
      </c>
      <c r="D120" s="51" t="str">
        <f aca="false">IF(Deliverables!$C120="","",IF(Deliverables!$G120="",Deliverables!$O120,Deliverables!$G120))</f>
        <v/>
      </c>
      <c r="E120" s="51" t="str">
        <f aca="false">IF(Deliverables!$C120="","",Deliverables!$O120)</f>
        <v/>
      </c>
      <c r="F120" s="49" t="str">
        <f aca="false">IF(Deliverables!$C120="","",Deliverables!$L120)</f>
        <v/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</row>
    <row r="121" customFormat="false" ht="15" hidden="false" customHeight="false" outlineLevel="0" collapsed="false">
      <c r="A121" s="49" t="str">
        <f aca="false">IF(Deliverables!$C121="","",Deliverables!$A121)</f>
        <v/>
      </c>
      <c r="B121" s="50" t="str">
        <f aca="false">IF(Deliverables!$C121="","",Deliverables!$C121)</f>
        <v/>
      </c>
      <c r="C121" s="49" t="str">
        <f aca="false">IF(Deliverables!$C121="","",Deliverables!$E121)</f>
        <v/>
      </c>
      <c r="D121" s="51" t="str">
        <f aca="false">IF(Deliverables!$C121="","",IF(Deliverables!$G121="",Deliverables!$O121,Deliverables!$G121))</f>
        <v/>
      </c>
      <c r="E121" s="51" t="str">
        <f aca="false">IF(Deliverables!$C121="","",Deliverables!$O121)</f>
        <v/>
      </c>
      <c r="F121" s="49" t="str">
        <f aca="false">IF(Deliverables!$C121="","",Deliverables!$L121)</f>
        <v/>
      </c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</row>
    <row r="122" customFormat="false" ht="15" hidden="false" customHeight="false" outlineLevel="0" collapsed="false">
      <c r="A122" s="49" t="str">
        <f aca="false">IF(Deliverables!$C122="","",Deliverables!$A122)</f>
        <v/>
      </c>
      <c r="B122" s="50" t="str">
        <f aca="false">IF(Deliverables!$C122="","",Deliverables!$C122)</f>
        <v/>
      </c>
      <c r="C122" s="49" t="str">
        <f aca="false">IF(Deliverables!$C122="","",Deliverables!$E122)</f>
        <v/>
      </c>
      <c r="D122" s="51" t="str">
        <f aca="false">IF(Deliverables!$C122="","",IF(Deliverables!$G122="",Deliverables!$O122,Deliverables!$G122))</f>
        <v/>
      </c>
      <c r="E122" s="51" t="str">
        <f aca="false">IF(Deliverables!$C122="","",Deliverables!$O122)</f>
        <v/>
      </c>
      <c r="F122" s="49" t="str">
        <f aca="false">IF(Deliverables!$C122="","",Deliverables!$L122)</f>
        <v/>
      </c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</row>
    <row r="123" customFormat="false" ht="15" hidden="false" customHeight="false" outlineLevel="0" collapsed="false">
      <c r="A123" s="49" t="str">
        <f aca="false">IF(Deliverables!$C123="","",Deliverables!$A123)</f>
        <v/>
      </c>
      <c r="B123" s="50" t="str">
        <f aca="false">IF(Deliverables!$C123="","",Deliverables!$C123)</f>
        <v/>
      </c>
      <c r="C123" s="49" t="str">
        <f aca="false">IF(Deliverables!$C123="","",Deliverables!$E123)</f>
        <v/>
      </c>
      <c r="D123" s="51" t="str">
        <f aca="false">IF(Deliverables!$C123="","",IF(Deliverables!$G123="",Deliverables!$O123,Deliverables!$G123))</f>
        <v/>
      </c>
      <c r="E123" s="51" t="str">
        <f aca="false">IF(Deliverables!$C123="","",Deliverables!$O123)</f>
        <v/>
      </c>
      <c r="F123" s="49" t="str">
        <f aca="false">IF(Deliverables!$C123="","",Deliverables!$L123)</f>
        <v/>
      </c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</row>
    <row r="124" customFormat="false" ht="15" hidden="false" customHeight="false" outlineLevel="0" collapsed="false">
      <c r="A124" s="49" t="str">
        <f aca="false">IF(Deliverables!$C124="","",Deliverables!$A124)</f>
        <v/>
      </c>
      <c r="B124" s="50" t="str">
        <f aca="false">IF(Deliverables!$C124="","",Deliverables!$C124)</f>
        <v/>
      </c>
      <c r="C124" s="49" t="str">
        <f aca="false">IF(Deliverables!$C124="","",Deliverables!$E124)</f>
        <v/>
      </c>
      <c r="D124" s="51" t="str">
        <f aca="false">IF(Deliverables!$C124="","",IF(Deliverables!$G124="",Deliverables!$O124,Deliverables!$G124))</f>
        <v/>
      </c>
      <c r="E124" s="51" t="str">
        <f aca="false">IF(Deliverables!$C124="","",Deliverables!$O124)</f>
        <v/>
      </c>
      <c r="F124" s="49" t="str">
        <f aca="false">IF(Deliverables!$C124="","",Deliverables!$L124)</f>
        <v/>
      </c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</row>
    <row r="125" customFormat="false" ht="15" hidden="false" customHeight="false" outlineLevel="0" collapsed="false">
      <c r="A125" s="49" t="str">
        <f aca="false">IF(Deliverables!$C125="","",Deliverables!$A125)</f>
        <v/>
      </c>
      <c r="B125" s="50" t="str">
        <f aca="false">IF(Deliverables!$C125="","",Deliverables!$C125)</f>
        <v/>
      </c>
      <c r="C125" s="49" t="str">
        <f aca="false">IF(Deliverables!$C125="","",Deliverables!$E125)</f>
        <v/>
      </c>
      <c r="D125" s="51" t="str">
        <f aca="false">IF(Deliverables!$C125="","",IF(Deliverables!$G125="",Deliverables!$O125,Deliverables!$G125))</f>
        <v/>
      </c>
      <c r="E125" s="51" t="str">
        <f aca="false">IF(Deliverables!$C125="","",Deliverables!$O125)</f>
        <v/>
      </c>
      <c r="F125" s="49" t="str">
        <f aca="false">IF(Deliverables!$C125="","",Deliverables!$L125)</f>
        <v/>
      </c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</row>
    <row r="126" customFormat="false" ht="15" hidden="false" customHeight="false" outlineLevel="0" collapsed="false">
      <c r="A126" s="49" t="str">
        <f aca="false">IF(Deliverables!$C126="","",Deliverables!$A126)</f>
        <v/>
      </c>
      <c r="B126" s="50" t="str">
        <f aca="false">IF(Deliverables!$C126="","",Deliverables!$C126)</f>
        <v/>
      </c>
      <c r="C126" s="49" t="str">
        <f aca="false">IF(Deliverables!$C126="","",Deliverables!$E126)</f>
        <v/>
      </c>
      <c r="D126" s="51" t="str">
        <f aca="false">IF(Deliverables!$C126="","",IF(Deliverables!$G126="",Deliverables!$O126,Deliverables!$G126))</f>
        <v/>
      </c>
      <c r="E126" s="51" t="str">
        <f aca="false">IF(Deliverables!$C126="","",Deliverables!$O126)</f>
        <v/>
      </c>
      <c r="F126" s="49" t="str">
        <f aca="false">IF(Deliverables!$C126="","",Deliverables!$L126)</f>
        <v/>
      </c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</row>
    <row r="127" customFormat="false" ht="15" hidden="false" customHeight="false" outlineLevel="0" collapsed="false">
      <c r="A127" s="49" t="str">
        <f aca="false">IF(Deliverables!$C127="","",Deliverables!$A127)</f>
        <v/>
      </c>
      <c r="B127" s="50" t="str">
        <f aca="false">IF(Deliverables!$C127="","",Deliverables!$C127)</f>
        <v/>
      </c>
      <c r="C127" s="49" t="str">
        <f aca="false">IF(Deliverables!$C127="","",Deliverables!$E127)</f>
        <v/>
      </c>
      <c r="D127" s="51" t="str">
        <f aca="false">IF(Deliverables!$C127="","",IF(Deliverables!$G127="",Deliverables!$O127,Deliverables!$G127))</f>
        <v/>
      </c>
      <c r="E127" s="51" t="str">
        <f aca="false">IF(Deliverables!$C127="","",Deliverables!$O127)</f>
        <v/>
      </c>
      <c r="F127" s="49" t="str">
        <f aca="false">IF(Deliverables!$C127="","",Deliverables!$L127)</f>
        <v/>
      </c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</row>
    <row r="128" customFormat="false" ht="15" hidden="false" customHeight="false" outlineLevel="0" collapsed="false">
      <c r="A128" s="49" t="str">
        <f aca="false">IF(Deliverables!$C128="","",Deliverables!$A128)</f>
        <v/>
      </c>
      <c r="B128" s="50" t="str">
        <f aca="false">IF(Deliverables!$C128="","",Deliverables!$C128)</f>
        <v/>
      </c>
      <c r="C128" s="49" t="str">
        <f aca="false">IF(Deliverables!$C128="","",Deliverables!$E128)</f>
        <v/>
      </c>
      <c r="D128" s="51" t="str">
        <f aca="false">IF(Deliverables!$C128="","",IF(Deliverables!$G128="",Deliverables!$O128,Deliverables!$G128))</f>
        <v/>
      </c>
      <c r="E128" s="51" t="str">
        <f aca="false">IF(Deliverables!$C128="","",Deliverables!$O128)</f>
        <v/>
      </c>
      <c r="F128" s="49" t="str">
        <f aca="false">IF(Deliverables!$C128="","",Deliverables!$L128)</f>
        <v/>
      </c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</row>
    <row r="129" customFormat="false" ht="15" hidden="false" customHeight="false" outlineLevel="0" collapsed="false">
      <c r="A129" s="49" t="str">
        <f aca="false">IF(Deliverables!$C129="","",Deliverables!$A129)</f>
        <v/>
      </c>
      <c r="B129" s="50" t="str">
        <f aca="false">IF(Deliverables!$C129="","",Deliverables!$C129)</f>
        <v/>
      </c>
      <c r="C129" s="49" t="str">
        <f aca="false">IF(Deliverables!$C129="","",Deliverables!$E129)</f>
        <v/>
      </c>
      <c r="D129" s="51" t="str">
        <f aca="false">IF(Deliverables!$C129="","",IF(Deliverables!$G129="",Deliverables!$O129,Deliverables!$G129))</f>
        <v/>
      </c>
      <c r="E129" s="51" t="str">
        <f aca="false">IF(Deliverables!$C129="","",Deliverables!$O129)</f>
        <v/>
      </c>
      <c r="F129" s="49" t="str">
        <f aca="false">IF(Deliverables!$C129="","",Deliverables!$L129)</f>
        <v/>
      </c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</row>
    <row r="130" customFormat="false" ht="15" hidden="false" customHeight="false" outlineLevel="0" collapsed="false">
      <c r="A130" s="49" t="str">
        <f aca="false">IF(Deliverables!$C130="","",Deliverables!$A130)</f>
        <v/>
      </c>
      <c r="B130" s="50" t="str">
        <f aca="false">IF(Deliverables!$C130="","",Deliverables!$C130)</f>
        <v/>
      </c>
      <c r="C130" s="49" t="str">
        <f aca="false">IF(Deliverables!$C130="","",Deliverables!$E130)</f>
        <v/>
      </c>
      <c r="D130" s="51" t="str">
        <f aca="false">IF(Deliverables!$C130="","",IF(Deliverables!$G130="",Deliverables!$O130,Deliverables!$G130))</f>
        <v/>
      </c>
      <c r="E130" s="51" t="str">
        <f aca="false">IF(Deliverables!$C130="","",Deliverables!$O130)</f>
        <v/>
      </c>
      <c r="F130" s="49" t="str">
        <f aca="false">IF(Deliverables!$C130="","",Deliverables!$L130)</f>
        <v/>
      </c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</row>
    <row r="131" customFormat="false" ht="15" hidden="false" customHeight="false" outlineLevel="0" collapsed="false">
      <c r="A131" s="49" t="str">
        <f aca="false">IF(Deliverables!$C131="","",Deliverables!$A131)</f>
        <v/>
      </c>
      <c r="B131" s="50" t="str">
        <f aca="false">IF(Deliverables!$C131="","",Deliverables!$C131)</f>
        <v/>
      </c>
      <c r="C131" s="49" t="str">
        <f aca="false">IF(Deliverables!$C131="","",Deliverables!$E131)</f>
        <v/>
      </c>
      <c r="D131" s="51" t="str">
        <f aca="false">IF(Deliverables!$C131="","",IF(Deliverables!$G131="",Deliverables!$O131,Deliverables!$G131))</f>
        <v/>
      </c>
      <c r="E131" s="51" t="str">
        <f aca="false">IF(Deliverables!$C131="","",Deliverables!$O131)</f>
        <v/>
      </c>
      <c r="F131" s="49" t="str">
        <f aca="false">IF(Deliverables!$C131="","",Deliverables!$L131)</f>
        <v/>
      </c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</row>
    <row r="132" customFormat="false" ht="15" hidden="false" customHeight="false" outlineLevel="0" collapsed="false">
      <c r="A132" s="49" t="str">
        <f aca="false">IF(Deliverables!$C132="","",Deliverables!$A132)</f>
        <v/>
      </c>
      <c r="B132" s="50" t="str">
        <f aca="false">IF(Deliverables!$C132="","",Deliverables!$C132)</f>
        <v/>
      </c>
      <c r="C132" s="49" t="str">
        <f aca="false">IF(Deliverables!$C132="","",Deliverables!$E132)</f>
        <v/>
      </c>
      <c r="D132" s="51" t="str">
        <f aca="false">IF(Deliverables!$C132="","",IF(Deliverables!$G132="",Deliverables!$O132,Deliverables!$G132))</f>
        <v/>
      </c>
      <c r="E132" s="51" t="str">
        <f aca="false">IF(Deliverables!$C132="","",Deliverables!$O132)</f>
        <v/>
      </c>
      <c r="F132" s="49" t="str">
        <f aca="false">IF(Deliverables!$C132="","",Deliverables!$L132)</f>
        <v/>
      </c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</row>
    <row r="133" customFormat="false" ht="15" hidden="false" customHeight="false" outlineLevel="0" collapsed="false">
      <c r="A133" s="49" t="str">
        <f aca="false">IF(Deliverables!$C133="","",Deliverables!$A133)</f>
        <v/>
      </c>
      <c r="B133" s="50" t="str">
        <f aca="false">IF(Deliverables!$C133="","",Deliverables!$C133)</f>
        <v/>
      </c>
      <c r="C133" s="49" t="str">
        <f aca="false">IF(Deliverables!$C133="","",Deliverables!$E133)</f>
        <v/>
      </c>
      <c r="D133" s="51" t="str">
        <f aca="false">IF(Deliverables!$C133="","",IF(Deliverables!$G133="",Deliverables!$O133,Deliverables!$G133))</f>
        <v/>
      </c>
      <c r="E133" s="51" t="str">
        <f aca="false">IF(Deliverables!$C133="","",Deliverables!$O133)</f>
        <v/>
      </c>
      <c r="F133" s="49" t="str">
        <f aca="false">IF(Deliverables!$C133="","",Deliverables!$L133)</f>
        <v/>
      </c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</row>
    <row r="134" customFormat="false" ht="15" hidden="false" customHeight="false" outlineLevel="0" collapsed="false">
      <c r="A134" s="49" t="str">
        <f aca="false">IF(Deliverables!$C134="","",Deliverables!$A134)</f>
        <v/>
      </c>
      <c r="B134" s="50" t="str">
        <f aca="false">IF(Deliverables!$C134="","",Deliverables!$C134)</f>
        <v/>
      </c>
      <c r="C134" s="49" t="str">
        <f aca="false">IF(Deliverables!$C134="","",Deliverables!$E134)</f>
        <v/>
      </c>
      <c r="D134" s="51" t="str">
        <f aca="false">IF(Deliverables!$C134="","",IF(Deliverables!$G134="",Deliverables!$O134,Deliverables!$G134))</f>
        <v/>
      </c>
      <c r="E134" s="51" t="str">
        <f aca="false">IF(Deliverables!$C134="","",Deliverables!$O134)</f>
        <v/>
      </c>
      <c r="F134" s="49" t="str">
        <f aca="false">IF(Deliverables!$C134="","",Deliverables!$L134)</f>
        <v/>
      </c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</row>
    <row r="135" customFormat="false" ht="15" hidden="false" customHeight="false" outlineLevel="0" collapsed="false">
      <c r="A135" s="49" t="str">
        <f aca="false">IF(Deliverables!$C135="","",Deliverables!$A135)</f>
        <v/>
      </c>
      <c r="B135" s="50" t="str">
        <f aca="false">IF(Deliverables!$C135="","",Deliverables!$C135)</f>
        <v/>
      </c>
      <c r="C135" s="49" t="str">
        <f aca="false">IF(Deliverables!$C135="","",Deliverables!$E135)</f>
        <v/>
      </c>
      <c r="D135" s="51" t="str">
        <f aca="false">IF(Deliverables!$C135="","",IF(Deliverables!$G135="",Deliverables!$O135,Deliverables!$G135))</f>
        <v/>
      </c>
      <c r="E135" s="51" t="str">
        <f aca="false">IF(Deliverables!$C135="","",Deliverables!$O135)</f>
        <v/>
      </c>
      <c r="F135" s="49" t="str">
        <f aca="false">IF(Deliverables!$C135="","",Deliverables!$L135)</f>
        <v/>
      </c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</row>
    <row r="136" customFormat="false" ht="15" hidden="false" customHeight="false" outlineLevel="0" collapsed="false">
      <c r="A136" s="49" t="str">
        <f aca="false">IF(Deliverables!$C136="","",Deliverables!$A136)</f>
        <v/>
      </c>
      <c r="B136" s="50" t="str">
        <f aca="false">IF(Deliverables!$C136="","",Deliverables!$C136)</f>
        <v/>
      </c>
      <c r="C136" s="49" t="str">
        <f aca="false">IF(Deliverables!$C136="","",Deliverables!$E136)</f>
        <v/>
      </c>
      <c r="D136" s="51" t="str">
        <f aca="false">IF(Deliverables!$C136="","",IF(Deliverables!$G136="",Deliverables!$O136,Deliverables!$G136))</f>
        <v/>
      </c>
      <c r="E136" s="51" t="str">
        <f aca="false">IF(Deliverables!$C136="","",Deliverables!$O136)</f>
        <v/>
      </c>
      <c r="F136" s="49" t="str">
        <f aca="false">IF(Deliverables!$C136="","",Deliverables!$L136)</f>
        <v/>
      </c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</row>
    <row r="137" customFormat="false" ht="15" hidden="false" customHeight="false" outlineLevel="0" collapsed="false">
      <c r="A137" s="49" t="str">
        <f aca="false">IF(Deliverables!$C137="","",Deliverables!$A137)</f>
        <v/>
      </c>
      <c r="B137" s="50" t="str">
        <f aca="false">IF(Deliverables!$C137="","",Deliverables!$C137)</f>
        <v/>
      </c>
      <c r="C137" s="49" t="str">
        <f aca="false">IF(Deliverables!$C137="","",Deliverables!$E137)</f>
        <v/>
      </c>
      <c r="D137" s="51" t="str">
        <f aca="false">IF(Deliverables!$C137="","",IF(Deliverables!$G137="",Deliverables!$O137,Deliverables!$G137))</f>
        <v/>
      </c>
      <c r="E137" s="51" t="str">
        <f aca="false">IF(Deliverables!$C137="","",Deliverables!$O137)</f>
        <v/>
      </c>
      <c r="F137" s="49" t="str">
        <f aca="false">IF(Deliverables!$C137="","",Deliverables!$L137)</f>
        <v/>
      </c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</row>
    <row r="138" customFormat="false" ht="15" hidden="false" customHeight="false" outlineLevel="0" collapsed="false">
      <c r="A138" s="49" t="str">
        <f aca="false">IF(Deliverables!$C138="","",Deliverables!$A138)</f>
        <v/>
      </c>
      <c r="B138" s="50" t="str">
        <f aca="false">IF(Deliverables!$C138="","",Deliverables!$C138)</f>
        <v/>
      </c>
      <c r="C138" s="49" t="str">
        <f aca="false">IF(Deliverables!$C138="","",Deliverables!$E138)</f>
        <v/>
      </c>
      <c r="D138" s="51" t="str">
        <f aca="false">IF(Deliverables!$C138="","",IF(Deliverables!$G138="",Deliverables!$O138,Deliverables!$G138))</f>
        <v/>
      </c>
      <c r="E138" s="51" t="str">
        <f aca="false">IF(Deliverables!$C138="","",Deliverables!$O138)</f>
        <v/>
      </c>
      <c r="F138" s="49" t="str">
        <f aca="false">IF(Deliverables!$C138="","",Deliverables!$L138)</f>
        <v/>
      </c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</row>
    <row r="139" customFormat="false" ht="15" hidden="false" customHeight="false" outlineLevel="0" collapsed="false">
      <c r="A139" s="49" t="str">
        <f aca="false">IF(Deliverables!$C139="","",Deliverables!$A139)</f>
        <v/>
      </c>
      <c r="B139" s="50" t="str">
        <f aca="false">IF(Deliverables!$C139="","",Deliverables!$C139)</f>
        <v/>
      </c>
      <c r="C139" s="49" t="str">
        <f aca="false">IF(Deliverables!$C139="","",Deliverables!$E139)</f>
        <v/>
      </c>
      <c r="D139" s="51" t="str">
        <f aca="false">IF(Deliverables!$C139="","",IF(Deliverables!$G139="",Deliverables!$O139,Deliverables!$G139))</f>
        <v/>
      </c>
      <c r="E139" s="51" t="str">
        <f aca="false">IF(Deliverables!$C139="","",Deliverables!$O139)</f>
        <v/>
      </c>
      <c r="F139" s="49" t="str">
        <f aca="false">IF(Deliverables!$C139="","",Deliverables!$L139)</f>
        <v/>
      </c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</row>
    <row r="140" customFormat="false" ht="15" hidden="false" customHeight="false" outlineLevel="0" collapsed="false">
      <c r="A140" s="49" t="str">
        <f aca="false">IF(Deliverables!$C140="","",Deliverables!$A140)</f>
        <v/>
      </c>
      <c r="B140" s="50" t="str">
        <f aca="false">IF(Deliverables!$C140="","",Deliverables!$C140)</f>
        <v/>
      </c>
      <c r="C140" s="49" t="str">
        <f aca="false">IF(Deliverables!$C140="","",Deliverables!$E140)</f>
        <v/>
      </c>
      <c r="D140" s="51" t="str">
        <f aca="false">IF(Deliverables!$C140="","",IF(Deliverables!$G140="",Deliverables!$O140,Deliverables!$G140))</f>
        <v/>
      </c>
      <c r="E140" s="51" t="str">
        <f aca="false">IF(Deliverables!$C140="","",Deliverables!$O140)</f>
        <v/>
      </c>
      <c r="F140" s="49" t="str">
        <f aca="false">IF(Deliverables!$C140="","",Deliverables!$L140)</f>
        <v/>
      </c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</row>
    <row r="141" customFormat="false" ht="15" hidden="false" customHeight="false" outlineLevel="0" collapsed="false">
      <c r="A141" s="49" t="str">
        <f aca="false">IF(Deliverables!$C141="","",Deliverables!$A141)</f>
        <v/>
      </c>
      <c r="B141" s="50" t="str">
        <f aca="false">IF(Deliverables!$C141="","",Deliverables!$C141)</f>
        <v/>
      </c>
      <c r="C141" s="49" t="str">
        <f aca="false">IF(Deliverables!$C141="","",Deliverables!$E141)</f>
        <v/>
      </c>
      <c r="D141" s="51" t="str">
        <f aca="false">IF(Deliverables!$C141="","",IF(Deliverables!$G141="",Deliverables!$O141,Deliverables!$G141))</f>
        <v/>
      </c>
      <c r="E141" s="51" t="str">
        <f aca="false">IF(Deliverables!$C141="","",Deliverables!$O141)</f>
        <v/>
      </c>
      <c r="F141" s="49" t="str">
        <f aca="false">IF(Deliverables!$C141="","",Deliverables!$L141)</f>
        <v/>
      </c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</row>
    <row r="142" customFormat="false" ht="15" hidden="false" customHeight="false" outlineLevel="0" collapsed="false">
      <c r="A142" s="49" t="str">
        <f aca="false">IF(Deliverables!$C142="","",Deliverables!$A142)</f>
        <v/>
      </c>
      <c r="B142" s="50" t="str">
        <f aca="false">IF(Deliverables!$C142="","",Deliverables!$C142)</f>
        <v/>
      </c>
      <c r="C142" s="49" t="str">
        <f aca="false">IF(Deliverables!$C142="","",Deliverables!$E142)</f>
        <v/>
      </c>
      <c r="D142" s="51" t="str">
        <f aca="false">IF(Deliverables!$C142="","",IF(Deliverables!$G142="",Deliverables!$O142,Deliverables!$G142))</f>
        <v/>
      </c>
      <c r="E142" s="51" t="str">
        <f aca="false">IF(Deliverables!$C142="","",Deliverables!$O142)</f>
        <v/>
      </c>
      <c r="F142" s="49" t="str">
        <f aca="false">IF(Deliverables!$C142="","",Deliverables!$L142)</f>
        <v/>
      </c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</row>
    <row r="143" customFormat="false" ht="15" hidden="false" customHeight="false" outlineLevel="0" collapsed="false">
      <c r="A143" s="49" t="str">
        <f aca="false">IF(Deliverables!$C143="","",Deliverables!$A143)</f>
        <v/>
      </c>
      <c r="B143" s="50" t="str">
        <f aca="false">IF(Deliverables!$C143="","",Deliverables!$C143)</f>
        <v/>
      </c>
      <c r="C143" s="49" t="str">
        <f aca="false">IF(Deliverables!$C143="","",Deliverables!$E143)</f>
        <v/>
      </c>
      <c r="D143" s="51" t="str">
        <f aca="false">IF(Deliverables!$C143="","",IF(Deliverables!$G143="",Deliverables!$O143,Deliverables!$G143))</f>
        <v/>
      </c>
      <c r="E143" s="51" t="str">
        <f aca="false">IF(Deliverables!$C143="","",Deliverables!$O143)</f>
        <v/>
      </c>
      <c r="F143" s="49" t="str">
        <f aca="false">IF(Deliverables!$C143="","",Deliverables!$L143)</f>
        <v/>
      </c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</row>
    <row r="144" customFormat="false" ht="15" hidden="false" customHeight="false" outlineLevel="0" collapsed="false">
      <c r="A144" s="49" t="str">
        <f aca="false">IF(Deliverables!$C144="","",Deliverables!$A144)</f>
        <v/>
      </c>
      <c r="B144" s="50" t="str">
        <f aca="false">IF(Deliverables!$C144="","",Deliverables!$C144)</f>
        <v/>
      </c>
      <c r="C144" s="49" t="str">
        <f aca="false">IF(Deliverables!$C144="","",Deliverables!$E144)</f>
        <v/>
      </c>
      <c r="D144" s="51" t="str">
        <f aca="false">IF(Deliverables!$C144="","",IF(Deliverables!$G144="",Deliverables!$O144,Deliverables!$G144))</f>
        <v/>
      </c>
      <c r="E144" s="51" t="str">
        <f aca="false">IF(Deliverables!$C144="","",Deliverables!$O144)</f>
        <v/>
      </c>
      <c r="F144" s="49" t="str">
        <f aca="false">IF(Deliverables!$C144="","",Deliverables!$L144)</f>
        <v/>
      </c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</row>
    <row r="145" customFormat="false" ht="15" hidden="false" customHeight="false" outlineLevel="0" collapsed="false">
      <c r="A145" s="49" t="str">
        <f aca="false">IF(Deliverables!$C145="","",Deliverables!$A145)</f>
        <v/>
      </c>
      <c r="B145" s="50" t="str">
        <f aca="false">IF(Deliverables!$C145="","",Deliverables!$C145)</f>
        <v/>
      </c>
      <c r="C145" s="49" t="str">
        <f aca="false">IF(Deliverables!$C145="","",Deliverables!$E145)</f>
        <v/>
      </c>
      <c r="D145" s="51" t="str">
        <f aca="false">IF(Deliverables!$C145="","",IF(Deliverables!$G145="",Deliverables!$O145,Deliverables!$G145))</f>
        <v/>
      </c>
      <c r="E145" s="51" t="str">
        <f aca="false">IF(Deliverables!$C145="","",Deliverables!$O145)</f>
        <v/>
      </c>
      <c r="F145" s="49" t="str">
        <f aca="false">IF(Deliverables!$C145="","",Deliverables!$L145)</f>
        <v/>
      </c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</row>
    <row r="146" customFormat="false" ht="15" hidden="false" customHeight="false" outlineLevel="0" collapsed="false">
      <c r="A146" s="49" t="str">
        <f aca="false">IF(Deliverables!$C146="","",Deliverables!$A146)</f>
        <v/>
      </c>
      <c r="B146" s="50" t="str">
        <f aca="false">IF(Deliverables!$C146="","",Deliverables!$C146)</f>
        <v/>
      </c>
      <c r="C146" s="49" t="str">
        <f aca="false">IF(Deliverables!$C146="","",Deliverables!$E146)</f>
        <v/>
      </c>
      <c r="D146" s="51" t="str">
        <f aca="false">IF(Deliverables!$C146="","",IF(Deliverables!$G146="",Deliverables!$O146,Deliverables!$G146))</f>
        <v/>
      </c>
      <c r="E146" s="51" t="str">
        <f aca="false">IF(Deliverables!$C146="","",Deliverables!$O146)</f>
        <v/>
      </c>
      <c r="F146" s="49" t="str">
        <f aca="false">IF(Deliverables!$C146="","",Deliverables!$L146)</f>
        <v/>
      </c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</row>
    <row r="147" customFormat="false" ht="15" hidden="false" customHeight="false" outlineLevel="0" collapsed="false">
      <c r="A147" s="49" t="str">
        <f aca="false">IF(Deliverables!$C147="","",Deliverables!$A147)</f>
        <v/>
      </c>
      <c r="B147" s="50" t="str">
        <f aca="false">IF(Deliverables!$C147="","",Deliverables!$C147)</f>
        <v/>
      </c>
      <c r="C147" s="49" t="str">
        <f aca="false">IF(Deliverables!$C147="","",Deliverables!$E147)</f>
        <v/>
      </c>
      <c r="D147" s="51" t="str">
        <f aca="false">IF(Deliverables!$C147="","",IF(Deliverables!$G147="",Deliverables!$O147,Deliverables!$G147))</f>
        <v/>
      </c>
      <c r="E147" s="51" t="str">
        <f aca="false">IF(Deliverables!$C147="","",Deliverables!$O147)</f>
        <v/>
      </c>
      <c r="F147" s="49" t="str">
        <f aca="false">IF(Deliverables!$C147="","",Deliverables!$L147)</f>
        <v/>
      </c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</row>
    <row r="148" customFormat="false" ht="15" hidden="false" customHeight="false" outlineLevel="0" collapsed="false">
      <c r="A148" s="49" t="str">
        <f aca="false">IF(Deliverables!$C148="","",Deliverables!$A148)</f>
        <v/>
      </c>
      <c r="B148" s="50" t="str">
        <f aca="false">IF(Deliverables!$C148="","",Deliverables!$C148)</f>
        <v/>
      </c>
      <c r="C148" s="49" t="str">
        <f aca="false">IF(Deliverables!$C148="","",Deliverables!$E148)</f>
        <v/>
      </c>
      <c r="D148" s="51" t="str">
        <f aca="false">IF(Deliverables!$C148="","",IF(Deliverables!$G148="",Deliverables!$O148,Deliverables!$G148))</f>
        <v/>
      </c>
      <c r="E148" s="51" t="str">
        <f aca="false">IF(Deliverables!$C148="","",Deliverables!$O148)</f>
        <v/>
      </c>
      <c r="F148" s="49" t="str">
        <f aca="false">IF(Deliverables!$C148="","",Deliverables!$L148)</f>
        <v/>
      </c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</row>
    <row r="149" customFormat="false" ht="15" hidden="false" customHeight="false" outlineLevel="0" collapsed="false">
      <c r="A149" s="49" t="str">
        <f aca="false">IF(Deliverables!$C149="","",Deliverables!$A149)</f>
        <v/>
      </c>
      <c r="B149" s="50" t="str">
        <f aca="false">IF(Deliverables!$C149="","",Deliverables!$C149)</f>
        <v/>
      </c>
      <c r="C149" s="49" t="str">
        <f aca="false">IF(Deliverables!$C149="","",Deliverables!$E149)</f>
        <v/>
      </c>
      <c r="D149" s="51" t="str">
        <f aca="false">IF(Deliverables!$C149="","",IF(Deliverables!$G149="",Deliverables!$O149,Deliverables!$G149))</f>
        <v/>
      </c>
      <c r="E149" s="51" t="str">
        <f aca="false">IF(Deliverables!$C149="","",Deliverables!$O149)</f>
        <v/>
      </c>
      <c r="F149" s="49" t="str">
        <f aca="false">IF(Deliverables!$C149="","",Deliverables!$L149)</f>
        <v/>
      </c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</row>
    <row r="150" customFormat="false" ht="15" hidden="false" customHeight="false" outlineLevel="0" collapsed="false">
      <c r="A150" s="49" t="str">
        <f aca="false">IF(Deliverables!$C150="","",Deliverables!$A150)</f>
        <v/>
      </c>
      <c r="B150" s="50" t="str">
        <f aca="false">IF(Deliverables!$C150="","",Deliverables!$C150)</f>
        <v/>
      </c>
      <c r="C150" s="49" t="str">
        <f aca="false">IF(Deliverables!$C150="","",Deliverables!$E150)</f>
        <v/>
      </c>
      <c r="D150" s="51" t="str">
        <f aca="false">IF(Deliverables!$C150="","",IF(Deliverables!$G150="",Deliverables!$O150,Deliverables!$G150))</f>
        <v/>
      </c>
      <c r="E150" s="51" t="str">
        <f aca="false">IF(Deliverables!$C150="","",Deliverables!$O150)</f>
        <v/>
      </c>
      <c r="F150" s="49" t="str">
        <f aca="false">IF(Deliverables!$C150="","",Deliverables!$L150)</f>
        <v/>
      </c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</row>
    <row r="151" customFormat="false" ht="15" hidden="false" customHeight="false" outlineLevel="0" collapsed="false">
      <c r="A151" s="49" t="str">
        <f aca="false">IF(Deliverables!$C151="","",Deliverables!$A151)</f>
        <v/>
      </c>
      <c r="B151" s="50" t="str">
        <f aca="false">IF(Deliverables!$C151="","",Deliverables!$C151)</f>
        <v/>
      </c>
      <c r="C151" s="49" t="str">
        <f aca="false">IF(Deliverables!$C151="","",Deliverables!$E151)</f>
        <v/>
      </c>
      <c r="D151" s="51" t="str">
        <f aca="false">IF(Deliverables!$C151="","",IF(Deliverables!$G151="",Deliverables!$O151,Deliverables!$G151))</f>
        <v/>
      </c>
      <c r="E151" s="51" t="str">
        <f aca="false">IF(Deliverables!$C151="","",Deliverables!$O151)</f>
        <v/>
      </c>
      <c r="F151" s="49" t="str">
        <f aca="false">IF(Deliverables!$C151="","",Deliverables!$L151)</f>
        <v/>
      </c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</row>
    <row r="152" customFormat="false" ht="15" hidden="false" customHeight="false" outlineLevel="0" collapsed="false">
      <c r="A152" s="49" t="str">
        <f aca="false">IF(Deliverables!$C152="","",Deliverables!$A152)</f>
        <v/>
      </c>
      <c r="B152" s="50" t="str">
        <f aca="false">IF(Deliverables!$C152="","",Deliverables!$C152)</f>
        <v/>
      </c>
      <c r="C152" s="49" t="str">
        <f aca="false">IF(Deliverables!$C152="","",Deliverables!$E152)</f>
        <v/>
      </c>
      <c r="D152" s="51" t="str">
        <f aca="false">IF(Deliverables!$C152="","",IF(Deliverables!$G152="",Deliverables!$O152,Deliverables!$G152))</f>
        <v/>
      </c>
      <c r="E152" s="51" t="str">
        <f aca="false">IF(Deliverables!$C152="","",Deliverables!$O152)</f>
        <v/>
      </c>
      <c r="F152" s="49" t="str">
        <f aca="false">IF(Deliverables!$C152="","",Deliverables!$L152)</f>
        <v/>
      </c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</row>
    <row r="153" customFormat="false" ht="15" hidden="false" customHeight="false" outlineLevel="0" collapsed="false">
      <c r="A153" s="49" t="str">
        <f aca="false">IF(Deliverables!$C153="","",Deliverables!$A153)</f>
        <v/>
      </c>
      <c r="B153" s="50" t="str">
        <f aca="false">IF(Deliverables!$C153="","",Deliverables!$C153)</f>
        <v/>
      </c>
      <c r="C153" s="49" t="str">
        <f aca="false">IF(Deliverables!$C153="","",Deliverables!$E153)</f>
        <v/>
      </c>
      <c r="D153" s="51" t="str">
        <f aca="false">IF(Deliverables!$C153="","",IF(Deliverables!$G153="",Deliverables!$O153,Deliverables!$G153))</f>
        <v/>
      </c>
      <c r="E153" s="51" t="str">
        <f aca="false">IF(Deliverables!$C153="","",Deliverables!$O153)</f>
        <v/>
      </c>
      <c r="F153" s="49" t="str">
        <f aca="false">IF(Deliverables!$C153="","",Deliverables!$L153)</f>
        <v/>
      </c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</row>
    <row r="154" customFormat="false" ht="15" hidden="false" customHeight="false" outlineLevel="0" collapsed="false">
      <c r="A154" s="49" t="str">
        <f aca="false">IF(Deliverables!$C154="","",Deliverables!$A154)</f>
        <v/>
      </c>
      <c r="B154" s="50" t="str">
        <f aca="false">IF(Deliverables!$C154="","",Deliverables!$C154)</f>
        <v/>
      </c>
      <c r="C154" s="49" t="str">
        <f aca="false">IF(Deliverables!$C154="","",Deliverables!$E154)</f>
        <v/>
      </c>
      <c r="D154" s="51" t="str">
        <f aca="false">IF(Deliverables!$C154="","",IF(Deliverables!$G154="",Deliverables!$O154,Deliverables!$G154))</f>
        <v/>
      </c>
      <c r="E154" s="51" t="str">
        <f aca="false">IF(Deliverables!$C154="","",Deliverables!$O154)</f>
        <v/>
      </c>
      <c r="F154" s="49" t="str">
        <f aca="false">IF(Deliverables!$C154="","",Deliverables!$L154)</f>
        <v/>
      </c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</row>
    <row r="155" customFormat="false" ht="15" hidden="false" customHeight="false" outlineLevel="0" collapsed="false">
      <c r="A155" s="49" t="str">
        <f aca="false">IF(Deliverables!$C155="","",Deliverables!$A155)</f>
        <v/>
      </c>
      <c r="B155" s="50" t="str">
        <f aca="false">IF(Deliverables!$C155="","",Deliverables!$C155)</f>
        <v/>
      </c>
      <c r="C155" s="49" t="str">
        <f aca="false">IF(Deliverables!$C155="","",Deliverables!$E155)</f>
        <v/>
      </c>
      <c r="D155" s="51" t="str">
        <f aca="false">IF(Deliverables!$C155="","",IF(Deliverables!$G155="",Deliverables!$O155,Deliverables!$G155))</f>
        <v/>
      </c>
      <c r="E155" s="51" t="str">
        <f aca="false">IF(Deliverables!$C155="","",Deliverables!$O155)</f>
        <v/>
      </c>
      <c r="F155" s="49" t="str">
        <f aca="false">IF(Deliverables!$C155="","",Deliverables!$L155)</f>
        <v/>
      </c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</row>
    <row r="156" customFormat="false" ht="15" hidden="false" customHeight="false" outlineLevel="0" collapsed="false">
      <c r="A156" s="49" t="str">
        <f aca="false">IF(Deliverables!$C156="","",Deliverables!$A156)</f>
        <v/>
      </c>
      <c r="B156" s="50" t="str">
        <f aca="false">IF(Deliverables!$C156="","",Deliverables!$C156)</f>
        <v/>
      </c>
      <c r="C156" s="49" t="str">
        <f aca="false">IF(Deliverables!$C156="","",Deliverables!$E156)</f>
        <v/>
      </c>
      <c r="D156" s="51" t="str">
        <f aca="false">IF(Deliverables!$C156="","",IF(Deliverables!$G156="",Deliverables!$O156,Deliverables!$G156))</f>
        <v/>
      </c>
      <c r="E156" s="51" t="str">
        <f aca="false">IF(Deliverables!$C156="","",Deliverables!$O156)</f>
        <v/>
      </c>
      <c r="F156" s="49" t="str">
        <f aca="false">IF(Deliverables!$C156="","",Deliverables!$L156)</f>
        <v/>
      </c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</row>
    <row r="157" customFormat="false" ht="15" hidden="false" customHeight="false" outlineLevel="0" collapsed="false">
      <c r="A157" s="49" t="str">
        <f aca="false">IF(Deliverables!$C157="","",Deliverables!$A157)</f>
        <v/>
      </c>
      <c r="B157" s="50" t="str">
        <f aca="false">IF(Deliverables!$C157="","",Deliverables!$C157)</f>
        <v/>
      </c>
      <c r="C157" s="49" t="str">
        <f aca="false">IF(Deliverables!$C157="","",Deliverables!$E157)</f>
        <v/>
      </c>
      <c r="D157" s="51" t="str">
        <f aca="false">IF(Deliverables!$C157="","",IF(Deliverables!$G157="",Deliverables!$O157,Deliverables!$G157))</f>
        <v/>
      </c>
      <c r="E157" s="51" t="str">
        <f aca="false">IF(Deliverables!$C157="","",Deliverables!$O157)</f>
        <v/>
      </c>
      <c r="F157" s="49" t="str">
        <f aca="false">IF(Deliverables!$C157="","",Deliverables!$L157)</f>
        <v/>
      </c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</row>
    <row r="158" customFormat="false" ht="15" hidden="false" customHeight="false" outlineLevel="0" collapsed="false">
      <c r="A158" s="49" t="str">
        <f aca="false">IF(Deliverables!$C158="","",Deliverables!$A158)</f>
        <v/>
      </c>
      <c r="B158" s="50" t="str">
        <f aca="false">IF(Deliverables!$C158="","",Deliverables!$C158)</f>
        <v/>
      </c>
      <c r="C158" s="49" t="str">
        <f aca="false">IF(Deliverables!$C158="","",Deliverables!$E158)</f>
        <v/>
      </c>
      <c r="D158" s="51" t="str">
        <f aca="false">IF(Deliverables!$C158="","",IF(Deliverables!$G158="",Deliverables!$O158,Deliverables!$G158))</f>
        <v/>
      </c>
      <c r="E158" s="51" t="str">
        <f aca="false">IF(Deliverables!$C158="","",Deliverables!$O158)</f>
        <v/>
      </c>
      <c r="F158" s="49" t="str">
        <f aca="false">IF(Deliverables!$C158="","",Deliverables!$L158)</f>
        <v/>
      </c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</row>
    <row r="159" customFormat="false" ht="15" hidden="false" customHeight="false" outlineLevel="0" collapsed="false">
      <c r="A159" s="49" t="str">
        <f aca="false">IF(Deliverables!$C159="","",Deliverables!$A159)</f>
        <v/>
      </c>
      <c r="B159" s="50" t="str">
        <f aca="false">IF(Deliverables!$C159="","",Deliverables!$C159)</f>
        <v/>
      </c>
      <c r="C159" s="49" t="str">
        <f aca="false">IF(Deliverables!$C159="","",Deliverables!$E159)</f>
        <v/>
      </c>
      <c r="D159" s="51" t="str">
        <f aca="false">IF(Deliverables!$C159="","",IF(Deliverables!$G159="",Deliverables!$O159,Deliverables!$G159))</f>
        <v/>
      </c>
      <c r="E159" s="51" t="str">
        <f aca="false">IF(Deliverables!$C159="","",Deliverables!$O159)</f>
        <v/>
      </c>
      <c r="F159" s="49" t="str">
        <f aca="false">IF(Deliverables!$C159="","",Deliverables!$L159)</f>
        <v/>
      </c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</row>
    <row r="160" customFormat="false" ht="15" hidden="false" customHeight="false" outlineLevel="0" collapsed="false">
      <c r="A160" s="49" t="str">
        <f aca="false">IF(Deliverables!$C160="","",Deliverables!$A160)</f>
        <v/>
      </c>
      <c r="B160" s="50" t="str">
        <f aca="false">IF(Deliverables!$C160="","",Deliverables!$C160)</f>
        <v/>
      </c>
      <c r="C160" s="49" t="str">
        <f aca="false">IF(Deliverables!$C160="","",Deliverables!$E160)</f>
        <v/>
      </c>
      <c r="D160" s="51" t="str">
        <f aca="false">IF(Deliverables!$C160="","",IF(Deliverables!$G160="",Deliverables!$O160,Deliverables!$G160))</f>
        <v/>
      </c>
      <c r="E160" s="51" t="str">
        <f aca="false">IF(Deliverables!$C160="","",Deliverables!$O160)</f>
        <v/>
      </c>
      <c r="F160" s="49" t="str">
        <f aca="false">IF(Deliverables!$C160="","",Deliverables!$L160)</f>
        <v/>
      </c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</row>
    <row r="161" customFormat="false" ht="15" hidden="false" customHeight="false" outlineLevel="0" collapsed="false">
      <c r="A161" s="49" t="str">
        <f aca="false">IF(Deliverables!$C161="","",Deliverables!$A161)</f>
        <v/>
      </c>
      <c r="B161" s="50" t="str">
        <f aca="false">IF(Deliverables!$C161="","",Deliverables!$C161)</f>
        <v/>
      </c>
      <c r="C161" s="49" t="str">
        <f aca="false">IF(Deliverables!$C161="","",Deliverables!$E161)</f>
        <v/>
      </c>
      <c r="D161" s="51" t="str">
        <f aca="false">IF(Deliverables!$C161="","",IF(Deliverables!$G161="",Deliverables!$O161,Deliverables!$G161))</f>
        <v/>
      </c>
      <c r="E161" s="51" t="str">
        <f aca="false">IF(Deliverables!$C161="","",Deliverables!$O161)</f>
        <v/>
      </c>
      <c r="F161" s="49" t="str">
        <f aca="false">IF(Deliverables!$C161="","",Deliverables!$L161)</f>
        <v/>
      </c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</row>
    <row r="162" customFormat="false" ht="15" hidden="false" customHeight="false" outlineLevel="0" collapsed="false">
      <c r="A162" s="49" t="str">
        <f aca="false">IF(Deliverables!$C162="","",Deliverables!$A162)</f>
        <v/>
      </c>
      <c r="B162" s="50" t="str">
        <f aca="false">IF(Deliverables!$C162="","",Deliverables!$C162)</f>
        <v/>
      </c>
      <c r="C162" s="49" t="str">
        <f aca="false">IF(Deliverables!$C162="","",Deliverables!$E162)</f>
        <v/>
      </c>
      <c r="D162" s="51" t="str">
        <f aca="false">IF(Deliverables!$C162="","",IF(Deliverables!$G162="",Deliverables!$O162,Deliverables!$G162))</f>
        <v/>
      </c>
      <c r="E162" s="51" t="str">
        <f aca="false">IF(Deliverables!$C162="","",Deliverables!$O162)</f>
        <v/>
      </c>
      <c r="F162" s="49" t="str">
        <f aca="false">IF(Deliverables!$C162="","",Deliverables!$L162)</f>
        <v/>
      </c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</row>
    <row r="163" customFormat="false" ht="15" hidden="false" customHeight="false" outlineLevel="0" collapsed="false">
      <c r="A163" s="49" t="str">
        <f aca="false">IF(Deliverables!$C163="","",Deliverables!$A163)</f>
        <v/>
      </c>
      <c r="B163" s="50" t="str">
        <f aca="false">IF(Deliverables!$C163="","",Deliverables!$C163)</f>
        <v/>
      </c>
      <c r="C163" s="49" t="str">
        <f aca="false">IF(Deliverables!$C163="","",Deliverables!$E163)</f>
        <v/>
      </c>
      <c r="D163" s="51" t="str">
        <f aca="false">IF(Deliverables!$C163="","",IF(Deliverables!$G163="",Deliverables!$O163,Deliverables!$G163))</f>
        <v/>
      </c>
      <c r="E163" s="51" t="str">
        <f aca="false">IF(Deliverables!$C163="","",Deliverables!$O163)</f>
        <v/>
      </c>
      <c r="F163" s="49" t="str">
        <f aca="false">IF(Deliverables!$C163="","",Deliverables!$L163)</f>
        <v/>
      </c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</row>
    <row r="164" customFormat="false" ht="15" hidden="false" customHeight="false" outlineLevel="0" collapsed="false">
      <c r="A164" s="49" t="str">
        <f aca="false">IF(Deliverables!$C164="","",Deliverables!$A164)</f>
        <v/>
      </c>
      <c r="B164" s="50" t="str">
        <f aca="false">IF(Deliverables!$C164="","",Deliverables!$C164)</f>
        <v/>
      </c>
      <c r="C164" s="49" t="str">
        <f aca="false">IF(Deliverables!$C164="","",Deliverables!$E164)</f>
        <v/>
      </c>
      <c r="D164" s="51" t="str">
        <f aca="false">IF(Deliverables!$C164="","",IF(Deliverables!$G164="",Deliverables!$O164,Deliverables!$G164))</f>
        <v/>
      </c>
      <c r="E164" s="51" t="str">
        <f aca="false">IF(Deliverables!$C164="","",Deliverables!$O164)</f>
        <v/>
      </c>
      <c r="F164" s="49" t="str">
        <f aca="false">IF(Deliverables!$C164="","",Deliverables!$L164)</f>
        <v/>
      </c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</row>
    <row r="165" customFormat="false" ht="15" hidden="false" customHeight="false" outlineLevel="0" collapsed="false">
      <c r="A165" s="49" t="str">
        <f aca="false">IF(Deliverables!$C165="","",Deliverables!$A165)</f>
        <v/>
      </c>
      <c r="B165" s="50" t="str">
        <f aca="false">IF(Deliverables!$C165="","",Deliverables!$C165)</f>
        <v/>
      </c>
      <c r="C165" s="49" t="str">
        <f aca="false">IF(Deliverables!$C165="","",Deliverables!$E165)</f>
        <v/>
      </c>
      <c r="D165" s="51" t="str">
        <f aca="false">IF(Deliverables!$C165="","",IF(Deliverables!$G165="",Deliverables!$O165,Deliverables!$G165))</f>
        <v/>
      </c>
      <c r="E165" s="51" t="str">
        <f aca="false">IF(Deliverables!$C165="","",Deliverables!$O165)</f>
        <v/>
      </c>
      <c r="F165" s="49" t="str">
        <f aca="false">IF(Deliverables!$C165="","",Deliverables!$L165)</f>
        <v/>
      </c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</row>
    <row r="166" customFormat="false" ht="15" hidden="false" customHeight="false" outlineLevel="0" collapsed="false">
      <c r="A166" s="49" t="str">
        <f aca="false">IF(Deliverables!$C166="","",Deliverables!$A166)</f>
        <v/>
      </c>
      <c r="B166" s="50" t="str">
        <f aca="false">IF(Deliverables!$C166="","",Deliverables!$C166)</f>
        <v/>
      </c>
      <c r="C166" s="49" t="str">
        <f aca="false">IF(Deliverables!$C166="","",Deliverables!$E166)</f>
        <v/>
      </c>
      <c r="D166" s="51" t="str">
        <f aca="false">IF(Deliverables!$C166="","",IF(Deliverables!$G166="",Deliverables!$O166,Deliverables!$G166))</f>
        <v/>
      </c>
      <c r="E166" s="51" t="str">
        <f aca="false">IF(Deliverables!$C166="","",Deliverables!$O166)</f>
        <v/>
      </c>
      <c r="F166" s="49" t="str">
        <f aca="false">IF(Deliverables!$C166="","",Deliverables!$L166)</f>
        <v/>
      </c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</row>
    <row r="167" customFormat="false" ht="15" hidden="false" customHeight="false" outlineLevel="0" collapsed="false">
      <c r="A167" s="49" t="str">
        <f aca="false">IF(Deliverables!$C167="","",Deliverables!$A167)</f>
        <v/>
      </c>
      <c r="B167" s="50" t="str">
        <f aca="false">IF(Deliverables!$C167="","",Deliverables!$C167)</f>
        <v/>
      </c>
      <c r="C167" s="49" t="str">
        <f aca="false">IF(Deliverables!$C167="","",Deliverables!$E167)</f>
        <v/>
      </c>
      <c r="D167" s="51" t="str">
        <f aca="false">IF(Deliverables!$C167="","",IF(Deliverables!$G167="",Deliverables!$O167,Deliverables!$G167))</f>
        <v/>
      </c>
      <c r="E167" s="51" t="str">
        <f aca="false">IF(Deliverables!$C167="","",Deliverables!$O167)</f>
        <v/>
      </c>
      <c r="F167" s="49" t="str">
        <f aca="false">IF(Deliverables!$C167="","",Deliverables!$L167)</f>
        <v/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</row>
    <row r="168" customFormat="false" ht="15" hidden="false" customHeight="false" outlineLevel="0" collapsed="false">
      <c r="A168" s="49" t="str">
        <f aca="false">IF(Deliverables!$C168="","",Deliverables!$A168)</f>
        <v/>
      </c>
      <c r="B168" s="50" t="str">
        <f aca="false">IF(Deliverables!$C168="","",Deliverables!$C168)</f>
        <v/>
      </c>
      <c r="C168" s="49" t="str">
        <f aca="false">IF(Deliverables!$C168="","",Deliverables!$E168)</f>
        <v/>
      </c>
      <c r="D168" s="51" t="str">
        <f aca="false">IF(Deliverables!$C168="","",IF(Deliverables!$G168="",Deliverables!$O168,Deliverables!$G168))</f>
        <v/>
      </c>
      <c r="E168" s="51" t="str">
        <f aca="false">IF(Deliverables!$C168="","",Deliverables!$O168)</f>
        <v/>
      </c>
      <c r="F168" s="49" t="str">
        <f aca="false">IF(Deliverables!$C168="","",Deliverables!$L168)</f>
        <v/>
      </c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</row>
    <row r="169" customFormat="false" ht="15" hidden="false" customHeight="false" outlineLevel="0" collapsed="false">
      <c r="A169" s="49" t="str">
        <f aca="false">IF(Deliverables!$C169="","",Deliverables!$A169)</f>
        <v/>
      </c>
      <c r="B169" s="50" t="str">
        <f aca="false">IF(Deliverables!$C169="","",Deliverables!$C169)</f>
        <v/>
      </c>
      <c r="C169" s="49" t="str">
        <f aca="false">IF(Deliverables!$C169="","",Deliverables!$E169)</f>
        <v/>
      </c>
      <c r="D169" s="51" t="str">
        <f aca="false">IF(Deliverables!$C169="","",IF(Deliverables!$G169="",Deliverables!$O169,Deliverables!$G169))</f>
        <v/>
      </c>
      <c r="E169" s="51" t="str">
        <f aca="false">IF(Deliverables!$C169="","",Deliverables!$O169)</f>
        <v/>
      </c>
      <c r="F169" s="49" t="str">
        <f aca="false">IF(Deliverables!$C169="","",Deliverables!$L169)</f>
        <v/>
      </c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</row>
    <row r="170" customFormat="false" ht="15" hidden="false" customHeight="false" outlineLevel="0" collapsed="false">
      <c r="A170" s="49" t="str">
        <f aca="false">IF(Deliverables!$C170="","",Deliverables!$A170)</f>
        <v/>
      </c>
      <c r="B170" s="50" t="str">
        <f aca="false">IF(Deliverables!$C170="","",Deliverables!$C170)</f>
        <v/>
      </c>
      <c r="C170" s="49" t="str">
        <f aca="false">IF(Deliverables!$C170="","",Deliverables!$E170)</f>
        <v/>
      </c>
      <c r="D170" s="51" t="str">
        <f aca="false">IF(Deliverables!$C170="","",IF(Deliverables!$G170="",Deliverables!$O170,Deliverables!$G170))</f>
        <v/>
      </c>
      <c r="E170" s="51" t="str">
        <f aca="false">IF(Deliverables!$C170="","",Deliverables!$O170)</f>
        <v/>
      </c>
      <c r="F170" s="49" t="str">
        <f aca="false">IF(Deliverables!$C170="","",Deliverables!$L170)</f>
        <v/>
      </c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</row>
    <row r="171" customFormat="false" ht="15" hidden="false" customHeight="false" outlineLevel="0" collapsed="false">
      <c r="A171" s="49" t="str">
        <f aca="false">IF(Deliverables!$C171="","",Deliverables!$A171)</f>
        <v/>
      </c>
      <c r="B171" s="50" t="str">
        <f aca="false">IF(Deliverables!$C171="","",Deliverables!$C171)</f>
        <v/>
      </c>
      <c r="C171" s="49" t="str">
        <f aca="false">IF(Deliverables!$C171="","",Deliverables!$E171)</f>
        <v/>
      </c>
      <c r="D171" s="51" t="str">
        <f aca="false">IF(Deliverables!$C171="","",IF(Deliverables!$G171="",Deliverables!$O171,Deliverables!$G171))</f>
        <v/>
      </c>
      <c r="E171" s="51" t="str">
        <f aca="false">IF(Deliverables!$C171="","",Deliverables!$O171)</f>
        <v/>
      </c>
      <c r="F171" s="49" t="str">
        <f aca="false">IF(Deliverables!$C171="","",Deliverables!$L171)</f>
        <v/>
      </c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</row>
    <row r="172" customFormat="false" ht="15" hidden="false" customHeight="false" outlineLevel="0" collapsed="false">
      <c r="A172" s="49" t="str">
        <f aca="false">IF(Deliverables!$C172="","",Deliverables!$A172)</f>
        <v/>
      </c>
      <c r="B172" s="50" t="str">
        <f aca="false">IF(Deliverables!$C172="","",Deliverables!$C172)</f>
        <v/>
      </c>
      <c r="C172" s="49" t="str">
        <f aca="false">IF(Deliverables!$C172="","",Deliverables!$E172)</f>
        <v/>
      </c>
      <c r="D172" s="51" t="str">
        <f aca="false">IF(Deliverables!$C172="","",IF(Deliverables!$G172="",Deliverables!$O172,Deliverables!$G172))</f>
        <v/>
      </c>
      <c r="E172" s="51" t="str">
        <f aca="false">IF(Deliverables!$C172="","",Deliverables!$O172)</f>
        <v/>
      </c>
      <c r="F172" s="49" t="str">
        <f aca="false">IF(Deliverables!$C172="","",Deliverables!$L172)</f>
        <v/>
      </c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</row>
    <row r="173" customFormat="false" ht="15" hidden="false" customHeight="false" outlineLevel="0" collapsed="false">
      <c r="A173" s="49" t="str">
        <f aca="false">IF(Deliverables!$C173="","",Deliverables!$A173)</f>
        <v/>
      </c>
      <c r="B173" s="50" t="str">
        <f aca="false">IF(Deliverables!$C173="","",Deliverables!$C173)</f>
        <v/>
      </c>
      <c r="C173" s="49" t="str">
        <f aca="false">IF(Deliverables!$C173="","",Deliverables!$E173)</f>
        <v/>
      </c>
      <c r="D173" s="51" t="str">
        <f aca="false">IF(Deliverables!$C173="","",IF(Deliverables!$G173="",Deliverables!$O173,Deliverables!$G173))</f>
        <v/>
      </c>
      <c r="E173" s="51" t="str">
        <f aca="false">IF(Deliverables!$C173="","",Deliverables!$O173)</f>
        <v/>
      </c>
      <c r="F173" s="49" t="str">
        <f aca="false">IF(Deliverables!$C173="","",Deliverables!$L173)</f>
        <v/>
      </c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</row>
    <row r="174" customFormat="false" ht="15" hidden="false" customHeight="false" outlineLevel="0" collapsed="false">
      <c r="A174" s="49" t="str">
        <f aca="false">IF(Deliverables!$C174="","",Deliverables!$A174)</f>
        <v/>
      </c>
      <c r="B174" s="50" t="str">
        <f aca="false">IF(Deliverables!$C174="","",Deliverables!$C174)</f>
        <v/>
      </c>
      <c r="C174" s="49" t="str">
        <f aca="false">IF(Deliverables!$C174="","",Deliverables!$E174)</f>
        <v/>
      </c>
      <c r="D174" s="51" t="str">
        <f aca="false">IF(Deliverables!$C174="","",IF(Deliverables!$G174="",Deliverables!$O174,Deliverables!$G174))</f>
        <v/>
      </c>
      <c r="E174" s="51" t="str">
        <f aca="false">IF(Deliverables!$C174="","",Deliverables!$O174)</f>
        <v/>
      </c>
      <c r="F174" s="49" t="str">
        <f aca="false">IF(Deliverables!$C174="","",Deliverables!$L174)</f>
        <v/>
      </c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</row>
    <row r="175" customFormat="false" ht="15" hidden="false" customHeight="false" outlineLevel="0" collapsed="false">
      <c r="A175" s="49" t="str">
        <f aca="false">IF(Deliverables!$C175="","",Deliverables!$A175)</f>
        <v/>
      </c>
      <c r="B175" s="50" t="str">
        <f aca="false">IF(Deliverables!$C175="","",Deliverables!$C175)</f>
        <v/>
      </c>
      <c r="C175" s="49" t="str">
        <f aca="false">IF(Deliverables!$C175="","",Deliverables!$E175)</f>
        <v/>
      </c>
      <c r="D175" s="51" t="str">
        <f aca="false">IF(Deliverables!$C175="","",IF(Deliverables!$G175="",Deliverables!$O175,Deliverables!$G175))</f>
        <v/>
      </c>
      <c r="E175" s="51" t="str">
        <f aca="false">IF(Deliverables!$C175="","",Deliverables!$O175)</f>
        <v/>
      </c>
      <c r="F175" s="49" t="str">
        <f aca="false">IF(Deliverables!$C175="","",Deliverables!$L175)</f>
        <v/>
      </c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</row>
    <row r="176" customFormat="false" ht="15" hidden="false" customHeight="false" outlineLevel="0" collapsed="false">
      <c r="A176" s="49" t="str">
        <f aca="false">IF(Deliverables!$C176="","",Deliverables!$A176)</f>
        <v/>
      </c>
      <c r="B176" s="50" t="str">
        <f aca="false">IF(Deliverables!$C176="","",Deliverables!$C176)</f>
        <v/>
      </c>
      <c r="C176" s="49" t="str">
        <f aca="false">IF(Deliverables!$C176="","",Deliverables!$E176)</f>
        <v/>
      </c>
      <c r="D176" s="51" t="str">
        <f aca="false">IF(Deliverables!$C176="","",IF(Deliverables!$G176="",Deliverables!$O176,Deliverables!$G176))</f>
        <v/>
      </c>
      <c r="E176" s="51" t="str">
        <f aca="false">IF(Deliverables!$C176="","",Deliverables!$O176)</f>
        <v/>
      </c>
      <c r="F176" s="49" t="str">
        <f aca="false">IF(Deliverables!$C176="","",Deliverables!$L176)</f>
        <v/>
      </c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</row>
    <row r="177" customFormat="false" ht="15" hidden="false" customHeight="false" outlineLevel="0" collapsed="false">
      <c r="A177" s="49" t="str">
        <f aca="false">IF(Deliverables!$C177="","",Deliverables!$A177)</f>
        <v/>
      </c>
      <c r="B177" s="50" t="str">
        <f aca="false">IF(Deliverables!$C177="","",Deliverables!$C177)</f>
        <v/>
      </c>
      <c r="C177" s="49" t="str">
        <f aca="false">IF(Deliverables!$C177="","",Deliverables!$E177)</f>
        <v/>
      </c>
      <c r="D177" s="51" t="str">
        <f aca="false">IF(Deliverables!$C177="","",IF(Deliverables!$G177="",Deliverables!$O177,Deliverables!$G177))</f>
        <v/>
      </c>
      <c r="E177" s="51" t="str">
        <f aca="false">IF(Deliverables!$C177="","",Deliverables!$O177)</f>
        <v/>
      </c>
      <c r="F177" s="49" t="str">
        <f aca="false">IF(Deliverables!$C177="","",Deliverables!$L177)</f>
        <v/>
      </c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</row>
    <row r="178" customFormat="false" ht="15" hidden="false" customHeight="false" outlineLevel="0" collapsed="false">
      <c r="A178" s="49" t="str">
        <f aca="false">IF(Deliverables!$C178="","",Deliverables!$A178)</f>
        <v/>
      </c>
      <c r="B178" s="50" t="str">
        <f aca="false">IF(Deliverables!$C178="","",Deliverables!$C178)</f>
        <v/>
      </c>
      <c r="C178" s="49" t="str">
        <f aca="false">IF(Deliverables!$C178="","",Deliverables!$E178)</f>
        <v/>
      </c>
      <c r="D178" s="51" t="str">
        <f aca="false">IF(Deliverables!$C178="","",IF(Deliverables!$G178="",Deliverables!$O178,Deliverables!$G178))</f>
        <v/>
      </c>
      <c r="E178" s="51" t="str">
        <f aca="false">IF(Deliverables!$C178="","",Deliverables!$O178)</f>
        <v/>
      </c>
      <c r="F178" s="49" t="str">
        <f aca="false">IF(Deliverables!$C178="","",Deliverables!$L178)</f>
        <v/>
      </c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</row>
    <row r="179" customFormat="false" ht="15" hidden="false" customHeight="false" outlineLevel="0" collapsed="false">
      <c r="A179" s="49" t="str">
        <f aca="false">IF(Deliverables!$C179="","",Deliverables!$A179)</f>
        <v/>
      </c>
      <c r="B179" s="50" t="str">
        <f aca="false">IF(Deliverables!$C179="","",Deliverables!$C179)</f>
        <v/>
      </c>
      <c r="C179" s="49" t="str">
        <f aca="false">IF(Deliverables!$C179="","",Deliverables!$E179)</f>
        <v/>
      </c>
      <c r="D179" s="51" t="str">
        <f aca="false">IF(Deliverables!$C179="","",IF(Deliverables!$G179="",Deliverables!$O179,Deliverables!$G179))</f>
        <v/>
      </c>
      <c r="E179" s="51" t="str">
        <f aca="false">IF(Deliverables!$C179="","",Deliverables!$O179)</f>
        <v/>
      </c>
      <c r="F179" s="49" t="str">
        <f aca="false">IF(Deliverables!$C179="","",Deliverables!$L179)</f>
        <v/>
      </c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</row>
    <row r="180" customFormat="false" ht="15" hidden="false" customHeight="false" outlineLevel="0" collapsed="false">
      <c r="A180" s="49" t="str">
        <f aca="false">IF(Deliverables!$C180="","",Deliverables!$A180)</f>
        <v/>
      </c>
      <c r="B180" s="50" t="str">
        <f aca="false">IF(Deliverables!$C180="","",Deliverables!$C180)</f>
        <v/>
      </c>
      <c r="C180" s="49" t="str">
        <f aca="false">IF(Deliverables!$C180="","",Deliverables!$E180)</f>
        <v/>
      </c>
      <c r="D180" s="51" t="str">
        <f aca="false">IF(Deliverables!$C180="","",IF(Deliverables!$G180="",Deliverables!$O180,Deliverables!$G180))</f>
        <v/>
      </c>
      <c r="E180" s="51" t="str">
        <f aca="false">IF(Deliverables!$C180="","",Deliverables!$O180)</f>
        <v/>
      </c>
      <c r="F180" s="49" t="str">
        <f aca="false">IF(Deliverables!$C180="","",Deliverables!$L180)</f>
        <v/>
      </c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</row>
    <row r="181" customFormat="false" ht="15" hidden="false" customHeight="false" outlineLevel="0" collapsed="false">
      <c r="A181" s="49" t="str">
        <f aca="false">IF(Deliverables!$C181="","",Deliverables!$A181)</f>
        <v/>
      </c>
      <c r="B181" s="50" t="str">
        <f aca="false">IF(Deliverables!$C181="","",Deliverables!$C181)</f>
        <v/>
      </c>
      <c r="C181" s="49" t="str">
        <f aca="false">IF(Deliverables!$C181="","",Deliverables!$E181)</f>
        <v/>
      </c>
      <c r="D181" s="51" t="str">
        <f aca="false">IF(Deliverables!$C181="","",IF(Deliverables!$G181="",Deliverables!$O181,Deliverables!$G181))</f>
        <v/>
      </c>
      <c r="E181" s="51" t="str">
        <f aca="false">IF(Deliverables!$C181="","",Deliverables!$O181)</f>
        <v/>
      </c>
      <c r="F181" s="49" t="str">
        <f aca="false">IF(Deliverables!$C181="","",Deliverables!$L181)</f>
        <v/>
      </c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</row>
    <row r="182" customFormat="false" ht="15" hidden="false" customHeight="false" outlineLevel="0" collapsed="false">
      <c r="A182" s="49" t="str">
        <f aca="false">IF(Deliverables!$C182="","",Deliverables!$A182)</f>
        <v/>
      </c>
      <c r="B182" s="50" t="str">
        <f aca="false">IF(Deliverables!$C182="","",Deliverables!$C182)</f>
        <v/>
      </c>
      <c r="C182" s="49" t="str">
        <f aca="false">IF(Deliverables!$C182="","",Deliverables!$E182)</f>
        <v/>
      </c>
      <c r="D182" s="51" t="str">
        <f aca="false">IF(Deliverables!$C182="","",IF(Deliverables!$G182="",Deliverables!$O182,Deliverables!$G182))</f>
        <v/>
      </c>
      <c r="E182" s="51" t="str">
        <f aca="false">IF(Deliverables!$C182="","",Deliverables!$O182)</f>
        <v/>
      </c>
      <c r="F182" s="49" t="str">
        <f aca="false">IF(Deliverables!$C182="","",Deliverables!$L182)</f>
        <v/>
      </c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</row>
    <row r="183" customFormat="false" ht="15" hidden="false" customHeight="false" outlineLevel="0" collapsed="false">
      <c r="A183" s="49" t="str">
        <f aca="false">IF(Deliverables!$C183="","",Deliverables!$A183)</f>
        <v/>
      </c>
      <c r="B183" s="50" t="str">
        <f aca="false">IF(Deliverables!$C183="","",Deliverables!$C183)</f>
        <v/>
      </c>
      <c r="C183" s="49" t="str">
        <f aca="false">IF(Deliverables!$C183="","",Deliverables!$E183)</f>
        <v/>
      </c>
      <c r="D183" s="51" t="str">
        <f aca="false">IF(Deliverables!$C183="","",IF(Deliverables!$G183="",Deliverables!$O183,Deliverables!$G183))</f>
        <v/>
      </c>
      <c r="E183" s="51" t="str">
        <f aca="false">IF(Deliverables!$C183="","",Deliverables!$O183)</f>
        <v/>
      </c>
      <c r="F183" s="49" t="str">
        <f aca="false">IF(Deliverables!$C183="","",Deliverables!$L183)</f>
        <v/>
      </c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customFormat="false" ht="15" hidden="false" customHeight="false" outlineLevel="0" collapsed="false">
      <c r="A184" s="49" t="str">
        <f aca="false">IF(Deliverables!$C184="","",Deliverables!$A184)</f>
        <v/>
      </c>
      <c r="B184" s="50" t="str">
        <f aca="false">IF(Deliverables!$C184="","",Deliverables!$C184)</f>
        <v/>
      </c>
      <c r="C184" s="49" t="str">
        <f aca="false">IF(Deliverables!$C184="","",Deliverables!$E184)</f>
        <v/>
      </c>
      <c r="D184" s="51" t="str">
        <f aca="false">IF(Deliverables!$C184="","",IF(Deliverables!$G184="",Deliverables!$O184,Deliverables!$G184))</f>
        <v/>
      </c>
      <c r="E184" s="51" t="str">
        <f aca="false">IF(Deliverables!$C184="","",Deliverables!$O184)</f>
        <v/>
      </c>
      <c r="F184" s="49" t="str">
        <f aca="false">IF(Deliverables!$C184="","",Deliverables!$L184)</f>
        <v/>
      </c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customFormat="false" ht="15" hidden="false" customHeight="false" outlineLevel="0" collapsed="false">
      <c r="A185" s="49" t="str">
        <f aca="false">IF(Deliverables!$C185="","",Deliverables!$A185)</f>
        <v/>
      </c>
      <c r="B185" s="50" t="str">
        <f aca="false">IF(Deliverables!$C185="","",Deliverables!$C185)</f>
        <v/>
      </c>
      <c r="C185" s="49" t="str">
        <f aca="false">IF(Deliverables!$C185="","",Deliverables!$E185)</f>
        <v/>
      </c>
      <c r="D185" s="51" t="str">
        <f aca="false">IF(Deliverables!$C185="","",IF(Deliverables!$G185="",Deliverables!$O185,Deliverables!$G185))</f>
        <v/>
      </c>
      <c r="E185" s="51" t="str">
        <f aca="false">IF(Deliverables!$C185="","",Deliverables!$O185)</f>
        <v/>
      </c>
      <c r="F185" s="49" t="str">
        <f aca="false">IF(Deliverables!$C185="","",Deliverables!$L185)</f>
        <v/>
      </c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</row>
    <row r="186" customFormat="false" ht="15" hidden="false" customHeight="false" outlineLevel="0" collapsed="false">
      <c r="A186" s="49" t="str">
        <f aca="false">IF(Deliverables!$C186="","",Deliverables!$A186)</f>
        <v/>
      </c>
      <c r="B186" s="50" t="str">
        <f aca="false">IF(Deliverables!$C186="","",Deliverables!$C186)</f>
        <v/>
      </c>
      <c r="C186" s="49" t="str">
        <f aca="false">IF(Deliverables!$C186="","",Deliverables!$E186)</f>
        <v/>
      </c>
      <c r="D186" s="51" t="str">
        <f aca="false">IF(Deliverables!$C186="","",IF(Deliverables!$G186="",Deliverables!$O186,Deliverables!$G186))</f>
        <v/>
      </c>
      <c r="E186" s="51" t="str">
        <f aca="false">IF(Deliverables!$C186="","",Deliverables!$O186)</f>
        <v/>
      </c>
      <c r="F186" s="49" t="str">
        <f aca="false">IF(Deliverables!$C186="","",Deliverables!$L186)</f>
        <v/>
      </c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</row>
    <row r="187" customFormat="false" ht="15" hidden="false" customHeight="false" outlineLevel="0" collapsed="false">
      <c r="A187" s="49" t="str">
        <f aca="false">IF(Deliverables!$C187="","",Deliverables!$A187)</f>
        <v/>
      </c>
      <c r="B187" s="50" t="str">
        <f aca="false">IF(Deliverables!$C187="","",Deliverables!$C187)</f>
        <v/>
      </c>
      <c r="C187" s="49" t="str">
        <f aca="false">IF(Deliverables!$C187="","",Deliverables!$E187)</f>
        <v/>
      </c>
      <c r="D187" s="51" t="str">
        <f aca="false">IF(Deliverables!$C187="","",IF(Deliverables!$G187="",Deliverables!$O187,Deliverables!$G187))</f>
        <v/>
      </c>
      <c r="E187" s="51" t="str">
        <f aca="false">IF(Deliverables!$C187="","",Deliverables!$O187)</f>
        <v/>
      </c>
      <c r="F187" s="49" t="str">
        <f aca="false">IF(Deliverables!$C187="","",Deliverables!$L187)</f>
        <v/>
      </c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</row>
    <row r="188" customFormat="false" ht="15" hidden="false" customHeight="false" outlineLevel="0" collapsed="false">
      <c r="A188" s="49" t="str">
        <f aca="false">IF(Deliverables!$C188="","",Deliverables!$A188)</f>
        <v/>
      </c>
      <c r="B188" s="50" t="str">
        <f aca="false">IF(Deliverables!$C188="","",Deliverables!$C188)</f>
        <v/>
      </c>
      <c r="C188" s="49" t="str">
        <f aca="false">IF(Deliverables!$C188="","",Deliverables!$E188)</f>
        <v/>
      </c>
      <c r="D188" s="51" t="str">
        <f aca="false">IF(Deliverables!$C188="","",IF(Deliverables!$G188="",Deliverables!$O188,Deliverables!$G188))</f>
        <v/>
      </c>
      <c r="E188" s="51" t="str">
        <f aca="false">IF(Deliverables!$C188="","",Deliverables!$O188)</f>
        <v/>
      </c>
      <c r="F188" s="49" t="str">
        <f aca="false">IF(Deliverables!$C188="","",Deliverables!$L188)</f>
        <v/>
      </c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customFormat="false" ht="15" hidden="false" customHeight="false" outlineLevel="0" collapsed="false">
      <c r="A189" s="49" t="str">
        <f aca="false">IF(Deliverables!$C189="","",Deliverables!$A189)</f>
        <v/>
      </c>
      <c r="B189" s="50" t="str">
        <f aca="false">IF(Deliverables!$C189="","",Deliverables!$C189)</f>
        <v/>
      </c>
      <c r="C189" s="49" t="str">
        <f aca="false">IF(Deliverables!$C189="","",Deliverables!$E189)</f>
        <v/>
      </c>
      <c r="D189" s="51" t="str">
        <f aca="false">IF(Deliverables!$C189="","",IF(Deliverables!$G189="",Deliverables!$O189,Deliverables!$G189))</f>
        <v/>
      </c>
      <c r="E189" s="51" t="str">
        <f aca="false">IF(Deliverables!$C189="","",Deliverables!$O189)</f>
        <v/>
      </c>
      <c r="F189" s="49" t="str">
        <f aca="false">IF(Deliverables!$C189="","",Deliverables!$L189)</f>
        <v/>
      </c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customFormat="false" ht="15" hidden="false" customHeight="false" outlineLevel="0" collapsed="false">
      <c r="A190" s="49" t="str">
        <f aca="false">IF(Deliverables!$C190="","",Deliverables!$A190)</f>
        <v/>
      </c>
      <c r="B190" s="50" t="str">
        <f aca="false">IF(Deliverables!$C190="","",Deliverables!$C190)</f>
        <v/>
      </c>
      <c r="C190" s="49" t="str">
        <f aca="false">IF(Deliverables!$C190="","",Deliverables!$E190)</f>
        <v/>
      </c>
      <c r="D190" s="51" t="str">
        <f aca="false">IF(Deliverables!$C190="","",IF(Deliverables!$G190="",Deliverables!$O190,Deliverables!$G190))</f>
        <v/>
      </c>
      <c r="E190" s="51" t="str">
        <f aca="false">IF(Deliverables!$C190="","",Deliverables!$O190)</f>
        <v/>
      </c>
      <c r="F190" s="49" t="str">
        <f aca="false">IF(Deliverables!$C190="","",Deliverables!$L190)</f>
        <v/>
      </c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</row>
    <row r="191" customFormat="false" ht="15" hidden="false" customHeight="false" outlineLevel="0" collapsed="false">
      <c r="A191" s="49" t="str">
        <f aca="false">IF(Deliverables!$C191="","",Deliverables!$A191)</f>
        <v/>
      </c>
      <c r="B191" s="50" t="str">
        <f aca="false">IF(Deliverables!$C191="","",Deliverables!$C191)</f>
        <v/>
      </c>
      <c r="C191" s="49" t="str">
        <f aca="false">IF(Deliverables!$C191="","",Deliverables!$E191)</f>
        <v/>
      </c>
      <c r="D191" s="51" t="str">
        <f aca="false">IF(Deliverables!$C191="","",IF(Deliverables!$G191="",Deliverables!$O191,Deliverables!$G191))</f>
        <v/>
      </c>
      <c r="E191" s="51" t="str">
        <f aca="false">IF(Deliverables!$C191="","",Deliverables!$O191)</f>
        <v/>
      </c>
      <c r="F191" s="49" t="str">
        <f aca="false">IF(Deliverables!$C191="","",Deliverables!$L191)</f>
        <v/>
      </c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</row>
    <row r="192" customFormat="false" ht="15" hidden="false" customHeight="false" outlineLevel="0" collapsed="false">
      <c r="A192" s="49" t="str">
        <f aca="false">IF(Deliverables!$C192="","",Deliverables!$A192)</f>
        <v/>
      </c>
      <c r="B192" s="50" t="str">
        <f aca="false">IF(Deliverables!$C192="","",Deliverables!$C192)</f>
        <v/>
      </c>
      <c r="C192" s="49" t="str">
        <f aca="false">IF(Deliverables!$C192="","",Deliverables!$E192)</f>
        <v/>
      </c>
      <c r="D192" s="51" t="str">
        <f aca="false">IF(Deliverables!$C192="","",IF(Deliverables!$G192="",Deliverables!$O192,Deliverables!$G192))</f>
        <v/>
      </c>
      <c r="E192" s="51" t="str">
        <f aca="false">IF(Deliverables!$C192="","",Deliverables!$O192)</f>
        <v/>
      </c>
      <c r="F192" s="49" t="str">
        <f aca="false">IF(Deliverables!$C192="","",Deliverables!$L192)</f>
        <v/>
      </c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</row>
    <row r="193" customFormat="false" ht="15" hidden="false" customHeight="false" outlineLevel="0" collapsed="false">
      <c r="A193" s="49" t="str">
        <f aca="false">IF(Deliverables!$C193="","",Deliverables!$A193)</f>
        <v/>
      </c>
      <c r="B193" s="50" t="str">
        <f aca="false">IF(Deliverables!$C193="","",Deliverables!$C193)</f>
        <v/>
      </c>
      <c r="C193" s="49" t="str">
        <f aca="false">IF(Deliverables!$C193="","",Deliverables!$E193)</f>
        <v/>
      </c>
      <c r="D193" s="51" t="str">
        <f aca="false">IF(Deliverables!$C193="","",IF(Deliverables!$G193="",Deliverables!$O193,Deliverables!$G193))</f>
        <v/>
      </c>
      <c r="E193" s="51" t="str">
        <f aca="false">IF(Deliverables!$C193="","",Deliverables!$O193)</f>
        <v/>
      </c>
      <c r="F193" s="49" t="str">
        <f aca="false">IF(Deliverables!$C193="","",Deliverables!$L193)</f>
        <v/>
      </c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</row>
    <row r="194" customFormat="false" ht="15" hidden="false" customHeight="false" outlineLevel="0" collapsed="false">
      <c r="A194" s="49" t="str">
        <f aca="false">IF(Deliverables!$C194="","",Deliverables!$A194)</f>
        <v/>
      </c>
      <c r="B194" s="50" t="str">
        <f aca="false">IF(Deliverables!$C194="","",Deliverables!$C194)</f>
        <v/>
      </c>
      <c r="C194" s="49" t="str">
        <f aca="false">IF(Deliverables!$C194="","",Deliverables!$E194)</f>
        <v/>
      </c>
      <c r="D194" s="51" t="str">
        <f aca="false">IF(Deliverables!$C194="","",IF(Deliverables!$G194="",Deliverables!$O194,Deliverables!$G194))</f>
        <v/>
      </c>
      <c r="E194" s="51" t="str">
        <f aca="false">IF(Deliverables!$C194="","",Deliverables!$O194)</f>
        <v/>
      </c>
      <c r="F194" s="49" t="str">
        <f aca="false">IF(Deliverables!$C194="","",Deliverables!$L194)</f>
        <v/>
      </c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</row>
    <row r="195" customFormat="false" ht="15" hidden="false" customHeight="false" outlineLevel="0" collapsed="false">
      <c r="A195" s="49" t="str">
        <f aca="false">IF(Deliverables!$C195="","",Deliverables!$A195)</f>
        <v/>
      </c>
      <c r="B195" s="50" t="str">
        <f aca="false">IF(Deliverables!$C195="","",Deliverables!$C195)</f>
        <v/>
      </c>
      <c r="C195" s="49" t="str">
        <f aca="false">IF(Deliverables!$C195="","",Deliverables!$E195)</f>
        <v/>
      </c>
      <c r="D195" s="51" t="str">
        <f aca="false">IF(Deliverables!$C195="","",IF(Deliverables!$G195="",Deliverables!$O195,Deliverables!$G195))</f>
        <v/>
      </c>
      <c r="E195" s="51" t="str">
        <f aca="false">IF(Deliverables!$C195="","",Deliverables!$O195)</f>
        <v/>
      </c>
      <c r="F195" s="49" t="str">
        <f aca="false">IF(Deliverables!$C195="","",Deliverables!$L195)</f>
        <v/>
      </c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</row>
    <row r="196" customFormat="false" ht="15" hidden="false" customHeight="false" outlineLevel="0" collapsed="false">
      <c r="A196" s="49" t="str">
        <f aca="false">IF(Deliverables!$C196="","",Deliverables!$A196)</f>
        <v/>
      </c>
      <c r="B196" s="50" t="str">
        <f aca="false">IF(Deliverables!$C196="","",Deliverables!$C196)</f>
        <v/>
      </c>
      <c r="C196" s="49" t="str">
        <f aca="false">IF(Deliverables!$C196="","",Deliverables!$E196)</f>
        <v/>
      </c>
      <c r="D196" s="51" t="str">
        <f aca="false">IF(Deliverables!$C196="","",IF(Deliverables!$G196="",Deliverables!$O196,Deliverables!$G196))</f>
        <v/>
      </c>
      <c r="E196" s="51" t="str">
        <f aca="false">IF(Deliverables!$C196="","",Deliverables!$O196)</f>
        <v/>
      </c>
      <c r="F196" s="49" t="str">
        <f aca="false">IF(Deliverables!$C196="","",Deliverables!$L196)</f>
        <v/>
      </c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</row>
    <row r="197" customFormat="false" ht="15" hidden="false" customHeight="false" outlineLevel="0" collapsed="false">
      <c r="A197" s="49" t="str">
        <f aca="false">IF(Deliverables!$C197="","",Deliverables!$A197)</f>
        <v/>
      </c>
      <c r="B197" s="50" t="str">
        <f aca="false">IF(Deliverables!$C197="","",Deliverables!$C197)</f>
        <v/>
      </c>
      <c r="C197" s="49" t="str">
        <f aca="false">IF(Deliverables!$C197="","",Deliverables!$E197)</f>
        <v/>
      </c>
      <c r="D197" s="51" t="str">
        <f aca="false">IF(Deliverables!$C197="","",IF(Deliverables!$G197="",Deliverables!$O197,Deliverables!$G197))</f>
        <v/>
      </c>
      <c r="E197" s="51" t="str">
        <f aca="false">IF(Deliverables!$C197="","",Deliverables!$O197)</f>
        <v/>
      </c>
      <c r="F197" s="49" t="str">
        <f aca="false">IF(Deliverables!$C197="","",Deliverables!$L197)</f>
        <v/>
      </c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</row>
    <row r="198" customFormat="false" ht="15" hidden="false" customHeight="false" outlineLevel="0" collapsed="false">
      <c r="A198" s="49" t="str">
        <f aca="false">IF(Deliverables!$C198="","",Deliverables!$A198)</f>
        <v/>
      </c>
      <c r="B198" s="50" t="str">
        <f aca="false">IF(Deliverables!$C198="","",Deliverables!$C198)</f>
        <v/>
      </c>
      <c r="C198" s="49" t="str">
        <f aca="false">IF(Deliverables!$C198="","",Deliverables!$E198)</f>
        <v/>
      </c>
      <c r="D198" s="51" t="str">
        <f aca="false">IF(Deliverables!$C198="","",IF(Deliverables!$G198="",Deliverables!$O198,Deliverables!$G198))</f>
        <v/>
      </c>
      <c r="E198" s="51" t="str">
        <f aca="false">IF(Deliverables!$C198="","",Deliverables!$O198)</f>
        <v/>
      </c>
      <c r="F198" s="49" t="str">
        <f aca="false">IF(Deliverables!$C198="","",Deliverables!$L198)</f>
        <v/>
      </c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</row>
    <row r="199" customFormat="false" ht="15" hidden="false" customHeight="false" outlineLevel="0" collapsed="false">
      <c r="A199" s="49" t="str">
        <f aca="false">IF(Deliverables!$C199="","",Deliverables!$A199)</f>
        <v/>
      </c>
      <c r="B199" s="50" t="str">
        <f aca="false">IF(Deliverables!$C199="","",Deliverables!$C199)</f>
        <v/>
      </c>
      <c r="C199" s="49" t="str">
        <f aca="false">IF(Deliverables!$C199="","",Deliverables!$E199)</f>
        <v/>
      </c>
      <c r="D199" s="51" t="str">
        <f aca="false">IF(Deliverables!$C199="","",IF(Deliverables!$G199="",Deliverables!$O199,Deliverables!$G199))</f>
        <v/>
      </c>
      <c r="E199" s="51" t="str">
        <f aca="false">IF(Deliverables!$C199="","",Deliverables!$O199)</f>
        <v/>
      </c>
      <c r="F199" s="49" t="str">
        <f aca="false">IF(Deliverables!$C199="","",Deliverables!$L199)</f>
        <v/>
      </c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</row>
    <row r="200" customFormat="false" ht="15" hidden="false" customHeight="false" outlineLevel="0" collapsed="false">
      <c r="A200" s="49" t="str">
        <f aca="false">IF(Deliverables!$C200="","",Deliverables!$A200)</f>
        <v/>
      </c>
      <c r="B200" s="50" t="str">
        <f aca="false">IF(Deliverables!$C200="","",Deliverables!$C200)</f>
        <v/>
      </c>
      <c r="C200" s="49" t="str">
        <f aca="false">IF(Deliverables!$C200="","",Deliverables!$E200)</f>
        <v/>
      </c>
      <c r="D200" s="51" t="str">
        <f aca="false">IF(Deliverables!$C200="","",IF(Deliverables!$G200="",Deliverables!$O200,Deliverables!$G200))</f>
        <v/>
      </c>
      <c r="E200" s="51" t="str">
        <f aca="false">IF(Deliverables!$C200="","",Deliverables!$O200)</f>
        <v/>
      </c>
      <c r="F200" s="49" t="str">
        <f aca="false">IF(Deliverables!$C200="","",Deliverables!$L200)</f>
        <v/>
      </c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</row>
    <row r="201" customFormat="false" ht="15" hidden="false" customHeight="false" outlineLevel="0" collapsed="false">
      <c r="A201" s="49" t="str">
        <f aca="false">IF(Deliverables!$C201="","",Deliverables!$A201)</f>
        <v/>
      </c>
      <c r="B201" s="50" t="str">
        <f aca="false">IF(Deliverables!$C201="","",Deliverables!$C201)</f>
        <v/>
      </c>
      <c r="C201" s="49" t="str">
        <f aca="false">IF(Deliverables!$C201="","",Deliverables!$E201)</f>
        <v/>
      </c>
      <c r="D201" s="51" t="str">
        <f aca="false">IF(Deliverables!$C201="","",IF(Deliverables!$G201="",Deliverables!$O201,Deliverables!$G201))</f>
        <v/>
      </c>
      <c r="E201" s="51" t="str">
        <f aca="false">IF(Deliverables!$C201="","",Deliverables!$O201)</f>
        <v/>
      </c>
      <c r="F201" s="49" t="str">
        <f aca="false">IF(Deliverables!$C201="","",Deliverables!$L201)</f>
        <v/>
      </c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</row>
    <row r="202" customFormat="false" ht="15" hidden="false" customHeight="false" outlineLevel="0" collapsed="false">
      <c r="A202" s="49" t="str">
        <f aca="false">IF(Deliverables!$C202="","",Deliverables!$A202)</f>
        <v/>
      </c>
      <c r="B202" s="50" t="str">
        <f aca="false">IF(Deliverables!$C202="","",Deliverables!$C202)</f>
        <v/>
      </c>
      <c r="C202" s="49" t="str">
        <f aca="false">IF(Deliverables!$C202="","",Deliverables!$E202)</f>
        <v/>
      </c>
      <c r="D202" s="51" t="str">
        <f aca="false">IF(Deliverables!$C202="","",IF(Deliverables!$G202="",Deliverables!$O202,Deliverables!$G202))</f>
        <v/>
      </c>
      <c r="E202" s="51" t="str">
        <f aca="false">IF(Deliverables!$C202="","",Deliverables!$O202)</f>
        <v/>
      </c>
      <c r="F202" s="49" t="str">
        <f aca="false">IF(Deliverables!$C202="","",Deliverables!$L202)</f>
        <v/>
      </c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</row>
    <row r="203" customFormat="false" ht="15" hidden="false" customHeight="false" outlineLevel="0" collapsed="false">
      <c r="A203" s="49" t="str">
        <f aca="false">IF(Deliverables!$C203="","",Deliverables!$A203)</f>
        <v/>
      </c>
      <c r="B203" s="50" t="str">
        <f aca="false">IF(Deliverables!$C203="","",Deliverables!$C203)</f>
        <v/>
      </c>
      <c r="C203" s="49" t="str">
        <f aca="false">IF(Deliverables!$C203="","",Deliverables!$E203)</f>
        <v/>
      </c>
      <c r="D203" s="51" t="str">
        <f aca="false">IF(Deliverables!$C203="","",IF(Deliverables!$G203="",Deliverables!$O203,Deliverables!$G203))</f>
        <v/>
      </c>
      <c r="E203" s="51" t="str">
        <f aca="false">IF(Deliverables!$C203="","",Deliverables!$O203)</f>
        <v/>
      </c>
      <c r="F203" s="49" t="str">
        <f aca="false">IF(Deliverables!$C203="","",Deliverables!$L203)</f>
        <v/>
      </c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</row>
    <row r="204" customFormat="false" ht="15" hidden="false" customHeight="false" outlineLevel="0" collapsed="false">
      <c r="A204" s="49" t="str">
        <f aca="false">IF(Deliverables!$C204="","",Deliverables!$A204)</f>
        <v/>
      </c>
      <c r="B204" s="50" t="str">
        <f aca="false">IF(Deliverables!$C204="","",Deliverables!$C204)</f>
        <v/>
      </c>
      <c r="C204" s="49" t="str">
        <f aca="false">IF(Deliverables!$C204="","",Deliverables!$E204)</f>
        <v/>
      </c>
      <c r="D204" s="51" t="str">
        <f aca="false">IF(Deliverables!$C204="","",IF(Deliverables!$G204="",Deliverables!$O204,Deliverables!$G204))</f>
        <v/>
      </c>
      <c r="E204" s="51" t="str">
        <f aca="false">IF(Deliverables!$C204="","",Deliverables!$O204)</f>
        <v/>
      </c>
      <c r="F204" s="49" t="str">
        <f aca="false">IF(Deliverables!$C204="","",Deliverables!$L204)</f>
        <v/>
      </c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</row>
    <row r="205" customFormat="false" ht="15" hidden="false" customHeight="false" outlineLevel="0" collapsed="false">
      <c r="A205" s="49" t="str">
        <f aca="false">IF(Deliverables!$C205="","",Deliverables!$A205)</f>
        <v/>
      </c>
      <c r="B205" s="50" t="str">
        <f aca="false">IF(Deliverables!$C205="","",Deliverables!$C205)</f>
        <v/>
      </c>
      <c r="C205" s="49" t="str">
        <f aca="false">IF(Deliverables!$C205="","",Deliverables!$E205)</f>
        <v/>
      </c>
      <c r="D205" s="51" t="str">
        <f aca="false">IF(Deliverables!$C205="","",IF(Deliverables!$G205="",Deliverables!$O205,Deliverables!$G205))</f>
        <v/>
      </c>
      <c r="E205" s="51" t="str">
        <f aca="false">IF(Deliverables!$C205="","",Deliverables!$O205)</f>
        <v/>
      </c>
      <c r="F205" s="49" t="str">
        <f aca="false">IF(Deliverables!$C205="","",Deliverables!$L205)</f>
        <v/>
      </c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</row>
  </sheetData>
  <conditionalFormatting sqref="G6:AJ205">
    <cfRule type="expression" priority="2" aboveAverage="0" equalAverage="0" bottom="0" percent="0" rank="0" text="" dxfId="21">
      <formula>AND(AND($D6&lt;&gt;"",$E6&lt;&gt;"",G$5+6&gt;=$D6,G$5&lt;=$E6),$F6="Completed")</formula>
    </cfRule>
    <cfRule type="expression" priority="3" aboveAverage="0" equalAverage="0" bottom="0" percent="0" rank="0" text="" dxfId="22">
      <formula>AND(AND($D6&lt;&gt;"",$E6&lt;&gt;"",G$5+6&gt;=$D6,G$5&lt;=$E6),$E6&lt;StatusDate,$F6&lt;&gt;"Cancelled")</formula>
    </cfRule>
    <cfRule type="expression" priority="4" aboveAverage="0" equalAverage="0" bottom="0" percent="0" rank="0" text="" dxfId="23">
      <formula>AND($D6&lt;&gt;"",$E6&lt;&gt;"",G$5+6&gt;=$D6,G$5&lt;=$E6)</formula>
    </cfRule>
    <cfRule type="expression" priority="5" aboveAverage="0" equalAverage="0" bottom="0" percent="0" rank="0" text="" dxfId="24">
      <formula>AND(StatusDate&gt;=G$5,StatusDate&lt;G$5+7)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2026-10-29T14:28:08Z</dcterms:created>
  <dc:creator>openpyxl</dc:creator>
  <dc:description/>
  <dc:language>en-US</dc:language>
  <cp:lastModifiedBy/>
  <dcterms:modified xsi:type="dcterms:W3CDTF">2026-10-29T14:28:13Z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