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One-Way ANOVA" sheetId="2" state="visible" r:id="rId4"/>
    <sheet name="Post-Hoc Tests" sheetId="3" state="visible" r:id="rId5"/>
    <sheet name="Two-Way ANOVA" sheetId="4" state="visible" r:id="rId6"/>
    <sheet name="From Summary Stats" sheetId="5" state="visible" r:id="rId7"/>
    <sheet name="q Table" sheetId="6" state="visible" r:id="rId8"/>
    <sheet name="Lists" sheetId="7" state="hidden" r:id="rId9"/>
  </sheets>
  <definedNames>
    <definedName function="false" hidden="false" localSheetId="4" name="_xlnm.Print_Area" vbProcedure="false">'From Summary Stats'!$A$1:$J$34</definedName>
    <definedName function="false" hidden="false" localSheetId="1" name="_xlnm.Print_Area" vbProcedure="false">'One-Way ANOVA'!$A$1:$R$60</definedName>
    <definedName function="false" hidden="false" localSheetId="2" name="_xlnm.Print_Area" vbProcedure="false">'Post-Hoc Tests'!$A$1:$X$34</definedName>
    <definedName function="false" hidden="false" localSheetId="3" name="_xlnm.Print_Area" vbProcedure="false">'Two-Way ANOVA'!$A$1:$L$61</definedName>
    <definedName function="false" hidden="false" name="L_Alpha" vbProcedure="false">Lists!$A$1:$A$3</definedName>
    <definedName function="false" hidden="false" name="OW_alpha" vbProcedure="false">'One-Way ANOVA'!$I$6</definedName>
    <definedName function="false" hidden="false" name="Q_df" vbProcedure="false">'q Table'!$A$5:$A$55</definedName>
    <definedName function="false" hidden="false" name="Q_tab" vbProcedure="false">'q Table'!$B$5:$V$55</definedName>
    <definedName function="false" hidden="false" name="TW_alpha" vbProcedure="false">'Two-Way ANOVA'!$F$8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<sst xmlns="http://schemas.openxmlformats.org/spreadsheetml/2006/main" count="341" uniqueCount="208">
  <si>
    <t xml:space="preserve">ANOVA AND POST-HOC ANALYSIS WORKBOOK</t>
  </si>
  <si>
    <t xml:space="preserve">For researchers and analysts comparing means across three or more groups. All results are live formulas – no add-ins or macros needed.</t>
  </si>
  <si>
    <t xml:space="preserve">WHICH SHEET SHOULD I USE?</t>
  </si>
  <si>
    <t xml:space="preserve">One-Way ANOVA</t>
  </si>
  <si>
    <t xml:space="preserve">One factor (grouping variable) with 2–6 groups and raw data. Gives descriptives, ANOVA table, Levene's test, Welch's ANOVA, effect sizes, a plain-language conclusion and a means chart.</t>
  </si>
  <si>
    <t xml:space="preserve">Post-Hoc Tests</t>
  </si>
  <si>
    <t xml:space="preserve">After a significant one-way ANOVA: every pair of groups compared with Tukey HSD, Games-Howell and Bonferroni. Fully linked – nothing to enter.</t>
  </si>
  <si>
    <t xml:space="preserve">Two-Way ANOVA</t>
  </si>
  <si>
    <t xml:space="preserve">Two factors (up to 4 levels each) plus their interaction, raw data in long format (one row per observation). Includes cell means and an interaction plot.</t>
  </si>
  <si>
    <t xml:space="preserve">From Summary Stats</t>
  </si>
  <si>
    <t xml:space="preserve">Only n, mean and SD per group are available (e.g. from a report). Gives the ANOVA table, Welch's ANOVA and effect sizes.</t>
  </si>
  <si>
    <t xml:space="preserve">q Table</t>
  </si>
  <si>
    <t xml:space="preserve">Reference table of studentized range critical values used by Tukey and Games-Howell.</t>
  </si>
  <si>
    <t xml:space="preserve">HOW TO USE</t>
  </si>
  <si>
    <t xml:space="preserve">1. Prepare data</t>
  </si>
  <si>
    <t xml:space="preserve">One numeric outcome per observation. Remove text, codes such as 999 and blank-coded missing values.</t>
  </si>
  <si>
    <t xml:space="preserve">2. Enter data</t>
  </si>
  <si>
    <t xml:space="preserve">Type/paste over the blue example values. One-Way: group names in row 7, values in columns A–F. Two-Way: factor levels in columns A–B, value in column C, then type the level names in the blue grid cells exactly as they appear in the data.</t>
  </si>
  <si>
    <t xml:space="preserve">3. Set α</t>
  </si>
  <si>
    <t xml:space="preserve">Choose 0.10, 0.05 or 0.01 in the yellow α cell and describe the outcome variable.</t>
  </si>
  <si>
    <t xml:space="preserve">4. Check assumptions</t>
  </si>
  <si>
    <t xml:space="preserve">Look at Levene's test. If p &lt; α, variances differ: report Welch's F and use Games-Howell post-hoc tests.</t>
  </si>
  <si>
    <t xml:space="preserve">5. Read results</t>
  </si>
  <si>
    <t xml:space="preserve">Use the yellow key cells (F, p-value, η²) and the plain-language conclusion; the Decision cell turns green when H₀ is rejected.</t>
  </si>
  <si>
    <t xml:space="preserve">6. Follow up</t>
  </si>
  <si>
    <t xml:space="preserve">If the ANOVA is significant, open Post-Hoc Tests and report the pairs marked 'Yes' with their mean differences and confidence intervals.</t>
  </si>
  <si>
    <t xml:space="preserve">7. Clear for reuse</t>
  </si>
  <si>
    <t xml:space="preserve">Delete the blue example data (not formulas). Unused groups/levels simply stay blank.</t>
  </si>
  <si>
    <t xml:space="preserve">INTERPRETATION GUIDE</t>
  </si>
  <si>
    <t xml:space="preserve">Null hypothesis (H₀)</t>
  </si>
  <si>
    <t xml:space="preserve">All group means are equal. A p-value below α means at least one mean differs – ANOVA does not say which; post-hoc tests do.</t>
  </si>
  <si>
    <t xml:space="preserve">Effect size η² / partial η²</t>
  </si>
  <si>
    <t xml:space="preserve">≈0.01 small, ≈0.06 medium, ≥0.14 large (Cohen). ω² is a less biased estimate, preferred for small samples.</t>
  </si>
  <si>
    <t xml:space="preserve">Tukey HSD</t>
  </si>
  <si>
    <t xml:space="preserve">Default when variances are equal; Tukey–Kramer form handles unequal group sizes.</t>
  </si>
  <si>
    <t xml:space="preserve">Games-Howell</t>
  </si>
  <si>
    <t xml:space="preserve">Use when Levene's test is significant (unequal variances) and/or group sizes differ a lot.</t>
  </si>
  <si>
    <t xml:space="preserve">Bonferroni</t>
  </si>
  <si>
    <t xml:space="preserve">Conservative; p-values multiplied by the number of comparisons. Good when only a few comparisons matter.</t>
  </si>
  <si>
    <t xml:space="preserve">Assumptions</t>
  </si>
  <si>
    <t xml:space="preserve">Independent observations; outcome roughly normal within each group (ANOVA is robust when n per group ≥ 15–20); equal variances (check Levene).</t>
  </si>
  <si>
    <t xml:space="preserve">Reporting example</t>
  </si>
  <si>
    <t xml:space="preserve">F(3, 56) = 8.10, p &lt; .001, η² = .30. Tukey HSD showed that the Blended group scored significantly higher than the Online and Lecture groups (p &lt; .05).</t>
  </si>
  <si>
    <t xml:space="preserve">COLOUR KEY</t>
  </si>
  <si>
    <t xml:space="preserve">Blue text</t>
  </si>
  <si>
    <t xml:space="preserve">Inputs you can change (data, names, settings).</t>
  </si>
  <si>
    <t xml:space="preserve">Yellow fill</t>
  </si>
  <si>
    <t xml:space="preserve">Key results and the α setting.</t>
  </si>
  <si>
    <t xml:space="preserve">Green text</t>
  </si>
  <si>
    <t xml:space="preserve">Values linked from another sheet.</t>
  </si>
  <si>
    <t xml:space="preserve">Black text</t>
  </si>
  <si>
    <t xml:space="preserve">Calculations – do not overwrite.</t>
  </si>
  <si>
    <t xml:space="preserve">Technical notes: p-values use Excel's FDIST/TDIST, which truncate fractional df (Welch, Games-Howell) to whole numbers – differences from SPSS/R are tiny. Hidden helper columns hold intermediate sums; do not delete columns.</t>
  </si>
  <si>
    <t xml:space="preserve">ONE-WAY ANOVA</t>
  </si>
  <si>
    <t xml:space="preserve">Compares the means of 2–6 independent groups. Type group names in row 7 and paste data in columns A–F (blue). Results update automatically.</t>
  </si>
  <si>
    <t xml:space="preserve">INPUTS</t>
  </si>
  <si>
    <t xml:space="preserve">Group names ▼ (edit)</t>
  </si>
  <si>
    <t xml:space="preserve">Outcome variable</t>
  </si>
  <si>
    <t xml:space="preserve">Test score (%)</t>
  </si>
  <si>
    <t xml:space="preserve">Significance level (α)</t>
  </si>
  <si>
    <t xml:space="preserve">Lecture</t>
  </si>
  <si>
    <t xml:space="preserve">Group work</t>
  </si>
  <si>
    <t xml:space="preserve">Online</t>
  </si>
  <si>
    <t xml:space="preserve">Blended</t>
  </si>
  <si>
    <t xml:space="preserve">|dev| A</t>
  </si>
  <si>
    <t xml:space="preserve">|dev| B</t>
  </si>
  <si>
    <t xml:space="preserve">|dev| C</t>
  </si>
  <si>
    <t xml:space="preserve">|dev| D</t>
  </si>
  <si>
    <t xml:space="preserve">|dev| E</t>
  </si>
  <si>
    <t xml:space="preserve">|dev| F</t>
  </si>
  <si>
    <t xml:space="preserve">DESCRIPTIVE STATISTICS</t>
  </si>
  <si>
    <t xml:space="preserve">Group</t>
  </si>
  <si>
    <t xml:space="preserve">n</t>
  </si>
  <si>
    <t xml:space="preserve">Mean</t>
  </si>
  <si>
    <t xml:space="preserve">Std dev</t>
  </si>
  <si>
    <t xml:space="preserve">Variance</t>
  </si>
  <si>
    <t xml:space="preserve">Std error</t>
  </si>
  <si>
    <t xml:space="preserve">CI lower (1−α)</t>
  </si>
  <si>
    <t xml:space="preserve">CI upper (1−α)</t>
  </si>
  <si>
    <t xml:space="preserve">Median</t>
  </si>
  <si>
    <t xml:space="preserve">Min</t>
  </si>
  <si>
    <t xml:space="preserve">Max</t>
  </si>
  <si>
    <t xml:space="preserve">SSB part</t>
  </si>
  <si>
    <t xml:space="preserve">SSW part</t>
  </si>
  <si>
    <t xml:space="preserve">Welch w</t>
  </si>
  <si>
    <t xml:space="preserve">w×mean</t>
  </si>
  <si>
    <t xml:space="preserve">Welch term</t>
  </si>
  <si>
    <t xml:space="preserve">BF mean |z|</t>
  </si>
  <si>
    <t xml:space="preserve">BF SSB</t>
  </si>
  <si>
    <t xml:space="preserve">BF SSW</t>
  </si>
  <si>
    <t xml:space="preserve">Welch A part</t>
  </si>
  <si>
    <t xml:space="preserve">All groups</t>
  </si>
  <si>
    <t xml:space="preserve">Number of groups with data (k)</t>
  </si>
  <si>
    <t xml:space="preserve">ONE-WAY ANOVA TABLE</t>
  </si>
  <si>
    <t xml:space="preserve">Source of variation</t>
  </si>
  <si>
    <t xml:space="preserve">Sum of squares</t>
  </si>
  <si>
    <t xml:space="preserve">df</t>
  </si>
  <si>
    <t xml:space="preserve">Mean square</t>
  </si>
  <si>
    <t xml:space="preserve">F</t>
  </si>
  <si>
    <t xml:space="preserve">p-value</t>
  </si>
  <si>
    <t xml:space="preserve">F critical</t>
  </si>
  <si>
    <t xml:space="preserve">Between groups</t>
  </si>
  <si>
    <t xml:space="preserve">Within groups (error)</t>
  </si>
  <si>
    <t xml:space="preserve">Total</t>
  </si>
  <si>
    <t xml:space="preserve">Decision</t>
  </si>
  <si>
    <t xml:space="preserve">ASSUMPTION CHECK &amp; ROBUST TEST</t>
  </si>
  <si>
    <t xml:space="preserve">EFFECT SIZE</t>
  </si>
  <si>
    <t xml:space="preserve">Levene's test F (median-centred, Brown–Forsythe)</t>
  </si>
  <si>
    <t xml:space="preserve">Eta squared (η²)</t>
  </si>
  <si>
    <t xml:space="preserve">Levene's test p-value</t>
  </si>
  <si>
    <t xml:space="preserve">Omega squared (ω²)</t>
  </si>
  <si>
    <t xml:space="preserve">Equal variances?</t>
  </si>
  <si>
    <t xml:space="preserve">Cohen's f</t>
  </si>
  <si>
    <t xml:space="preserve">Welch's F (unequal variances)</t>
  </si>
  <si>
    <t xml:space="preserve">Magnitude (η²)</t>
  </si>
  <si>
    <t xml:space="preserve">Welch df1</t>
  </si>
  <si>
    <t xml:space="preserve">Welch df2</t>
  </si>
  <si>
    <t xml:space="preserve">Welch p-value</t>
  </si>
  <si>
    <t xml:space="preserve">PLAIN-LANGUAGE CONCLUSION</t>
  </si>
  <si>
    <t xml:space="preserve">POST-HOC MULTIPLE COMPARISONS</t>
  </si>
  <si>
    <t xml:space="preserve">All pairwise comparisons of the groups on the One-Way ANOVA sheet. Nothing to enter here – results are linked. Use when the ANOVA (or Welch) F is significant.</t>
  </si>
  <si>
    <t xml:space="preserve">SETTINGS (linked from One-Way ANOVA)</t>
  </si>
  <si>
    <t xml:space="preserve">Recommended post-hoc method</t>
  </si>
  <si>
    <t xml:space="preserve">Number of groups (k)</t>
  </si>
  <si>
    <t xml:space="preserve">Error df (within groups)</t>
  </si>
  <si>
    <t xml:space="preserve">Mean square error (MSW)</t>
  </si>
  <si>
    <t xml:space="preserve">Number of comparisons (m)</t>
  </si>
  <si>
    <t xml:space="preserve">Tukey critical q</t>
  </si>
  <si>
    <t xml:space="preserve">Bonferroni critical t</t>
  </si>
  <si>
    <t xml:space="preserve">ANOVA p-value</t>
  </si>
  <si>
    <t xml:space="preserve">Levene p-value</t>
  </si>
  <si>
    <t xml:space="preserve">Comparison</t>
  </si>
  <si>
    <t xml:space="preserve">Tukey HSD (Tukey–Kramer)</t>
  </si>
  <si>
    <t xml:space="preserve">Games-Howell (unequal variances)</t>
  </si>
  <si>
    <t xml:space="preserve">Bonferroni (pooled-variance t-tests)</t>
  </si>
  <si>
    <t xml:space="preserve">#</t>
  </si>
  <si>
    <t xml:space="preserve">Group i</t>
  </si>
  <si>
    <t xml:space="preserve">Group j</t>
  </si>
  <si>
    <t xml:space="preserve">Mean i</t>
  </si>
  <si>
    <t xml:space="preserve">Mean j</t>
  </si>
  <si>
    <t xml:space="preserve">Difference (i − j)</t>
  </si>
  <si>
    <t xml:space="preserve">q</t>
  </si>
  <si>
    <t xml:space="preserve">CI lower</t>
  </si>
  <si>
    <t xml:space="preserve">CI upper</t>
  </si>
  <si>
    <t xml:space="preserve">Significant?</t>
  </si>
  <si>
    <t xml:space="preserve">Critical q</t>
  </si>
  <si>
    <t xml:space="preserve">t</t>
  </si>
  <si>
    <t xml:space="preserve">p (unadjusted)</t>
  </si>
  <si>
    <t xml:space="preserve">p (Bonferroni)</t>
  </si>
  <si>
    <t xml:space="preserve">Reading the table: a pair differs significantly when 'Significant?' = Yes (equivalently, its confidence interval excludes 0). Rows for unused groups stay blank. Tukey/Games-Howell critical q are taken from the 'q Table' sheet (interpolated on 1/df).</t>
  </si>
  <si>
    <t xml:space="preserve">TWO-WAY ANOVA (with replication)</t>
  </si>
  <si>
    <t xml:space="preserve">Tests two factors and their interaction. Enter one observation per row (columns A–C, long format), then type the level names exactly as used in the data (blue cells in the grids).</t>
  </si>
  <si>
    <t xml:space="preserve">Factor A name</t>
  </si>
  <si>
    <t xml:space="preserve">Training mode</t>
  </si>
  <si>
    <t xml:space="preserve">Factor B name</t>
  </si>
  <si>
    <t xml:space="preserve">District</t>
  </si>
  <si>
    <t xml:space="preserve">Factor A level</t>
  </si>
  <si>
    <t xml:space="preserve">Factor B level</t>
  </si>
  <si>
    <t xml:space="preserve">Value</t>
  </si>
  <si>
    <t xml:space="preserve">Knowledge score</t>
  </si>
  <si>
    <t xml:space="preserve">Classroom</t>
  </si>
  <si>
    <t xml:space="preserve">Jaman North</t>
  </si>
  <si>
    <t xml:space="preserve">CELL COUNTS (n)  –  type level names in the blue cells</t>
  </si>
  <si>
    <t xml:space="preserve">A ↓   /   B →</t>
  </si>
  <si>
    <t xml:space="preserve">Jaman South</t>
  </si>
  <si>
    <t xml:space="preserve">Row total</t>
  </si>
  <si>
    <t xml:space="preserve">Field demo</t>
  </si>
  <si>
    <t xml:space="preserve">Radio</t>
  </si>
  <si>
    <t xml:space="preserve">Column total</t>
  </si>
  <si>
    <t xml:space="preserve">CELL MEANS</t>
  </si>
  <si>
    <t xml:space="preserve">Row mean</t>
  </si>
  <si>
    <t xml:space="preserve">Column mean</t>
  </si>
  <si>
    <t xml:space="preserve">← grand mean</t>
  </si>
  <si>
    <t xml:space="preserve">Design check</t>
  </si>
  <si>
    <t xml:space="preserve">TWO-WAY ANOVA TABLE</t>
  </si>
  <si>
    <t xml:space="preserve">Partial η²</t>
  </si>
  <si>
    <t xml:space="preserve">Within cells (error)</t>
  </si>
  <si>
    <t xml:space="preserve">DECISIONS &amp; INTERPRETATION</t>
  </si>
  <si>
    <t xml:space="preserve">Chart covers the example layout (3 A-levels × 2 B-levels). If you use more levels, right-click the chart → Select Data and extend the range to the Cell Means grid (F19:I23).</t>
  </si>
  <si>
    <t xml:space="preserve">ONE-WAY ANOVA FROM SUMMARY STATISTICS</t>
  </si>
  <si>
    <t xml:space="preserve">Use when you only have each group's n, mean and standard deviation (e.g. from a report or published paper). Up to 8 groups.</t>
  </si>
  <si>
    <t xml:space="preserve">n×(mean−GM)²</t>
  </si>
  <si>
    <t xml:space="preserve">(n−1)×s²</t>
  </si>
  <si>
    <t xml:space="preserve">District A</t>
  </si>
  <si>
    <t xml:space="preserve">District B</t>
  </si>
  <si>
    <t xml:space="preserve">District C</t>
  </si>
  <si>
    <t xml:space="preserve">Total / grand mean</t>
  </si>
  <si>
    <t xml:space="preserve">Groups used (k)</t>
  </si>
  <si>
    <t xml:space="preserve">Groups need n ≥ 2 and an SD to be included.</t>
  </si>
  <si>
    <t xml:space="preserve">ANOVA TABLE</t>
  </si>
  <si>
    <t xml:space="preserve">Source</t>
  </si>
  <si>
    <t xml:space="preserve">Within groups</t>
  </si>
  <si>
    <t xml:space="preserve">WELCH'S ANOVA &amp; EFFECT SIZE</t>
  </si>
  <si>
    <t xml:space="preserve">Welch's F</t>
  </si>
  <si>
    <t xml:space="preserve">Welch df1 / df2</t>
  </si>
  <si>
    <t xml:space="preserve">Note: Levene's test and post-hoc tests need raw data – use the One-Way ANOVA sheet when you have it.</t>
  </si>
  <si>
    <t xml:space="preserve">CRITICAL VALUES OF THE STUDENTIZED RANGE  q(α; k, df)</t>
  </si>
  <si>
    <t xml:space="preserve">Used by Tukey HSD and Games-Howell. k = number of groups, df = error degrees of freedom. Values computed exactly (SciPy studentized_range); intermediate df are interpolated on 1/df.</t>
  </si>
  <si>
    <t xml:space="preserve">α = 0.10</t>
  </si>
  <si>
    <t xml:space="preserve">α = 0.05</t>
  </si>
  <si>
    <t xml:space="preserve">α = 0.01</t>
  </si>
  <si>
    <t xml:space="preserve">k = 2</t>
  </si>
  <si>
    <t xml:space="preserve">k = 3</t>
  </si>
  <si>
    <t xml:space="preserve">k = 4</t>
  </si>
  <si>
    <t xml:space="preserve">k = 5</t>
  </si>
  <si>
    <t xml:space="preserve">k = 6</t>
  </si>
  <si>
    <t xml:space="preserve">k = 7</t>
  </si>
  <si>
    <t xml:space="preserve">k = 8</t>
  </si>
</sst>
</file>

<file path=xl/styles.xml><?xml version="1.0" encoding="utf-8"?>
<styleSheet xmlns="http://schemas.openxmlformats.org/spreadsheetml/2006/main">
  <numFmts count="8">
    <numFmt numFmtId="164" formatCode="General"/>
    <numFmt numFmtId="165" formatCode="0.00"/>
    <numFmt numFmtId="166" formatCode="General"/>
    <numFmt numFmtId="167" formatCode="#,##0.00"/>
    <numFmt numFmtId="168" formatCode="0"/>
    <numFmt numFmtId="169" formatCode="0.000"/>
    <numFmt numFmtId="170" formatCode="0.0000"/>
    <numFmt numFmtId="171" formatCode="0.0"/>
  </numFmts>
  <fonts count="22">
    <font>
      <sz val="11"/>
      <color theme="1"/>
      <name val="Calibri"/>
      <family val="2"/>
      <charset val="1"/>
    </font>
    <font>
      <sz val="10"/>
      <name val="Arial"/>
      <family val="0"/>
    </font>
    <font>
      <sz val="10"/>
      <name val="Arial"/>
      <family val="0"/>
    </font>
    <font>
      <sz val="10"/>
      <name val="Arial"/>
      <family val="0"/>
    </font>
    <font>
      <b val="true"/>
      <sz val="16"/>
      <color rgb="FF203864"/>
      <name val="Arial"/>
      <family val="0"/>
      <charset val="1"/>
    </font>
    <font>
      <i val="true"/>
      <sz val="10"/>
      <color rgb="FF595959"/>
      <name val="Arial"/>
      <family val="0"/>
      <charset val="1"/>
    </font>
    <font>
      <b val="true"/>
      <sz val="10"/>
      <color rgb="FFFFFFFF"/>
      <name val="Arial"/>
      <family val="0"/>
      <charset val="1"/>
    </font>
    <font>
      <b val="true"/>
      <sz val="10"/>
      <name val="Arial"/>
      <family val="0"/>
      <charset val="1"/>
    </font>
    <font>
      <sz val="10"/>
      <name val="Arial"/>
      <family val="0"/>
      <charset val="1"/>
    </font>
    <font>
      <i val="true"/>
      <sz val="9"/>
      <color rgb="FF595959"/>
      <name val="Arial"/>
      <family val="0"/>
      <charset val="1"/>
    </font>
    <font>
      <b val="true"/>
      <sz val="14"/>
      <color rgb="FF203864"/>
      <name val="Arial"/>
      <family val="0"/>
      <charset val="1"/>
    </font>
    <font>
      <b val="true"/>
      <sz val="10"/>
      <color rgb="FF203864"/>
      <name val="Arial"/>
      <family val="0"/>
      <charset val="1"/>
    </font>
    <font>
      <sz val="10"/>
      <color rgb="FF0000FF"/>
      <name val="Arial"/>
      <family val="0"/>
      <charset val="1"/>
    </font>
    <font>
      <b val="true"/>
      <sz val="10"/>
      <color rgb="FF0000FF"/>
      <name val="Arial"/>
      <family val="0"/>
      <charset val="1"/>
    </font>
    <font>
      <sz val="8"/>
      <color rgb="FF7F7F7F"/>
      <name val="Arial"/>
      <family val="0"/>
      <charset val="1"/>
    </font>
    <font>
      <b val="true"/>
      <sz val="10"/>
      <color rgb="FFC00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08000"/>
      <name val="Arial"/>
      <family val="0"/>
      <charset val="1"/>
    </font>
    <font>
      <b val="true"/>
      <sz val="11"/>
      <name val="Arial"/>
      <family val="0"/>
      <charset val="1"/>
    </font>
    <font>
      <i val="true"/>
      <sz val="10"/>
      <name val="Arial"/>
      <family val="0"/>
      <charset val="1"/>
    </font>
  </fonts>
  <fills count="14">
    <fill>
      <patternFill patternType="none"/>
    </fill>
    <fill>
      <patternFill patternType="gray125"/>
    </fill>
    <fill>
      <patternFill patternType="solid">
        <fgColor rgb="FF203864"/>
        <bgColor rgb="FF333333"/>
      </patternFill>
    </fill>
    <fill>
      <patternFill patternType="solid">
        <fgColor rgb="FFEEF2F8"/>
        <bgColor rgb="FFF5F6F8"/>
      </patternFill>
    </fill>
    <fill>
      <patternFill patternType="solid">
        <fgColor rgb="FFFFF8DC"/>
        <bgColor rgb="FFF9F9F9"/>
      </patternFill>
    </fill>
    <fill>
      <patternFill patternType="solid">
        <fgColor rgb="FFFFFF00"/>
        <bgColor rgb="FFFFFF00"/>
      </patternFill>
    </fill>
    <fill>
      <patternFill patternType="solid">
        <fgColor rgb="FFDDE4F0"/>
        <bgColor rgb="FFE2EFDA"/>
      </patternFill>
    </fill>
    <fill>
      <patternFill patternType="solid">
        <fgColor rgb="FFE2EFDA"/>
        <bgColor rgb="FFDDE4F0"/>
      </patternFill>
    </fill>
    <fill>
      <patternFill patternType="solid">
        <fgColor rgb="FF2E75B6"/>
        <bgColor rgb="FF0066CC"/>
      </patternFill>
    </fill>
    <fill>
      <patternFill patternType="solid">
        <fgColor rgb="FF548235"/>
        <bgColor rgb="FF595959"/>
      </patternFill>
    </fill>
    <fill>
      <patternFill patternType="solid">
        <fgColor rgb="FF7030A0"/>
        <bgColor rgb="FF993366"/>
      </patternFill>
    </fill>
    <fill>
      <patternFill patternType="solid">
        <fgColor rgb="FFF5F6F8"/>
        <bgColor rgb="FFF9F9F9"/>
      </patternFill>
    </fill>
    <fill>
      <patternFill patternType="solid">
        <fgColor rgb="FF7F6000"/>
        <bgColor rgb="FF9C5700"/>
      </patternFill>
    </fill>
    <fill>
      <patternFill patternType="solid">
        <fgColor rgb="FFC00000"/>
        <bgColor rgb="FF800000"/>
      </patternFill>
    </fill>
  </fills>
  <borders count="3">
    <border diagonalUp="false" diagonalDown="false">
      <left/>
      <right/>
      <top/>
      <bottom/>
      <diagonal/>
    </border>
    <border diagonalUp="false" diagonalDown="false">
      <left style="thin">
        <color rgb="FFB7C3D0"/>
      </left>
      <right style="thin">
        <color rgb="FFB7C3D0"/>
      </right>
      <top style="thin">
        <color rgb="FFB7C3D0"/>
      </top>
      <bottom style="thin">
        <color rgb="FFB7C3D0"/>
      </bottom>
      <diagonal/>
    </border>
    <border diagonalUp="false" diagonalDown="false">
      <left style="thin">
        <color rgb="FFB7C3D0"/>
      </left>
      <right/>
      <top style="thin">
        <color rgb="FFB7C3D0"/>
      </top>
      <bottom style="thin">
        <color rgb="FFB7C3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5" fontId="12" fillId="5"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center" vertical="center" textRotation="0" wrapText="true" indent="0" shrinkToFit="false"/>
      <protection locked="true" hidden="false"/>
    </xf>
    <xf numFmtId="167" fontId="8" fillId="0" borderId="1" xfId="0" applyFont="true" applyBorder="true" applyAlignment="true" applyProtection="false">
      <alignment horizontal="center" vertical="center" textRotation="0" wrapText="tru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7" fillId="6" borderId="1" xfId="0" applyFont="true" applyBorder="true" applyAlignment="false" applyProtection="false">
      <alignment horizontal="general" vertical="bottom" textRotation="0" wrapText="false" indent="0" shrinkToFit="false"/>
      <protection locked="true" hidden="false"/>
    </xf>
    <xf numFmtId="166" fontId="7" fillId="6" borderId="1" xfId="0" applyFont="true" applyBorder="true" applyAlignment="true" applyProtection="false">
      <alignment horizontal="center" vertical="center" textRotation="0" wrapText="true" indent="0" shrinkToFit="false"/>
      <protection locked="true" hidden="false"/>
    </xf>
    <xf numFmtId="167" fontId="7" fillId="6"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true" applyProtection="false">
      <alignment horizontal="center" vertical="center" textRotation="0" wrapText="true" indent="0" shrinkToFit="false"/>
      <protection locked="true" hidden="false"/>
    </xf>
    <xf numFmtId="169" fontId="7" fillId="5" borderId="1" xfId="0" applyFont="true" applyBorder="true" applyAlignment="true" applyProtection="false">
      <alignment horizontal="center" vertical="center" textRotation="0" wrapText="true" indent="0" shrinkToFit="false"/>
      <protection locked="true" hidden="false"/>
    </xf>
    <xf numFmtId="170" fontId="7" fillId="5" borderId="1" xfId="0" applyFont="true" applyBorder="true" applyAlignment="true" applyProtection="false">
      <alignment horizontal="center" vertical="center" textRotation="0" wrapText="true" indent="0" shrinkToFit="false"/>
      <protection locked="true" hidden="false"/>
    </xf>
    <xf numFmtId="169" fontId="8" fillId="0" borderId="1" xfId="0" applyFont="true" applyBorder="true" applyAlignment="true" applyProtection="false">
      <alignment horizontal="center" vertical="center" textRotation="0" wrapText="true" indent="0" shrinkToFit="false"/>
      <protection locked="true" hidden="false"/>
    </xf>
    <xf numFmtId="170" fontId="8" fillId="0" borderId="1" xfId="0" applyFont="true" applyBorder="true" applyAlignment="true" applyProtection="false">
      <alignment horizontal="center" vertical="center" textRotation="0" wrapText="true" indent="0" shrinkToFit="false"/>
      <protection locked="true" hidden="false"/>
    </xf>
    <xf numFmtId="167" fontId="8" fillId="6" borderId="1" xfId="0" applyFont="true" applyBorder="true" applyAlignment="true" applyProtection="false">
      <alignment horizontal="center" vertical="center" textRotation="0" wrapText="true" indent="0" shrinkToFit="false"/>
      <protection locked="true" hidden="false"/>
    </xf>
    <xf numFmtId="168" fontId="8" fillId="6" borderId="1" xfId="0" applyFont="true" applyBorder="true" applyAlignment="true" applyProtection="false">
      <alignment horizontal="center" vertical="center" textRotation="0" wrapText="true" indent="0" shrinkToFit="false"/>
      <protection locked="true" hidden="false"/>
    </xf>
    <xf numFmtId="169" fontId="8" fillId="6" borderId="1" xfId="0" applyFont="true" applyBorder="true" applyAlignment="true" applyProtection="false">
      <alignment horizontal="center" vertical="center" textRotation="0" wrapText="true" indent="0" shrinkToFit="false"/>
      <protection locked="true" hidden="false"/>
    </xf>
    <xf numFmtId="170" fontId="8" fillId="6" borderId="1"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5" fontId="8" fillId="0" borderId="1"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5" fontId="19" fillId="0" borderId="1" xfId="0" applyFont="true" applyBorder="true" applyAlignment="true" applyProtection="false">
      <alignment horizontal="center" vertical="center" textRotation="0" wrapText="true" indent="0" shrinkToFit="false"/>
      <protection locked="true" hidden="false"/>
    </xf>
    <xf numFmtId="164" fontId="11" fillId="3" borderId="0" xfId="0" applyFont="true" applyBorder="true" applyAlignment="false" applyProtection="false">
      <alignment horizontal="general" vertical="bottom" textRotation="0" wrapText="false" indent="0" shrinkToFit="false"/>
      <protection locked="true" hidden="false"/>
    </xf>
    <xf numFmtId="168" fontId="19" fillId="0" borderId="1" xfId="0" applyFont="true" applyBorder="true" applyAlignment="true" applyProtection="false">
      <alignment horizontal="center" vertical="center" textRotation="0" wrapText="true" indent="0" shrinkToFit="false"/>
      <protection locked="true" hidden="false"/>
    </xf>
    <xf numFmtId="164" fontId="20" fillId="7" borderId="0" xfId="0" applyFont="true" applyBorder="true" applyAlignment="true" applyProtection="false">
      <alignment horizontal="general" vertical="top" textRotation="0" wrapText="true" indent="0" shrinkToFit="false"/>
      <protection locked="true" hidden="false"/>
    </xf>
    <xf numFmtId="169" fontId="19" fillId="0" borderId="1" xfId="0" applyFont="true" applyBorder="true" applyAlignment="true" applyProtection="false">
      <alignment horizontal="center" vertical="center" textRotation="0" wrapText="true" indent="0" shrinkToFit="false"/>
      <protection locked="true" hidden="false"/>
    </xf>
    <xf numFmtId="169" fontId="7" fillId="0" borderId="1" xfId="0" applyFont="true" applyBorder="true" applyAlignment="true" applyProtection="false">
      <alignment horizontal="center" vertical="center" textRotation="0" wrapText="true" indent="0" shrinkToFit="false"/>
      <protection locked="true" hidden="false"/>
    </xf>
    <xf numFmtId="170" fontId="19" fillId="0" borderId="1" xfId="0" applyFont="true" applyBorder="true" applyAlignment="true" applyProtection="false">
      <alignment horizontal="center" vertical="center" textRotation="0" wrapText="true" indent="0" shrinkToFit="false"/>
      <protection locked="true" hidden="false"/>
    </xf>
    <xf numFmtId="164" fontId="6" fillId="2" borderId="0" xfId="0" applyFont="true" applyBorder="true" applyAlignment="true" applyProtection="false">
      <alignment horizontal="center" vertical="center" textRotation="0" wrapText="true" indent="0" shrinkToFit="false"/>
      <protection locked="true" hidden="false"/>
    </xf>
    <xf numFmtId="164" fontId="6" fillId="8" borderId="0" xfId="0" applyFont="true" applyBorder="true" applyAlignment="true" applyProtection="false">
      <alignment horizontal="center" vertical="center" textRotation="0" wrapText="true" indent="0" shrinkToFit="false"/>
      <protection locked="true" hidden="false"/>
    </xf>
    <xf numFmtId="164" fontId="6" fillId="9" borderId="0" xfId="0" applyFont="true" applyBorder="true" applyAlignment="true" applyProtection="false">
      <alignment horizontal="center" vertical="center" textRotation="0" wrapText="true" indent="0" shrinkToFit="false"/>
      <protection locked="true" hidden="false"/>
    </xf>
    <xf numFmtId="164" fontId="6" fillId="10" borderId="0"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71" fontId="8" fillId="0" borderId="1" xfId="0" applyFont="true" applyBorder="true" applyAlignment="true" applyProtection="false">
      <alignment horizontal="center" vertical="center" textRotation="0" wrapText="tru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8" fillId="11" borderId="1" xfId="0" applyFont="true" applyBorder="true" applyAlignment="true" applyProtection="false">
      <alignment horizontal="center" vertical="center" textRotation="0" wrapText="true" indent="0" shrinkToFit="false"/>
      <protection locked="true" hidden="false"/>
    </xf>
    <xf numFmtId="164" fontId="7" fillId="11" borderId="1" xfId="0" applyFont="true" applyBorder="true" applyAlignment="true" applyProtection="false">
      <alignment horizontal="center" vertical="center" textRotation="0" wrapText="true" indent="0" shrinkToFit="false"/>
      <protection locked="true" hidden="false"/>
    </xf>
    <xf numFmtId="167" fontId="8" fillId="11" borderId="1" xfId="0" applyFont="true" applyBorder="true" applyAlignment="true" applyProtection="false">
      <alignment horizontal="center" vertical="center" textRotation="0" wrapText="true" indent="0" shrinkToFit="false"/>
      <protection locked="true" hidden="false"/>
    </xf>
    <xf numFmtId="169" fontId="8" fillId="11" borderId="1" xfId="0" applyFont="true" applyBorder="true" applyAlignment="true" applyProtection="false">
      <alignment horizontal="center" vertical="center" textRotation="0" wrapText="true" indent="0" shrinkToFit="false"/>
      <protection locked="true" hidden="false"/>
    </xf>
    <xf numFmtId="164" fontId="8" fillId="11" borderId="1" xfId="0" applyFont="true" applyBorder="true" applyAlignment="true" applyProtection="false">
      <alignment horizontal="center" vertical="center" textRotation="0" wrapText="true" indent="0" shrinkToFit="false"/>
      <protection locked="true" hidden="false"/>
    </xf>
    <xf numFmtId="171" fontId="8" fillId="11" borderId="1" xfId="0" applyFont="true" applyBorder="true" applyAlignment="true" applyProtection="false">
      <alignment horizontal="center" vertical="center" textRotation="0" wrapText="true" indent="0" shrinkToFit="false"/>
      <protection locked="true" hidden="false"/>
    </xf>
    <xf numFmtId="170" fontId="8" fillId="11"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8" fontId="7" fillId="6" borderId="1" xfId="0" applyFont="true" applyBorder="true" applyAlignment="true" applyProtection="false">
      <alignment horizontal="center" vertical="center" textRotation="0" wrapText="true" indent="0" shrinkToFit="false"/>
      <protection locked="true" hidden="false"/>
    </xf>
    <xf numFmtId="167" fontId="7" fillId="5" borderId="1"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7" fillId="6" borderId="1" xfId="0" applyFont="true" applyBorder="true" applyAlignment="true" applyProtection="false">
      <alignment horizontal="general" vertical="center" textRotation="0" wrapText="tru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1" fillId="0" borderId="2" xfId="0" applyFont="true" applyBorder="true" applyAlignment="true" applyProtection="false">
      <alignment horizontal="general" vertical="top" textRotation="0" wrapText="true" indent="0" shrinkToFit="false"/>
      <protection locked="true" hidden="false"/>
    </xf>
    <xf numFmtId="167" fontId="12" fillId="0" borderId="1" xfId="0" applyFont="true" applyBorder="tru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0" fontId="7" fillId="6" borderId="1" xfId="0" applyFont="true" applyBorder="true" applyAlignment="true" applyProtection="false">
      <alignment horizontal="center" vertical="center"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6" fillId="12" borderId="0" xfId="0" applyFont="true" applyBorder="true" applyAlignment="true" applyProtection="false">
      <alignment horizontal="center" vertical="center" textRotation="0" wrapText="true" indent="0" shrinkToFit="false"/>
      <protection locked="true" hidden="false"/>
    </xf>
    <xf numFmtId="164" fontId="6" fillId="13"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6100"/>
      </font>
      <fill>
        <patternFill>
          <bgColor rgb="FFC6EFCE"/>
        </patternFill>
      </fill>
    </dxf>
    <dxf>
      <font>
        <name val="Arial"/>
        <charset val="1"/>
        <family val="0"/>
        <b val="1"/>
        <color rgb="FF9C5700"/>
      </font>
      <fill>
        <patternFill>
          <bgColor rgb="FFFFEB9C"/>
        </patternFill>
      </fill>
    </dxf>
    <dxf>
      <font>
        <name val="Arial"/>
        <charset val="1"/>
        <family val="0"/>
        <color rgb="FF7F7F7F"/>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008080"/>
      <rgbColor rgb="FFBFBFBF"/>
      <rgbColor rgb="FF7F7F7F"/>
      <rgbColor rgb="FF9999FF"/>
      <rgbColor rgb="FF7030A0"/>
      <rgbColor rgb="FFFFF8DC"/>
      <rgbColor rgb="FFE2EFD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EF2F8"/>
      <rgbColor rgb="FFC6EFCE"/>
      <rgbColor rgb="FFFFEB9C"/>
      <rgbColor rgb="FFB7C3D0"/>
      <rgbColor rgb="FFF5F6F8"/>
      <rgbColor rgb="FFF9F9F9"/>
      <rgbColor rgb="FFDDE4F0"/>
      <rgbColor rgb="FF2E75B6"/>
      <rgbColor rgb="FF33CCCC"/>
      <rgbColor rgb="FF99CC00"/>
      <rgbColor rgb="FFFFCC00"/>
      <rgbColor rgb="FFFF9900"/>
      <rgbColor rgb="FFC55A11"/>
      <rgbColor rgb="FF595959"/>
      <rgbColor rgb="FF878787"/>
      <rgbColor rgb="FF203864"/>
      <rgbColor rgb="FF548235"/>
      <rgbColor rgb="FF0061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Group means</a:t>
            </a:r>
          </a:p>
        </c:rich>
      </c:tx>
      <c:overlay val="0"/>
      <c:spPr>
        <a:noFill/>
        <a:ln w="0">
          <a:noFill/>
        </a:ln>
      </c:spPr>
    </c:title>
    <c:autoTitleDeleted val="0"/>
    <c:plotArea>
      <c:barChart>
        <c:barDir val="col"/>
        <c:grouping val="clustered"/>
        <c:varyColors val="0"/>
        <c:ser>
          <c:idx val="0"/>
          <c:order val="0"/>
          <c:tx>
            <c:strRef>
              <c:f>'One-Way ANOVA'!J10</c:f>
              <c:strCache>
                <c:ptCount val="1"/>
                <c:pt idx="0">
                  <c:v>Mean</c:v>
                </c:pt>
              </c:strCache>
            </c:strRef>
          </c:tx>
          <c:spPr>
            <a:solidFill>
              <a:srgbClr val="203864"/>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'One-Way ANOVA'!$H$11:$H$16</c:f>
              <c:strCache>
                <c:ptCount val="6"/>
                <c:pt idx="0">
                  <c:v>Lecture</c:v>
                </c:pt>
                <c:pt idx="1">
                  <c:v>Group work</c:v>
                </c:pt>
                <c:pt idx="2">
                  <c:v>Online</c:v>
                </c:pt>
                <c:pt idx="3">
                  <c:v>Blended</c:v>
                </c:pt>
                <c:pt idx="4">
                  <c:v>Group 5</c:v>
                </c:pt>
                <c:pt idx="5">
                  <c:v>Group 6</c:v>
                </c:pt>
              </c:strCache>
            </c:strRef>
          </c:cat>
          <c:val>
            <c:numRef>
              <c:f>'One-Way ANOVA'!$J$11:$J$16</c:f>
              <c:numCache>
                <c:formatCode>#,##0.00</c:formatCode>
                <c:ptCount val="6"/>
                <c:pt idx="0">
                  <c:v>65.0066666666667</c:v>
                </c:pt>
                <c:pt idx="1">
                  <c:v>69.9571428571429</c:v>
                </c:pt>
                <c:pt idx="2">
                  <c:v>60.61875</c:v>
                </c:pt>
                <c:pt idx="3">
                  <c:v>74.0533333333333</c:v>
                </c:pt>
              </c:numCache>
            </c:numRef>
          </c:val>
        </c:ser>
        <c:gapWidth val="150"/>
        <c:overlap val="0"/>
        <c:axId val="87134572"/>
        <c:axId val="1965789"/>
      </c:barChart>
      <c:catAx>
        <c:axId val="8713457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65789"/>
        <c:crosses val="autoZero"/>
        <c:auto val="1"/>
        <c:lblAlgn val="ctr"/>
        <c:lblOffset val="100"/>
        <c:noMultiLvlLbl val="0"/>
      </c:catAx>
      <c:valAx>
        <c:axId val="1965789"/>
        <c:scaling>
          <c:orientation val="minMax"/>
          <c:min val="0"/>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Mean</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13457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Interaction plot (cell means)</a:t>
            </a:r>
          </a:p>
        </c:rich>
      </c:tx>
      <c:overlay val="0"/>
      <c:spPr>
        <a:noFill/>
        <a:ln w="0">
          <a:noFill/>
        </a:ln>
      </c:spPr>
    </c:title>
    <c:autoTitleDeleted val="0"/>
    <c:plotArea>
      <c:lineChart>
        <c:grouping val="standard"/>
        <c:varyColors val="0"/>
        <c:ser>
          <c:idx val="0"/>
          <c:order val="0"/>
          <c:tx>
            <c:strRef>
              <c:f>'Two-Way ANOVA'!F19</c:f>
              <c:strCache>
                <c:ptCount val="1"/>
                <c:pt idx="0">
                  <c:v>Jaman North</c:v>
                </c:pt>
              </c:strCache>
            </c:strRef>
          </c:tx>
          <c:spPr>
            <a:solidFill>
              <a:srgbClr val="203864"/>
            </a:solidFill>
            <a:ln w="28080">
              <a:solidFill>
                <a:srgbClr val="203864"/>
              </a:solidFill>
              <a:round/>
            </a:ln>
          </c:spPr>
          <c:marker>
            <c:symbol val="circle"/>
            <c:size val="5"/>
            <c:spPr>
              <a:solidFill>
                <a:srgbClr val="203864"/>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'Two-Way ANOVA'!$E$20:$E$22</c:f>
              <c:strCache>
                <c:ptCount val="3"/>
                <c:pt idx="0">
                  <c:v>Classroom</c:v>
                </c:pt>
                <c:pt idx="1">
                  <c:v>Field demo</c:v>
                </c:pt>
                <c:pt idx="2">
                  <c:v>Radio</c:v>
                </c:pt>
              </c:strCache>
            </c:strRef>
          </c:cat>
          <c:val>
            <c:numRef>
              <c:f>'Two-Way ANOVA'!$F$20:$F$22</c:f>
              <c:numCache>
                <c:formatCode>#,##0.00</c:formatCode>
                <c:ptCount val="3"/>
                <c:pt idx="0">
                  <c:v>58.7833333333333</c:v>
                </c:pt>
                <c:pt idx="1">
                  <c:v>69.0666666666667</c:v>
                </c:pt>
                <c:pt idx="2">
                  <c:v>59.2666666666667</c:v>
                </c:pt>
              </c:numCache>
            </c:numRef>
          </c:val>
          <c:smooth val="0"/>
        </c:ser>
        <c:ser>
          <c:idx val="1"/>
          <c:order val="1"/>
          <c:tx>
            <c:strRef>
              <c:f>'Two-Way ANOVA'!G19</c:f>
              <c:strCache>
                <c:ptCount val="1"/>
                <c:pt idx="0">
                  <c:v>Jaman South</c:v>
                </c:pt>
              </c:strCache>
            </c:strRef>
          </c:tx>
          <c:spPr>
            <a:solidFill>
              <a:srgbClr val="c55a11"/>
            </a:solidFill>
            <a:ln w="28080">
              <a:solidFill>
                <a:srgbClr val="c55a11"/>
              </a:solidFill>
              <a:round/>
            </a:ln>
          </c:spPr>
          <c:marker>
            <c:symbol val="circle"/>
            <c:size val="5"/>
            <c:spPr>
              <a:solidFill>
                <a:srgbClr val="c55a11"/>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'Two-Way ANOVA'!$E$20:$E$22</c:f>
              <c:strCache>
                <c:ptCount val="3"/>
                <c:pt idx="0">
                  <c:v>Classroom</c:v>
                </c:pt>
                <c:pt idx="1">
                  <c:v>Field demo</c:v>
                </c:pt>
                <c:pt idx="2">
                  <c:v>Radio</c:v>
                </c:pt>
              </c:strCache>
            </c:strRef>
          </c:cat>
          <c:val>
            <c:numRef>
              <c:f>'Two-Way ANOVA'!$G$20:$G$22</c:f>
              <c:numCache>
                <c:formatCode>#,##0.00</c:formatCode>
                <c:ptCount val="3"/>
                <c:pt idx="0">
                  <c:v>58.0666666666667</c:v>
                </c:pt>
                <c:pt idx="1">
                  <c:v>70.15</c:v>
                </c:pt>
                <c:pt idx="2">
                  <c:v>56.2666666666667</c:v>
                </c:pt>
              </c:numCache>
            </c:numRef>
          </c:val>
          <c:smooth val="0"/>
        </c:ser>
        <c:hiLowLines>
          <c:spPr>
            <a:ln w="0">
              <a:noFill/>
            </a:ln>
          </c:spPr>
        </c:hiLowLines>
        <c:marker val="1"/>
        <c:axId val="15803656"/>
        <c:axId val="45966080"/>
      </c:lineChart>
      <c:catAx>
        <c:axId val="1580365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Factor A</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966080"/>
        <c:crosses val="autoZero"/>
        <c:auto val="1"/>
        <c:lblAlgn val="ctr"/>
        <c:lblOffset val="100"/>
        <c:noMultiLvlLbl val="0"/>
      </c:catAx>
      <c:valAx>
        <c:axId val="4596608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Mean</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80365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39</xdr:row>
      <xdr:rowOff>126720</xdr:rowOff>
    </xdr:from>
    <xdr:to>
      <xdr:col>11</xdr:col>
      <xdr:colOff>621720</xdr:colOff>
      <xdr:row>53</xdr:row>
      <xdr:rowOff>159120</xdr:rowOff>
    </xdr:to>
    <xdr:graphicFrame>
      <xdr:nvGraphicFramePr>
        <xdr:cNvPr id="0" name="Chart 1"/>
        <xdr:cNvGraphicFramePr/>
      </xdr:nvGraphicFramePr>
      <xdr:xfrm>
        <a:off x="5286240" y="902988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42</xdr:row>
      <xdr:rowOff>160560</xdr:rowOff>
    </xdr:from>
    <xdr:to>
      <xdr:col>9</xdr:col>
      <xdr:colOff>339840</xdr:colOff>
      <xdr:row>57</xdr:row>
      <xdr:rowOff>2520</xdr:rowOff>
    </xdr:to>
    <xdr:graphicFrame>
      <xdr:nvGraphicFramePr>
        <xdr:cNvPr id="1" name="Chart 1"/>
        <xdr:cNvGraphicFramePr/>
      </xdr:nvGraphicFramePr>
      <xdr:xfrm>
        <a:off x="3171960" y="942012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B1:C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s>
  <sheetData>
    <row r="1" customFormat="false" ht="19.7" hidden="false" customHeight="false" outlineLevel="0" collapsed="false">
      <c r="B1" s="1" t="s">
        <v>0</v>
      </c>
    </row>
    <row r="2" customFormat="false" ht="15" hidden="false" customHeight="false" outlineLevel="0" collapsed="false">
      <c r="B2" s="2" t="s">
        <v>1</v>
      </c>
    </row>
    <row r="4" customFormat="false" ht="15" hidden="false" customHeight="false" outlineLevel="0" collapsed="false">
      <c r="B4" s="3" t="s">
        <v>2</v>
      </c>
      <c r="C4" s="4"/>
    </row>
    <row r="5" customFormat="false" ht="30" hidden="false" customHeight="true" outlineLevel="0" collapsed="false">
      <c r="B5" s="5" t="s">
        <v>3</v>
      </c>
      <c r="C5" s="6" t="s">
        <v>4</v>
      </c>
    </row>
    <row r="6" customFormat="false" ht="30" hidden="false" customHeight="true" outlineLevel="0" collapsed="false">
      <c r="B6" s="5" t="s">
        <v>5</v>
      </c>
      <c r="C6" s="6" t="s">
        <v>6</v>
      </c>
    </row>
    <row r="7" customFormat="false" ht="30" hidden="false" customHeight="true" outlineLevel="0" collapsed="false">
      <c r="B7" s="5" t="s">
        <v>7</v>
      </c>
      <c r="C7" s="6" t="s">
        <v>8</v>
      </c>
    </row>
    <row r="8" customFormat="false" ht="30" hidden="false" customHeight="true" outlineLevel="0" collapsed="false">
      <c r="B8" s="5" t="s">
        <v>9</v>
      </c>
      <c r="C8" s="6" t="s">
        <v>10</v>
      </c>
    </row>
    <row r="9" customFormat="false" ht="15" hidden="false" customHeight="true" outlineLevel="0" collapsed="false">
      <c r="B9" s="5" t="s">
        <v>11</v>
      </c>
      <c r="C9" s="6" t="s">
        <v>12</v>
      </c>
    </row>
    <row r="11" customFormat="false" ht="15" hidden="false" customHeight="false" outlineLevel="0" collapsed="false">
      <c r="B11" s="3" t="s">
        <v>13</v>
      </c>
      <c r="C11" s="4"/>
    </row>
    <row r="12" customFormat="false" ht="15" hidden="false" customHeight="true" outlineLevel="0" collapsed="false">
      <c r="B12" s="5" t="s">
        <v>14</v>
      </c>
      <c r="C12" s="6" t="s">
        <v>15</v>
      </c>
    </row>
    <row r="13" customFormat="false" ht="45" hidden="false" customHeight="true" outlineLevel="0" collapsed="false">
      <c r="B13" s="5" t="s">
        <v>16</v>
      </c>
      <c r="C13" s="6" t="s">
        <v>17</v>
      </c>
    </row>
    <row r="14" customFormat="false" ht="15" hidden="false" customHeight="true" outlineLevel="0" collapsed="false">
      <c r="B14" s="5" t="s">
        <v>18</v>
      </c>
      <c r="C14" s="6" t="s">
        <v>19</v>
      </c>
    </row>
    <row r="15" customFormat="false" ht="30" hidden="false" customHeight="true" outlineLevel="0" collapsed="false">
      <c r="B15" s="5" t="s">
        <v>20</v>
      </c>
      <c r="C15" s="6" t="s">
        <v>21</v>
      </c>
    </row>
    <row r="16" customFormat="false" ht="30" hidden="false" customHeight="true" outlineLevel="0" collapsed="false">
      <c r="B16" s="5" t="s">
        <v>22</v>
      </c>
      <c r="C16" s="6" t="s">
        <v>23</v>
      </c>
    </row>
    <row r="17" customFormat="false" ht="30" hidden="false" customHeight="true" outlineLevel="0" collapsed="false">
      <c r="B17" s="5" t="s">
        <v>24</v>
      </c>
      <c r="C17" s="6" t="s">
        <v>25</v>
      </c>
    </row>
    <row r="18" customFormat="false" ht="15" hidden="false" customHeight="true" outlineLevel="0" collapsed="false">
      <c r="B18" s="5" t="s">
        <v>26</v>
      </c>
      <c r="C18" s="6" t="s">
        <v>27</v>
      </c>
    </row>
    <row r="20" customFormat="false" ht="15" hidden="false" customHeight="false" outlineLevel="0" collapsed="false">
      <c r="B20" s="3" t="s">
        <v>28</v>
      </c>
      <c r="C20" s="4"/>
    </row>
    <row r="21" customFormat="false" ht="30" hidden="false" customHeight="true" outlineLevel="0" collapsed="false">
      <c r="B21" s="5" t="s">
        <v>29</v>
      </c>
      <c r="C21" s="6" t="s">
        <v>30</v>
      </c>
    </row>
    <row r="22" customFormat="false" ht="30" hidden="false" customHeight="true" outlineLevel="0" collapsed="false">
      <c r="B22" s="5" t="s">
        <v>31</v>
      </c>
      <c r="C22" s="6" t="s">
        <v>32</v>
      </c>
    </row>
    <row r="23" customFormat="false" ht="15" hidden="false" customHeight="true" outlineLevel="0" collapsed="false">
      <c r="B23" s="5" t="s">
        <v>33</v>
      </c>
      <c r="C23" s="6" t="s">
        <v>34</v>
      </c>
    </row>
    <row r="24" customFormat="false" ht="15" hidden="false" customHeight="true" outlineLevel="0" collapsed="false">
      <c r="B24" s="5" t="s">
        <v>35</v>
      </c>
      <c r="C24" s="6" t="s">
        <v>36</v>
      </c>
    </row>
    <row r="25" customFormat="false" ht="30" hidden="false" customHeight="true" outlineLevel="0" collapsed="false">
      <c r="B25" s="5" t="s">
        <v>37</v>
      </c>
      <c r="C25" s="6" t="s">
        <v>38</v>
      </c>
    </row>
    <row r="26" customFormat="false" ht="30" hidden="false" customHeight="true" outlineLevel="0" collapsed="false">
      <c r="B26" s="5" t="s">
        <v>39</v>
      </c>
      <c r="C26" s="6" t="s">
        <v>40</v>
      </c>
    </row>
    <row r="27" customFormat="false" ht="30" hidden="false" customHeight="true" outlineLevel="0" collapsed="false">
      <c r="B27" s="5" t="s">
        <v>41</v>
      </c>
      <c r="C27" s="6" t="s">
        <v>42</v>
      </c>
    </row>
    <row r="29" customFormat="false" ht="15" hidden="false" customHeight="false" outlineLevel="0" collapsed="false">
      <c r="B29" s="3" t="s">
        <v>43</v>
      </c>
      <c r="C29" s="4"/>
    </row>
    <row r="30" customFormat="false" ht="15" hidden="false" customHeight="true" outlineLevel="0" collapsed="false">
      <c r="B30" s="5" t="s">
        <v>44</v>
      </c>
      <c r="C30" s="6" t="s">
        <v>45</v>
      </c>
    </row>
    <row r="31" customFormat="false" ht="15" hidden="false" customHeight="true" outlineLevel="0" collapsed="false">
      <c r="B31" s="5" t="s">
        <v>46</v>
      </c>
      <c r="C31" s="6" t="s">
        <v>47</v>
      </c>
    </row>
    <row r="32" customFormat="false" ht="15" hidden="false" customHeight="true" outlineLevel="0" collapsed="false">
      <c r="B32" s="5" t="s">
        <v>48</v>
      </c>
      <c r="C32" s="6" t="s">
        <v>49</v>
      </c>
    </row>
    <row r="33" customFormat="false" ht="15" hidden="false" customHeight="true" outlineLevel="0" collapsed="false">
      <c r="B33" s="5" t="s">
        <v>50</v>
      </c>
      <c r="C33" s="6" t="s">
        <v>51</v>
      </c>
    </row>
    <row r="35" customFormat="false" ht="15" hidden="false" customHeight="true" outlineLevel="0" collapsed="false">
      <c r="B35" s="7" t="s">
        <v>52</v>
      </c>
      <c r="C35" s="7"/>
    </row>
    <row r="36" customFormat="false" ht="15" hidden="false" customHeight="false" outlineLevel="0" collapsed="false">
      <c r="B36" s="7"/>
      <c r="C36" s="7"/>
    </row>
  </sheetData>
  <mergeCells count="1">
    <mergeCell ref="B35:C3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03864"/>
    <pageSetUpPr fitToPage="true"/>
  </sheetPr>
  <dimension ref="A1:AH5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6" min="1" style="0" width="12"/>
    <col collapsed="false" customWidth="true" hidden="false" outlineLevel="0" max="7" min="7" style="0" width="3"/>
    <col collapsed="false" customWidth="true" hidden="false" outlineLevel="0" max="8" min="8" style="0" width="34"/>
    <col collapsed="false" customWidth="true" hidden="false" outlineLevel="0" max="10" min="9" style="0" width="12"/>
    <col collapsed="false" customWidth="true" hidden="false" outlineLevel="0" max="11" min="11" style="0" width="20"/>
    <col collapsed="false" customWidth="true" hidden="false" outlineLevel="0" max="18" min="12" style="0" width="12"/>
    <col collapsed="false" customWidth="true" hidden="false" outlineLevel="0" max="19" min="19" style="0" width="3"/>
    <col collapsed="false" customWidth="true" hidden="true" outlineLevel="0" max="34" min="20" style="0" width="13"/>
  </cols>
  <sheetData>
    <row r="1" customFormat="false" ht="17.35" hidden="false" customHeight="false" outlineLevel="0" collapsed="false">
      <c r="A1" s="8" t="s">
        <v>53</v>
      </c>
    </row>
    <row r="2" customFormat="false" ht="15" hidden="false" customHeight="false" outlineLevel="0" collapsed="false">
      <c r="A2" s="9" t="s">
        <v>54</v>
      </c>
    </row>
    <row r="4" customFormat="false" ht="15" hidden="false" customHeight="false" outlineLevel="0" collapsed="false">
      <c r="H4" s="10" t="s">
        <v>55</v>
      </c>
      <c r="I4" s="11"/>
    </row>
    <row r="5" customFormat="false" ht="23.85" hidden="false" customHeight="false" outlineLevel="0" collapsed="false">
      <c r="A5" s="9" t="s">
        <v>56</v>
      </c>
      <c r="H5" s="12" t="s">
        <v>57</v>
      </c>
      <c r="I5" s="13" t="s">
        <v>58</v>
      </c>
    </row>
    <row r="6" customFormat="false" ht="15" hidden="false" customHeight="false" outlineLevel="0" collapsed="false">
      <c r="H6" s="12" t="s">
        <v>59</v>
      </c>
      <c r="I6" s="14" t="n">
        <v>0.05</v>
      </c>
    </row>
    <row r="7" customFormat="false" ht="30" hidden="false" customHeight="true" outlineLevel="0" collapsed="false">
      <c r="A7" s="15" t="s">
        <v>60</v>
      </c>
      <c r="B7" s="15" t="s">
        <v>61</v>
      </c>
      <c r="C7" s="15" t="s">
        <v>62</v>
      </c>
      <c r="D7" s="15" t="s">
        <v>63</v>
      </c>
      <c r="E7" s="15"/>
      <c r="F7" s="15"/>
      <c r="AC7" s="16" t="s">
        <v>64</v>
      </c>
      <c r="AD7" s="16" t="s">
        <v>65</v>
      </c>
      <c r="AE7" s="16" t="s">
        <v>66</v>
      </c>
      <c r="AF7" s="16" t="s">
        <v>67</v>
      </c>
      <c r="AG7" s="16" t="s">
        <v>68</v>
      </c>
      <c r="AH7" s="16" t="s">
        <v>69</v>
      </c>
    </row>
    <row r="8" customFormat="false" ht="15" hidden="false" customHeight="false" outlineLevel="0" collapsed="false">
      <c r="A8" s="17" t="n">
        <v>61.7</v>
      </c>
      <c r="B8" s="17" t="n">
        <v>75</v>
      </c>
      <c r="C8" s="17" t="n">
        <v>75.2</v>
      </c>
      <c r="D8" s="17" t="n">
        <v>85.8</v>
      </c>
      <c r="E8" s="17"/>
      <c r="F8" s="17"/>
      <c r="AC8" s="18" t="n">
        <f aca="false">IF(ISNUMBER(A8),ABS(A8-$P$11),"")</f>
        <v>4.5</v>
      </c>
      <c r="AD8" s="18" t="n">
        <f aca="false">IF(ISNUMBER(B8),ABS(B8-$P$12),"")</f>
        <v>3</v>
      </c>
      <c r="AE8" s="18" t="n">
        <f aca="false">IF(ISNUMBER(C8),ABS(C8-$P$13),"")</f>
        <v>15.7</v>
      </c>
      <c r="AF8" s="18" t="n">
        <f aca="false">IF(ISNUMBER(D8),ABS(D8-$P$14),"")</f>
        <v>10.7</v>
      </c>
      <c r="AG8" s="0" t="str">
        <f aca="false">IF(ISNUMBER(E8),ABS(E8-$P$15),"")</f>
        <v/>
      </c>
      <c r="AH8" s="0" t="str">
        <f aca="false">IF(ISNUMBER(F8),ABS(F8-$P$16),"")</f>
        <v/>
      </c>
    </row>
    <row r="9" customFormat="false" ht="15" hidden="false" customHeight="false" outlineLevel="0" collapsed="false">
      <c r="A9" s="17" t="n">
        <v>68.6</v>
      </c>
      <c r="B9" s="17" t="n">
        <v>57.5</v>
      </c>
      <c r="C9" s="17" t="n">
        <v>55.2</v>
      </c>
      <c r="D9" s="17" t="n">
        <v>55.9</v>
      </c>
      <c r="E9" s="17"/>
      <c r="F9" s="17"/>
      <c r="H9" s="10" t="s">
        <v>70</v>
      </c>
      <c r="I9" s="11"/>
      <c r="J9" s="11"/>
      <c r="K9" s="11"/>
      <c r="L9" s="11"/>
      <c r="M9" s="11"/>
      <c r="N9" s="11"/>
      <c r="O9" s="11"/>
      <c r="P9" s="11"/>
      <c r="Q9" s="11"/>
      <c r="R9" s="11"/>
      <c r="AC9" s="18" t="n">
        <f aca="false">IF(ISNUMBER(A9),ABS(A9-$P$11),"")</f>
        <v>2.39999999999999</v>
      </c>
      <c r="AD9" s="18" t="n">
        <f aca="false">IF(ISNUMBER(B9),ABS(B9-$P$12),"")</f>
        <v>14.5</v>
      </c>
      <c r="AE9" s="18" t="n">
        <f aca="false">IF(ISNUMBER(C9),ABS(C9-$P$13),"")</f>
        <v>4.3</v>
      </c>
      <c r="AF9" s="18" t="n">
        <f aca="false">IF(ISNUMBER(D9),ABS(D9-$P$14),"")</f>
        <v>19.2</v>
      </c>
      <c r="AG9" s="0" t="str">
        <f aca="false">IF(ISNUMBER(E9),ABS(E9-$P$15),"")</f>
        <v/>
      </c>
      <c r="AH9" s="0" t="str">
        <f aca="false">IF(ISNUMBER(F9),ABS(F9-$P$16),"")</f>
        <v/>
      </c>
    </row>
    <row r="10" customFormat="false" ht="30" hidden="false" customHeight="true" outlineLevel="0" collapsed="false">
      <c r="A10" s="17" t="n">
        <v>62</v>
      </c>
      <c r="B10" s="17" t="n">
        <v>57</v>
      </c>
      <c r="C10" s="17" t="n">
        <v>53.9</v>
      </c>
      <c r="D10" s="17" t="n">
        <v>71.1</v>
      </c>
      <c r="E10" s="17"/>
      <c r="F10" s="17"/>
      <c r="H10" s="19" t="s">
        <v>71</v>
      </c>
      <c r="I10" s="19" t="s">
        <v>72</v>
      </c>
      <c r="J10" s="19" t="s">
        <v>73</v>
      </c>
      <c r="K10" s="19" t="s">
        <v>74</v>
      </c>
      <c r="L10" s="19" t="s">
        <v>75</v>
      </c>
      <c r="M10" s="19" t="s">
        <v>76</v>
      </c>
      <c r="N10" s="19" t="s">
        <v>77</v>
      </c>
      <c r="O10" s="19" t="s">
        <v>78</v>
      </c>
      <c r="P10" s="19" t="s">
        <v>79</v>
      </c>
      <c r="Q10" s="19" t="s">
        <v>80</v>
      </c>
      <c r="R10" s="19" t="s">
        <v>81</v>
      </c>
      <c r="T10" s="16" t="s">
        <v>82</v>
      </c>
      <c r="U10" s="16" t="s">
        <v>83</v>
      </c>
      <c r="V10" s="16" t="s">
        <v>84</v>
      </c>
      <c r="W10" s="16" t="s">
        <v>85</v>
      </c>
      <c r="X10" s="16" t="s">
        <v>86</v>
      </c>
      <c r="Y10" s="16" t="s">
        <v>87</v>
      </c>
      <c r="Z10" s="16" t="s">
        <v>88</v>
      </c>
      <c r="AA10" s="16" t="s">
        <v>89</v>
      </c>
      <c r="AB10" s="16" t="s">
        <v>90</v>
      </c>
      <c r="AC10" s="18" t="n">
        <f aca="false">IF(ISNUMBER(A10),ABS(A10-$P$11),"")</f>
        <v>4.2</v>
      </c>
      <c r="AD10" s="18" t="n">
        <f aca="false">IF(ISNUMBER(B10),ABS(B10-$P$12),"")</f>
        <v>15</v>
      </c>
      <c r="AE10" s="18" t="n">
        <f aca="false">IF(ISNUMBER(C10),ABS(C10-$P$13),"")</f>
        <v>5.6</v>
      </c>
      <c r="AF10" s="18" t="n">
        <f aca="false">IF(ISNUMBER(D10),ABS(D10-$P$14),"")</f>
        <v>4</v>
      </c>
      <c r="AG10" s="0" t="str">
        <f aca="false">IF(ISNUMBER(E10),ABS(E10-$P$15),"")</f>
        <v/>
      </c>
      <c r="AH10" s="0" t="str">
        <f aca="false">IF(ISNUMBER(F10),ABS(F10-$P$16),"")</f>
        <v/>
      </c>
    </row>
    <row r="11" customFormat="false" ht="15" hidden="false" customHeight="false" outlineLevel="0" collapsed="false">
      <c r="A11" s="17" t="n">
        <v>61.2</v>
      </c>
      <c r="B11" s="17" t="n">
        <v>63.9</v>
      </c>
      <c r="C11" s="17" t="n">
        <v>58.2</v>
      </c>
      <c r="D11" s="17" t="n">
        <v>73</v>
      </c>
      <c r="E11" s="17"/>
      <c r="F11" s="17"/>
      <c r="H11" s="20" t="str">
        <f aca="false">IF(A$7="","Group 1",A$7)</f>
        <v>Lecture</v>
      </c>
      <c r="I11" s="21" t="n">
        <f aca="false">COUNT(A$8:A$507)</f>
        <v>15</v>
      </c>
      <c r="J11" s="22" t="n">
        <f aca="false">IF(I11&gt;0,AVERAGE(A$8:A$507),"")</f>
        <v>65.0066666666667</v>
      </c>
      <c r="K11" s="22" t="n">
        <f aca="false">IF(I11&gt;1,STDEV(A$8:A$507),"")</f>
        <v>6.67794522146988</v>
      </c>
      <c r="L11" s="22" t="n">
        <f aca="false">IF(I11&gt;1,VAR(A$8:A$507),"")</f>
        <v>44.5949523809524</v>
      </c>
      <c r="M11" s="22" t="n">
        <f aca="false">IF(I11&gt;1,K11/SQRT(I11),"")</f>
        <v>1.72423804197588</v>
      </c>
      <c r="N11" s="22" t="n">
        <f aca="false">IF(I11&gt;1,J11-TINV(OW_alpha,I11-1)*M11,"")</f>
        <v>61.3085438674354</v>
      </c>
      <c r="O11" s="22" t="n">
        <f aca="false">IF(I11&gt;1,J11+TINV(OW_alpha,I11-1)*M11,"")</f>
        <v>68.704789465898</v>
      </c>
      <c r="P11" s="22" t="n">
        <f aca="false">IF(I11&gt;0,MEDIAN(A$8:A$507),"")</f>
        <v>66.2</v>
      </c>
      <c r="Q11" s="22" t="n">
        <f aca="false">IF(I11&gt;0,MIN(A$8:A$507),"")</f>
        <v>49</v>
      </c>
      <c r="R11" s="22" t="n">
        <f aca="false">IF(I11&gt;0,MAX(A$8:A$507),"")</f>
        <v>74</v>
      </c>
      <c r="T11" s="23" t="n">
        <f aca="false">IF(I11&gt;0,I11*(J11-$J$17)^2,0)</f>
        <v>75.7126666666659</v>
      </c>
      <c r="U11" s="23" t="n">
        <f aca="false">IF(I11&gt;0,DEVSQ(A$8:A$507),0)</f>
        <v>624.329333333333</v>
      </c>
      <c r="V11" s="23" t="n">
        <f aca="false">IF(I11&gt;1,IF(L11&gt;0,I11/L11,0),0)</f>
        <v>0.336360937710226</v>
      </c>
      <c r="W11" s="23" t="n">
        <f aca="false">IF(V11&gt;0,V11*J11,0)</f>
        <v>21.8657033574161</v>
      </c>
      <c r="X11" s="23" t="n">
        <f aca="false">IF(V11&gt;0,(1-V11/$V$17)^2/(I11-1),0)</f>
        <v>0.0308946148504896</v>
      </c>
      <c r="Y11" s="23" t="n">
        <f aca="false">IF(I11&gt;0,AVERAGE(AC$8:AC$507),0)</f>
        <v>4.95333333333333</v>
      </c>
      <c r="Z11" s="23" t="n">
        <f aca="false">IF(I11&gt;0,I11*(Y11-$Y$17)^2,0)</f>
        <v>25.5453750000001</v>
      </c>
      <c r="AA11" s="23" t="n">
        <f aca="false">IF(I11&gt;0,DEVSQ(AC$8:AC$507),0)</f>
        <v>277.657333333334</v>
      </c>
      <c r="AB11" s="23" t="n">
        <f aca="false">IF(V11&gt;0,V11*(J11-$W$18)^2,0)</f>
        <v>1.10404305008733</v>
      </c>
      <c r="AC11" s="18" t="n">
        <f aca="false">IF(ISNUMBER(A11),ABS(A11-$P$11),"")</f>
        <v>5</v>
      </c>
      <c r="AD11" s="18" t="n">
        <f aca="false">IF(ISNUMBER(B11),ABS(B11-$P$12),"")</f>
        <v>8.1</v>
      </c>
      <c r="AE11" s="18" t="n">
        <f aca="false">IF(ISNUMBER(C11),ABS(C11-$P$13),"")</f>
        <v>1.3</v>
      </c>
      <c r="AF11" s="18" t="n">
        <f aca="false">IF(ISNUMBER(D11),ABS(D11-$P$14),"")</f>
        <v>2.09999999999999</v>
      </c>
      <c r="AG11" s="0" t="str">
        <f aca="false">IF(ISNUMBER(E11),ABS(E11-$P$15),"")</f>
        <v/>
      </c>
      <c r="AH11" s="0" t="str">
        <f aca="false">IF(ISNUMBER(F11),ABS(F11-$P$16),"")</f>
        <v/>
      </c>
    </row>
    <row r="12" customFormat="false" ht="15" hidden="false" customHeight="false" outlineLevel="0" collapsed="false">
      <c r="A12" s="17" t="n">
        <v>55.6</v>
      </c>
      <c r="B12" s="17" t="n">
        <v>67.3</v>
      </c>
      <c r="C12" s="17" t="n">
        <v>60.8</v>
      </c>
      <c r="D12" s="17" t="n">
        <v>66.6</v>
      </c>
      <c r="E12" s="17"/>
      <c r="F12" s="17"/>
      <c r="H12" s="20" t="str">
        <f aca="false">IF(B$7="","Group 2",B$7)</f>
        <v>Group work</v>
      </c>
      <c r="I12" s="21" t="n">
        <f aca="false">COUNT(B$8:B$507)</f>
        <v>14</v>
      </c>
      <c r="J12" s="22" t="n">
        <f aca="false">IF(I12&gt;0,AVERAGE(B$8:B$507),"")</f>
        <v>69.9571428571429</v>
      </c>
      <c r="K12" s="22" t="n">
        <f aca="false">IF(I12&gt;1,STDEV(B$8:B$507),"")</f>
        <v>7.57127306495914</v>
      </c>
      <c r="L12" s="22" t="n">
        <f aca="false">IF(I12&gt;1,VAR(B$8:B$507),"")</f>
        <v>57.3241758241758</v>
      </c>
      <c r="M12" s="22" t="n">
        <f aca="false">IF(I12&gt;1,K12/SQRT(I12),"")</f>
        <v>2.02350784219907</v>
      </c>
      <c r="N12" s="22" t="n">
        <f aca="false">IF(I12&gt;1,J12-TINV(OW_alpha,I12-1)*M12,"")</f>
        <v>65.5856199387493</v>
      </c>
      <c r="O12" s="22" t="n">
        <f aca="false">IF(I12&gt;1,J12+TINV(OW_alpha,I12-1)*M12,"")</f>
        <v>74.3286657755364</v>
      </c>
      <c r="P12" s="22" t="n">
        <f aca="false">IF(I12&gt;0,MEDIAN(B$8:B$507),"")</f>
        <v>72</v>
      </c>
      <c r="Q12" s="22" t="n">
        <f aca="false">IF(I12&gt;0,MIN(B$8:B$507),"")</f>
        <v>57</v>
      </c>
      <c r="R12" s="22" t="n">
        <f aca="false">IF(I12&gt;0,MAX(B$8:B$507),"")</f>
        <v>84.7</v>
      </c>
      <c r="T12" s="23" t="n">
        <f aca="false">IF(I12&gt;0,I12*(J12-$J$17)^2,0)</f>
        <v>102.348203174603</v>
      </c>
      <c r="U12" s="23" t="n">
        <f aca="false">IF(I12&gt;0,DEVSQ(B$8:B$507),0)</f>
        <v>745.214285714286</v>
      </c>
      <c r="V12" s="23" t="n">
        <f aca="false">IF(I12&gt;1,IF(L12&gt;0,I12/L12,0),0)</f>
        <v>0.244225055113582</v>
      </c>
      <c r="W12" s="23" t="n">
        <f aca="false">IF(V12&gt;0,V12*J12,0)</f>
        <v>17.0852870698744</v>
      </c>
      <c r="X12" s="23" t="n">
        <f aca="false">IF(V12&gt;0,(1-V12/$V$17)^2/(I12-1),0)</f>
        <v>0.0434353180232241</v>
      </c>
      <c r="Y12" s="23" t="n">
        <f aca="false">IF(I12&gt;0,AVERAGE(AD$8:AD$507),0)</f>
        <v>5.97142857142857</v>
      </c>
      <c r="Z12" s="23" t="n">
        <f aca="false">IF(I12&gt;0,I12*(Y12-$Y$17)^2,0)</f>
        <v>1.15240079365079</v>
      </c>
      <c r="AA12" s="23" t="n">
        <f aca="false">IF(I12&gt;0,DEVSQ(AD$8:AD$507),0)</f>
        <v>304.428571428571</v>
      </c>
      <c r="AB12" s="23" t="n">
        <f aca="false">IF(V12&gt;0,V12*(J12-$W$18)^2,0)</f>
        <v>2.40605950684358</v>
      </c>
      <c r="AC12" s="18" t="n">
        <f aca="false">IF(ISNUMBER(A12),ABS(A12-$P$11),"")</f>
        <v>10.6</v>
      </c>
      <c r="AD12" s="18" t="n">
        <f aca="false">IF(ISNUMBER(B12),ABS(B12-$P$12),"")</f>
        <v>4.7</v>
      </c>
      <c r="AE12" s="18" t="n">
        <f aca="false">IF(ISNUMBER(C12),ABS(C12-$P$13),"")</f>
        <v>1.3</v>
      </c>
      <c r="AF12" s="18" t="n">
        <f aca="false">IF(ISNUMBER(D12),ABS(D12-$P$14),"")</f>
        <v>8.5</v>
      </c>
      <c r="AG12" s="0" t="str">
        <f aca="false">IF(ISNUMBER(E12),ABS(E12-$P$15),"")</f>
        <v/>
      </c>
      <c r="AH12" s="0" t="str">
        <f aca="false">IF(ISNUMBER(F12),ABS(F12-$P$16),"")</f>
        <v/>
      </c>
    </row>
    <row r="13" customFormat="false" ht="15" hidden="false" customHeight="false" outlineLevel="0" collapsed="false">
      <c r="A13" s="17" t="n">
        <v>62.1</v>
      </c>
      <c r="B13" s="17" t="n">
        <v>73.4</v>
      </c>
      <c r="C13" s="17" t="n">
        <v>69</v>
      </c>
      <c r="D13" s="17" t="n">
        <v>78.5</v>
      </c>
      <c r="E13" s="17"/>
      <c r="F13" s="17"/>
      <c r="H13" s="20" t="str">
        <f aca="false">IF(C$7="","Group 3",C$7)</f>
        <v>Online</v>
      </c>
      <c r="I13" s="21" t="n">
        <f aca="false">COUNT(C$8:C$507)</f>
        <v>16</v>
      </c>
      <c r="J13" s="22" t="n">
        <f aca="false">IF(I13&gt;0,AVERAGE(C$8:C$507),"")</f>
        <v>60.61875</v>
      </c>
      <c r="K13" s="22" t="n">
        <f aca="false">IF(I13&gt;1,STDEV(C$8:C$507),"")</f>
        <v>8.37394520720869</v>
      </c>
      <c r="L13" s="22" t="n">
        <f aca="false">IF(I13&gt;1,VAR(C$8:C$507),"")</f>
        <v>70.1229583333333</v>
      </c>
      <c r="M13" s="22" t="n">
        <f aca="false">IF(I13&gt;1,K13/SQRT(I13),"")</f>
        <v>2.09348630180217</v>
      </c>
      <c r="N13" s="22" t="n">
        <f aca="false">IF(I13&gt;1,J13-TINV(OW_alpha,I13-1)*M13,"")</f>
        <v>56.1565895733881</v>
      </c>
      <c r="O13" s="22" t="n">
        <f aca="false">IF(I13&gt;1,J13+TINV(OW_alpha,I13-1)*M13,"")</f>
        <v>65.0809104266119</v>
      </c>
      <c r="P13" s="22" t="n">
        <f aca="false">IF(I13&gt;0,MEDIAN(C$8:C$507),"")</f>
        <v>59.5</v>
      </c>
      <c r="Q13" s="22" t="n">
        <f aca="false">IF(I13&gt;0,MIN(C$8:C$507),"")</f>
        <v>45.6</v>
      </c>
      <c r="R13" s="22" t="n">
        <f aca="false">IF(I13&gt;0,MAX(C$8:C$507),"")</f>
        <v>75.4</v>
      </c>
      <c r="T13" s="23" t="n">
        <f aca="false">IF(I13&gt;0,I13*(J13-$J$17)^2,0)</f>
        <v>704.283136111111</v>
      </c>
      <c r="U13" s="23" t="n">
        <f aca="false">IF(I13&gt;0,DEVSQ(C$8:C$507),0)</f>
        <v>1051.844375</v>
      </c>
      <c r="V13" s="23" t="n">
        <f aca="false">IF(I13&gt;1,IF(L13&gt;0,I13/L13,0),0)</f>
        <v>0.228170635984054</v>
      </c>
      <c r="W13" s="23" t="n">
        <f aca="false">IF(V13&gt;0,V13*J13,0)</f>
        <v>13.8314187400584</v>
      </c>
      <c r="X13" s="23" t="n">
        <f aca="false">IF(V13&gt;0,(1-V13/$V$17)^2/(I13-1),0)</f>
        <v>0.0392988248876467</v>
      </c>
      <c r="Y13" s="23" t="n">
        <f aca="false">IF(I13&gt;0,AVERAGE(AE$8:AE$507),0)</f>
        <v>6.75625</v>
      </c>
      <c r="Z13" s="23" t="n">
        <f aca="false">IF(I13&gt;0,I13*(Y13-$Y$17)^2,0)</f>
        <v>3.9667361111111</v>
      </c>
      <c r="AA13" s="23" t="n">
        <f aca="false">IF(I13&gt;0,DEVSQ(AE$8:AE$507),0)</f>
        <v>341.519375</v>
      </c>
      <c r="AB13" s="23" t="n">
        <f aca="false">IF(V13&gt;0,V13*(J13-$W$18)^2,0)</f>
        <v>8.76984123957872</v>
      </c>
      <c r="AC13" s="18" t="n">
        <f aca="false">IF(ISNUMBER(A13),ABS(A13-$P$11),"")</f>
        <v>4.1</v>
      </c>
      <c r="AD13" s="18" t="n">
        <f aca="false">IF(ISNUMBER(B13),ABS(B13-$P$12),"")</f>
        <v>1.40000000000001</v>
      </c>
      <c r="AE13" s="18" t="n">
        <f aca="false">IF(ISNUMBER(C13),ABS(C13-$P$13),"")</f>
        <v>9.5</v>
      </c>
      <c r="AF13" s="18" t="n">
        <f aca="false">IF(ISNUMBER(D13),ABS(D13-$P$14),"")</f>
        <v>3.40000000000001</v>
      </c>
      <c r="AG13" s="0" t="str">
        <f aca="false">IF(ISNUMBER(E13),ABS(E13-$P$15),"")</f>
        <v/>
      </c>
      <c r="AH13" s="0" t="str">
        <f aca="false">IF(ISNUMBER(F13),ABS(F13-$P$16),"")</f>
        <v/>
      </c>
    </row>
    <row r="14" customFormat="false" ht="15" hidden="false" customHeight="false" outlineLevel="0" collapsed="false">
      <c r="A14" s="17" t="n">
        <v>74</v>
      </c>
      <c r="B14" s="17" t="n">
        <v>70.6</v>
      </c>
      <c r="C14" s="17" t="n">
        <v>64.7</v>
      </c>
      <c r="D14" s="17" t="n">
        <v>73.4</v>
      </c>
      <c r="E14" s="17"/>
      <c r="F14" s="17"/>
      <c r="H14" s="20" t="str">
        <f aca="false">IF(D$7="","Group 4",D$7)</f>
        <v>Blended</v>
      </c>
      <c r="I14" s="21" t="n">
        <f aca="false">COUNT(D$8:D$507)</f>
        <v>15</v>
      </c>
      <c r="J14" s="22" t="n">
        <f aca="false">IF(I14&gt;0,AVERAGE(D$8:D$507),"")</f>
        <v>74.0533333333333</v>
      </c>
      <c r="K14" s="22" t="n">
        <f aca="false">IF(I14&gt;1,STDEV(D$8:D$507),"")</f>
        <v>9.29023040362191</v>
      </c>
      <c r="L14" s="22" t="n">
        <f aca="false">IF(I14&gt;1,VAR(D$8:D$507),"")</f>
        <v>86.308380952381</v>
      </c>
      <c r="M14" s="22" t="n">
        <f aca="false">IF(I14&gt;1,K14/SQRT(I14),"")</f>
        <v>2.3987271757105</v>
      </c>
      <c r="N14" s="22" t="n">
        <f aca="false">IF(I14&gt;1,J14-TINV(OW_alpha,I14-1)*M14,"")</f>
        <v>68.9085752189228</v>
      </c>
      <c r="O14" s="22" t="n">
        <f aca="false">IF(I14&gt;1,J14+TINV(OW_alpha,I14-1)*M14,"")</f>
        <v>79.1980914477439</v>
      </c>
      <c r="P14" s="22" t="n">
        <f aca="false">IF(I14&gt;0,MEDIAN(D$8:D$507),"")</f>
        <v>75.1</v>
      </c>
      <c r="Q14" s="22" t="n">
        <f aca="false">IF(I14&gt;0,MIN(D$8:D$507),"")</f>
        <v>55.9</v>
      </c>
      <c r="R14" s="22" t="n">
        <f aca="false">IF(I14&gt;0,MAX(D$8:D$507),"")</f>
        <v>87</v>
      </c>
      <c r="T14" s="23" t="n">
        <f aca="false">IF(I14&gt;0,I14*(J14-$J$17)^2,0)</f>
        <v>693.599999999999</v>
      </c>
      <c r="U14" s="23" t="n">
        <f aca="false">IF(I14&gt;0,DEVSQ(D$8:D$507),0)</f>
        <v>1208.31733333333</v>
      </c>
      <c r="V14" s="23" t="n">
        <f aca="false">IF(I14&gt;1,IF(L14&gt;0,I14/L14,0),0)</f>
        <v>0.173795404739152</v>
      </c>
      <c r="W14" s="23" t="n">
        <f aca="false">IF(V14&gt;0,V14*J14,0)</f>
        <v>12.87012903895</v>
      </c>
      <c r="X14" s="23" t="n">
        <f aca="false">IF(V14&gt;0,(1-V14/$V$17)^2/(I14-1),0)</f>
        <v>0.0483945608495297</v>
      </c>
      <c r="Y14" s="23" t="n">
        <f aca="false">IF(I14&gt;0,AVERAGE(AF$8:AF$507),0)</f>
        <v>7.3</v>
      </c>
      <c r="Z14" s="23" t="n">
        <f aca="false">IF(I14&gt;0,I14*(Y14-$Y$17)^2,0)</f>
        <v>16.2760416666666</v>
      </c>
      <c r="AA14" s="23" t="n">
        <f aca="false">IF(I14&gt;0,DEVSQ(AF$8:AF$507),0)</f>
        <v>425.4</v>
      </c>
      <c r="AB14" s="23" t="n">
        <f aca="false">IF(V14&gt;0,V14*(J14-$W$18)^2,0)</f>
        <v>9.09723437782994</v>
      </c>
      <c r="AC14" s="18" t="n">
        <f aca="false">IF(ISNUMBER(A14),ABS(A14-$P$11),"")</f>
        <v>7.8</v>
      </c>
      <c r="AD14" s="18" t="n">
        <f aca="false">IF(ISNUMBER(B14),ABS(B14-$P$12),"")</f>
        <v>1.40000000000001</v>
      </c>
      <c r="AE14" s="18" t="n">
        <f aca="false">IF(ISNUMBER(C14),ABS(C14-$P$13),"")</f>
        <v>5.2</v>
      </c>
      <c r="AF14" s="18" t="n">
        <f aca="false">IF(ISNUMBER(D14),ABS(D14-$P$14),"")</f>
        <v>1.69999999999999</v>
      </c>
      <c r="AG14" s="0" t="str">
        <f aca="false">IF(ISNUMBER(E14),ABS(E14-$P$15),"")</f>
        <v/>
      </c>
      <c r="AH14" s="0" t="str">
        <f aca="false">IF(ISNUMBER(F14),ABS(F14-$P$16),"")</f>
        <v/>
      </c>
    </row>
    <row r="15" customFormat="false" ht="15" hidden="false" customHeight="false" outlineLevel="0" collapsed="false">
      <c r="A15" s="17" t="n">
        <v>67.8</v>
      </c>
      <c r="B15" s="17" t="n">
        <v>75.2</v>
      </c>
      <c r="C15" s="17" t="n">
        <v>57.1</v>
      </c>
      <c r="D15" s="17" t="n">
        <v>60.8</v>
      </c>
      <c r="E15" s="17"/>
      <c r="F15" s="17"/>
      <c r="H15" s="20" t="str">
        <f aca="false">IF(E$7="","Group 5",E$7)</f>
        <v>Group 5</v>
      </c>
      <c r="I15" s="21" t="n">
        <f aca="false">COUNT(E$8:E$507)</f>
        <v>0</v>
      </c>
      <c r="J15" s="22" t="str">
        <f aca="false">IF(I15&gt;0,AVERAGE(E$8:E$507),"")</f>
        <v/>
      </c>
      <c r="K15" s="22" t="str">
        <f aca="false">IF(I15&gt;1,STDEV(E$8:E$507),"")</f>
        <v/>
      </c>
      <c r="L15" s="22" t="str">
        <f aca="false">IF(I15&gt;1,VAR(E$8:E$507),"")</f>
        <v/>
      </c>
      <c r="M15" s="22" t="str">
        <f aca="false">IF(I15&gt;1,K15/SQRT(I15),"")</f>
        <v/>
      </c>
      <c r="N15" s="22" t="str">
        <f aca="false">IF(I15&gt;1,J15-TINV(OW_alpha,I15-1)*M15,"")</f>
        <v/>
      </c>
      <c r="O15" s="22" t="str">
        <f aca="false">IF(I15&gt;1,J15+TINV(OW_alpha,I15-1)*M15,"")</f>
        <v/>
      </c>
      <c r="P15" s="22" t="str">
        <f aca="false">IF(I15&gt;0,MEDIAN(E$8:E$507),"")</f>
        <v/>
      </c>
      <c r="Q15" s="22" t="str">
        <f aca="false">IF(I15&gt;0,MIN(E$8:E$507),"")</f>
        <v/>
      </c>
      <c r="R15" s="22" t="str">
        <f aca="false">IF(I15&gt;0,MAX(E$8:E$507),"")</f>
        <v/>
      </c>
      <c r="T15" s="23" t="n">
        <f aca="false">IF(I15&gt;0,I15*(J15-$J$17)^2,0)</f>
        <v>0</v>
      </c>
      <c r="U15" s="23" t="n">
        <f aca="false">IF(I15&gt;0,DEVSQ(E$8:E$507),0)</f>
        <v>0</v>
      </c>
      <c r="V15" s="23" t="n">
        <f aca="false">IF(I15&gt;1,IF(L15&gt;0,I15/L15,0),0)</f>
        <v>0</v>
      </c>
      <c r="W15" s="23" t="n">
        <f aca="false">IF(V15&gt;0,V15*J15,0)</f>
        <v>0</v>
      </c>
      <c r="X15" s="23" t="n">
        <f aca="false">IF(V15&gt;0,(1-V15/$V$17)^2/(I15-1),0)</f>
        <v>0</v>
      </c>
      <c r="Y15" s="23" t="n">
        <f aca="false">IF(I15&gt;0,AVERAGE(AG$8:AG$507),0)</f>
        <v>0</v>
      </c>
      <c r="Z15" s="23" t="n">
        <f aca="false">IF(I15&gt;0,I15*(Y15-$Y$17)^2,0)</f>
        <v>0</v>
      </c>
      <c r="AA15" s="23" t="n">
        <f aca="false">IF(I15&gt;0,DEVSQ(AG$8:AG$507),0)</f>
        <v>0</v>
      </c>
      <c r="AB15" s="23" t="n">
        <f aca="false">IF(V15&gt;0,V15*(J15-$W$18)^2,0)</f>
        <v>0</v>
      </c>
      <c r="AC15" s="18" t="n">
        <f aca="false">IF(ISNUMBER(A15),ABS(A15-$P$11),"")</f>
        <v>1.59999999999999</v>
      </c>
      <c r="AD15" s="18" t="n">
        <f aca="false">IF(ISNUMBER(B15),ABS(B15-$P$12),"")</f>
        <v>3.2</v>
      </c>
      <c r="AE15" s="18" t="n">
        <f aca="false">IF(ISNUMBER(C15),ABS(C15-$P$13),"")</f>
        <v>2.4</v>
      </c>
      <c r="AF15" s="18" t="n">
        <f aca="false">IF(ISNUMBER(D15),ABS(D15-$P$14),"")</f>
        <v>14.3</v>
      </c>
      <c r="AG15" s="0" t="str">
        <f aca="false">IF(ISNUMBER(E15),ABS(E15-$P$15),"")</f>
        <v/>
      </c>
      <c r="AH15" s="0" t="str">
        <f aca="false">IF(ISNUMBER(F15),ABS(F15-$P$16),"")</f>
        <v/>
      </c>
    </row>
    <row r="16" customFormat="false" ht="15" hidden="false" customHeight="false" outlineLevel="0" collapsed="false">
      <c r="A16" s="17" t="n">
        <v>73.3</v>
      </c>
      <c r="B16" s="17" t="n">
        <v>65.9</v>
      </c>
      <c r="C16" s="17" t="n">
        <v>51.5</v>
      </c>
      <c r="D16" s="17" t="n">
        <v>81.5</v>
      </c>
      <c r="E16" s="17"/>
      <c r="F16" s="17"/>
      <c r="H16" s="20" t="str">
        <f aca="false">IF(F$7="","Group 6",F$7)</f>
        <v>Group 6</v>
      </c>
      <c r="I16" s="21" t="n">
        <f aca="false">COUNT(F$8:F$507)</f>
        <v>0</v>
      </c>
      <c r="J16" s="22" t="str">
        <f aca="false">IF(I16&gt;0,AVERAGE(F$8:F$507),"")</f>
        <v/>
      </c>
      <c r="K16" s="22" t="str">
        <f aca="false">IF(I16&gt;1,STDEV(F$8:F$507),"")</f>
        <v/>
      </c>
      <c r="L16" s="22" t="str">
        <f aca="false">IF(I16&gt;1,VAR(F$8:F$507),"")</f>
        <v/>
      </c>
      <c r="M16" s="22" t="str">
        <f aca="false">IF(I16&gt;1,K16/SQRT(I16),"")</f>
        <v/>
      </c>
      <c r="N16" s="22" t="str">
        <f aca="false">IF(I16&gt;1,J16-TINV(OW_alpha,I16-1)*M16,"")</f>
        <v/>
      </c>
      <c r="O16" s="22" t="str">
        <f aca="false">IF(I16&gt;1,J16+TINV(OW_alpha,I16-1)*M16,"")</f>
        <v/>
      </c>
      <c r="P16" s="22" t="str">
        <f aca="false">IF(I16&gt;0,MEDIAN(F$8:F$507),"")</f>
        <v/>
      </c>
      <c r="Q16" s="22" t="str">
        <f aca="false">IF(I16&gt;0,MIN(F$8:F$507),"")</f>
        <v/>
      </c>
      <c r="R16" s="22" t="str">
        <f aca="false">IF(I16&gt;0,MAX(F$8:F$507),"")</f>
        <v/>
      </c>
      <c r="T16" s="23" t="n">
        <f aca="false">IF(I16&gt;0,I16*(J16-$J$17)^2,0)</f>
        <v>0</v>
      </c>
      <c r="U16" s="23" t="n">
        <f aca="false">IF(I16&gt;0,DEVSQ(F$8:F$507),0)</f>
        <v>0</v>
      </c>
      <c r="V16" s="23" t="n">
        <f aca="false">IF(I16&gt;1,IF(L16&gt;0,I16/L16,0),0)</f>
        <v>0</v>
      </c>
      <c r="W16" s="23" t="n">
        <f aca="false">IF(V16&gt;0,V16*J16,0)</f>
        <v>0</v>
      </c>
      <c r="X16" s="23" t="n">
        <f aca="false">IF(V16&gt;0,(1-V16/$V$17)^2/(I16-1),0)</f>
        <v>0</v>
      </c>
      <c r="Y16" s="23" t="n">
        <f aca="false">IF(I16&gt;0,AVERAGE(AH$8:AH$507),0)</f>
        <v>0</v>
      </c>
      <c r="Z16" s="23" t="n">
        <f aca="false">IF(I16&gt;0,I16*(Y16-$Y$17)^2,0)</f>
        <v>0</v>
      </c>
      <c r="AA16" s="23" t="n">
        <f aca="false">IF(I16&gt;0,DEVSQ(AH$8:AH$507),0)</f>
        <v>0</v>
      </c>
      <c r="AB16" s="23" t="n">
        <f aca="false">IF(V16&gt;0,V16*(J16-$W$18)^2,0)</f>
        <v>0</v>
      </c>
      <c r="AC16" s="18" t="n">
        <f aca="false">IF(ISNUMBER(A16),ABS(A16-$P$11),"")</f>
        <v>7.09999999999999</v>
      </c>
      <c r="AD16" s="18" t="n">
        <f aca="false">IF(ISNUMBER(B16),ABS(B16-$P$12),"")</f>
        <v>6.09999999999999</v>
      </c>
      <c r="AE16" s="18" t="n">
        <f aca="false">IF(ISNUMBER(C16),ABS(C16-$P$13),"")</f>
        <v>8</v>
      </c>
      <c r="AF16" s="18" t="n">
        <f aca="false">IF(ISNUMBER(D16),ABS(D16-$P$14),"")</f>
        <v>6.40000000000001</v>
      </c>
      <c r="AG16" s="0" t="str">
        <f aca="false">IF(ISNUMBER(E16),ABS(E16-$P$15),"")</f>
        <v/>
      </c>
      <c r="AH16" s="0" t="str">
        <f aca="false">IF(ISNUMBER(F16),ABS(F16-$P$16),"")</f>
        <v/>
      </c>
    </row>
    <row r="17" customFormat="false" ht="15" hidden="false" customHeight="false" outlineLevel="0" collapsed="false">
      <c r="A17" s="17" t="n">
        <v>66.2</v>
      </c>
      <c r="B17" s="17" t="n">
        <v>73.5</v>
      </c>
      <c r="C17" s="17" t="n">
        <v>56.3</v>
      </c>
      <c r="D17" s="17" t="n">
        <v>80</v>
      </c>
      <c r="E17" s="17"/>
      <c r="F17" s="17"/>
      <c r="H17" s="24" t="s">
        <v>91</v>
      </c>
      <c r="I17" s="25" t="n">
        <f aca="false">SUM(I11:I16)</f>
        <v>60</v>
      </c>
      <c r="J17" s="26" t="n">
        <f aca="false">IF(I17&gt;0,SUM($A$8:$F$507)/I17,"")</f>
        <v>67.2533333333333</v>
      </c>
      <c r="K17" s="26" t="n">
        <f aca="false">IF(I17&gt;1,STDEV($A$8:$F$507),"")</f>
        <v>9.39315413653839</v>
      </c>
      <c r="L17" s="26" t="n">
        <f aca="false">IF(I17&gt;1,VAR($A$8:$F$507),"")</f>
        <v>88.2313446327684</v>
      </c>
      <c r="M17" s="26" t="n">
        <f aca="false">IF(I17&gt;1,K17/SQRT(I17),"")</f>
        <v>1.21265098463908</v>
      </c>
      <c r="N17" s="26" t="n">
        <f aca="false">IF(I17&gt;1,J17-TINV(OW_alpha,I17-1)*M17,"")</f>
        <v>64.8268243178363</v>
      </c>
      <c r="O17" s="26" t="n">
        <f aca="false">IF(I17&gt;1,J17+TINV(OW_alpha,I17-1)*M17,"")</f>
        <v>69.6798423488303</v>
      </c>
      <c r="P17" s="26" t="n">
        <f aca="false">IF(I17&gt;0,MEDIAN($A$8:$F$507),"")</f>
        <v>67</v>
      </c>
      <c r="Q17" s="26" t="n">
        <f aca="false">IF(I17&gt;0,MIN($A$8:$F$507),"")</f>
        <v>45.6</v>
      </c>
      <c r="R17" s="26" t="n">
        <f aca="false">IF(I17&gt;0,MAX($A$8:$F$507),"")</f>
        <v>87</v>
      </c>
      <c r="T17" s="23" t="n">
        <f aca="false">SUM(T11:T16)</f>
        <v>1575.94400595238</v>
      </c>
      <c r="U17" s="23" t="n">
        <f aca="false">SUM(U11:U16)</f>
        <v>3629.70532738095</v>
      </c>
      <c r="V17" s="23" t="n">
        <f aca="false">SUM(V11:V16)</f>
        <v>0.982552033547014</v>
      </c>
      <c r="W17" s="23" t="n">
        <f aca="false">SUM(W11:W16)</f>
        <v>65.6525382062989</v>
      </c>
      <c r="X17" s="23" t="n">
        <f aca="false">SUM(X11:X16)</f>
        <v>0.16202331861089</v>
      </c>
      <c r="Y17" s="23" t="n">
        <f aca="false">IF(I17&gt;0,SUM(AC8:AH507)/I17,0)</f>
        <v>6.25833333333334</v>
      </c>
      <c r="Z17" s="23" t="n">
        <f aca="false">SUM(Z11:Z16)</f>
        <v>46.9405535714286</v>
      </c>
      <c r="AA17" s="23" t="n">
        <f aca="false">SUM(AA11:AA16)</f>
        <v>1349.00527976191</v>
      </c>
      <c r="AB17" s="23" t="n">
        <f aca="false">SUM(AB11:AB16)</f>
        <v>21.3771781743396</v>
      </c>
      <c r="AC17" s="18" t="n">
        <f aca="false">IF(ISNUMBER(A17),ABS(A17-$P$11),"")</f>
        <v>0</v>
      </c>
      <c r="AD17" s="18" t="n">
        <f aca="false">IF(ISNUMBER(B17),ABS(B17-$P$12),"")</f>
        <v>1.5</v>
      </c>
      <c r="AE17" s="18" t="n">
        <f aca="false">IF(ISNUMBER(C17),ABS(C17-$P$13),"")</f>
        <v>3.2</v>
      </c>
      <c r="AF17" s="18" t="n">
        <f aca="false">IF(ISNUMBER(D17),ABS(D17-$P$14),"")</f>
        <v>4.90000000000001</v>
      </c>
      <c r="AG17" s="0" t="str">
        <f aca="false">IF(ISNUMBER(E17),ABS(E17-$P$15),"")</f>
        <v/>
      </c>
      <c r="AH17" s="0" t="str">
        <f aca="false">IF(ISNUMBER(F17),ABS(F17-$P$16),"")</f>
        <v/>
      </c>
    </row>
    <row r="18" customFormat="false" ht="15" hidden="false" customHeight="false" outlineLevel="0" collapsed="false">
      <c r="A18" s="17" t="n">
        <v>67.6</v>
      </c>
      <c r="B18" s="17" t="n">
        <v>74.2</v>
      </c>
      <c r="C18" s="17" t="n">
        <v>75.4</v>
      </c>
      <c r="D18" s="17" t="n">
        <v>82.5</v>
      </c>
      <c r="E18" s="17"/>
      <c r="F18" s="17"/>
      <c r="H18" s="27" t="s">
        <v>92</v>
      </c>
      <c r="I18" s="28" t="n">
        <f aca="false">COUNTIF(I11:I16,"&gt;0")</f>
        <v>4</v>
      </c>
      <c r="J18" s="29" t="str">
        <f aca="false">IF(COUNTIF(I11:I16,1)&gt;0,"⚠ A group has only 1 observation – add data or clear its name/column.",IF(I18&lt;2,"⚠ Enter data for at least 2 groups.",""))</f>
        <v/>
      </c>
      <c r="K18" s="29"/>
      <c r="L18" s="29"/>
      <c r="M18" s="29"/>
      <c r="N18" s="29"/>
      <c r="O18" s="29"/>
      <c r="P18" s="29"/>
      <c r="Q18" s="29"/>
      <c r="R18" s="29"/>
      <c r="W18" s="23" t="n">
        <f aca="false">IF(V17&gt;0,W17/V17,0)</f>
        <v>66.8183831133026</v>
      </c>
      <c r="AC18" s="18" t="n">
        <f aca="false">IF(ISNUMBER(A18),ABS(A18-$P$11),"")</f>
        <v>1.39999999999999</v>
      </c>
      <c r="AD18" s="18" t="n">
        <f aca="false">IF(ISNUMBER(B18),ABS(B18-$P$12),"")</f>
        <v>2.2</v>
      </c>
      <c r="AE18" s="18" t="n">
        <f aca="false">IF(ISNUMBER(C18),ABS(C18-$P$13),"")</f>
        <v>15.9</v>
      </c>
      <c r="AF18" s="18" t="n">
        <f aca="false">IF(ISNUMBER(D18),ABS(D18-$P$14),"")</f>
        <v>7.40000000000001</v>
      </c>
      <c r="AG18" s="0" t="str">
        <f aca="false">IF(ISNUMBER(E18),ABS(E18-$P$15),"")</f>
        <v/>
      </c>
      <c r="AH18" s="0" t="str">
        <f aca="false">IF(ISNUMBER(F18),ABS(F18-$P$16),"")</f>
        <v/>
      </c>
    </row>
    <row r="19" customFormat="false" ht="15" hidden="false" customHeight="false" outlineLevel="0" collapsed="false">
      <c r="A19" s="17" t="n">
        <v>65.7</v>
      </c>
      <c r="B19" s="17" t="n">
        <v>65.7</v>
      </c>
      <c r="C19" s="17" t="n">
        <v>53.1</v>
      </c>
      <c r="D19" s="17" t="n">
        <v>87</v>
      </c>
      <c r="E19" s="17"/>
      <c r="F19" s="17"/>
      <c r="AC19" s="18" t="n">
        <f aca="false">IF(ISNUMBER(A19),ABS(A19-$P$11),"")</f>
        <v>0.5</v>
      </c>
      <c r="AD19" s="18" t="n">
        <f aca="false">IF(ISNUMBER(B19),ABS(B19-$P$12),"")</f>
        <v>6.3</v>
      </c>
      <c r="AE19" s="18" t="n">
        <f aca="false">IF(ISNUMBER(C19),ABS(C19-$P$13),"")</f>
        <v>6.4</v>
      </c>
      <c r="AF19" s="18" t="n">
        <f aca="false">IF(ISNUMBER(D19),ABS(D19-$P$14),"")</f>
        <v>11.9</v>
      </c>
      <c r="AG19" s="0" t="str">
        <f aca="false">IF(ISNUMBER(E19),ABS(E19-$P$15),"")</f>
        <v/>
      </c>
      <c r="AH19" s="0" t="str">
        <f aca="false">IF(ISNUMBER(F19),ABS(F19-$P$16),"")</f>
        <v/>
      </c>
    </row>
    <row r="20" customFormat="false" ht="15" hidden="false" customHeight="false" outlineLevel="0" collapsed="false">
      <c r="A20" s="17" t="n">
        <v>49</v>
      </c>
      <c r="B20" s="17" t="n">
        <v>84.7</v>
      </c>
      <c r="C20" s="17" t="n">
        <v>64.7</v>
      </c>
      <c r="D20" s="17" t="n">
        <v>77.3</v>
      </c>
      <c r="E20" s="17"/>
      <c r="F20" s="17"/>
      <c r="H20" s="10" t="s">
        <v>93</v>
      </c>
      <c r="I20" s="11"/>
      <c r="J20" s="11"/>
      <c r="K20" s="11"/>
      <c r="L20" s="11"/>
      <c r="M20" s="11"/>
      <c r="N20" s="11"/>
      <c r="AC20" s="18" t="n">
        <f aca="false">IF(ISNUMBER(A20),ABS(A20-$P$11),"")</f>
        <v>17.2</v>
      </c>
      <c r="AD20" s="18" t="n">
        <f aca="false">IF(ISNUMBER(B20),ABS(B20-$P$12),"")</f>
        <v>12.7</v>
      </c>
      <c r="AE20" s="18" t="n">
        <f aca="false">IF(ISNUMBER(C20),ABS(C20-$P$13),"")</f>
        <v>5.2</v>
      </c>
      <c r="AF20" s="18" t="n">
        <f aca="false">IF(ISNUMBER(D20),ABS(D20-$P$14),"")</f>
        <v>2.2</v>
      </c>
      <c r="AG20" s="0" t="str">
        <f aca="false">IF(ISNUMBER(E20),ABS(E20-$P$15),"")</f>
        <v/>
      </c>
      <c r="AH20" s="0" t="str">
        <f aca="false">IF(ISNUMBER(F20),ABS(F20-$P$16),"")</f>
        <v/>
      </c>
    </row>
    <row r="21" customFormat="false" ht="30" hidden="false" customHeight="true" outlineLevel="0" collapsed="false">
      <c r="A21" s="17" t="n">
        <v>71.7</v>
      </c>
      <c r="B21" s="17" t="n">
        <v>75.5</v>
      </c>
      <c r="C21" s="17" t="n">
        <v>66.7</v>
      </c>
      <c r="D21" s="17" t="n">
        <v>75.1</v>
      </c>
      <c r="E21" s="17"/>
      <c r="F21" s="17"/>
      <c r="H21" s="19" t="s">
        <v>94</v>
      </c>
      <c r="I21" s="19" t="s">
        <v>95</v>
      </c>
      <c r="J21" s="19" t="s">
        <v>96</v>
      </c>
      <c r="K21" s="19" t="s">
        <v>97</v>
      </c>
      <c r="L21" s="19" t="s">
        <v>98</v>
      </c>
      <c r="M21" s="19" t="s">
        <v>99</v>
      </c>
      <c r="N21" s="19" t="s">
        <v>100</v>
      </c>
      <c r="AC21" s="18" t="n">
        <f aca="false">IF(ISNUMBER(A21),ABS(A21-$P$11),"")</f>
        <v>5.5</v>
      </c>
      <c r="AD21" s="18" t="n">
        <f aca="false">IF(ISNUMBER(B21),ABS(B21-$P$12),"")</f>
        <v>3.5</v>
      </c>
      <c r="AE21" s="18" t="n">
        <f aca="false">IF(ISNUMBER(C21),ABS(C21-$P$13),"")</f>
        <v>7.2</v>
      </c>
      <c r="AF21" s="18" t="n">
        <f aca="false">IF(ISNUMBER(D21),ABS(D21-$P$14),"")</f>
        <v>0</v>
      </c>
      <c r="AG21" s="0" t="str">
        <f aca="false">IF(ISNUMBER(E21),ABS(E21-$P$15),"")</f>
        <v/>
      </c>
      <c r="AH21" s="0" t="str">
        <f aca="false">IF(ISNUMBER(F21),ABS(F21-$P$16),"")</f>
        <v/>
      </c>
    </row>
    <row r="22" customFormat="false" ht="15" hidden="false" customHeight="false" outlineLevel="0" collapsed="false">
      <c r="A22" s="17" t="n">
        <v>68.6</v>
      </c>
      <c r="B22" s="17"/>
      <c r="C22" s="17" t="n">
        <v>45.6</v>
      </c>
      <c r="D22" s="17" t="n">
        <v>62.3</v>
      </c>
      <c r="E22" s="17"/>
      <c r="F22" s="17"/>
      <c r="H22" s="20" t="s">
        <v>101</v>
      </c>
      <c r="I22" s="22" t="n">
        <f aca="false">T17</f>
        <v>1575.94400595238</v>
      </c>
      <c r="J22" s="30" t="n">
        <f aca="false">I18-1</f>
        <v>3</v>
      </c>
      <c r="K22" s="22" t="n">
        <f aca="false">IF(J22&gt;0,I22/J22,"")</f>
        <v>525.314668650793</v>
      </c>
      <c r="L22" s="31" t="n">
        <f aca="false">IF(AND(J22&gt;0,J23&gt;0,K23&gt;0),K22/K23,"")</f>
        <v>8.1046858604555</v>
      </c>
      <c r="M22" s="32" t="n">
        <f aca="false">IF(L22="","",FDIST(L22,J22,J23))</f>
        <v>0.000142479312327332</v>
      </c>
      <c r="N22" s="33" t="n">
        <f aca="false">IF(AND(J22&gt;0,J23&gt;0),FINV(OW_alpha,J22,J23),"")</f>
        <v>2.76943093202313</v>
      </c>
      <c r="AC22" s="18" t="n">
        <f aca="false">IF(ISNUMBER(A22),ABS(A22-$P$11),"")</f>
        <v>2.39999999999999</v>
      </c>
      <c r="AD22" s="0" t="str">
        <f aca="false">IF(ISNUMBER(B22),ABS(B22-$P$12),"")</f>
        <v/>
      </c>
      <c r="AE22" s="18" t="n">
        <f aca="false">IF(ISNUMBER(C22),ABS(C22-$P$13),"")</f>
        <v>13.9</v>
      </c>
      <c r="AF22" s="18" t="n">
        <f aca="false">IF(ISNUMBER(D22),ABS(D22-$P$14),"")</f>
        <v>12.8</v>
      </c>
      <c r="AG22" s="0" t="str">
        <f aca="false">IF(ISNUMBER(E22),ABS(E22-$P$15),"")</f>
        <v/>
      </c>
      <c r="AH22" s="0" t="str">
        <f aca="false">IF(ISNUMBER(F22),ABS(F22-$P$16),"")</f>
        <v/>
      </c>
    </row>
    <row r="23" customFormat="false" ht="15" hidden="false" customHeight="false" outlineLevel="0" collapsed="false">
      <c r="A23" s="17"/>
      <c r="B23" s="17"/>
      <c r="C23" s="17" t="n">
        <v>62.5</v>
      </c>
      <c r="D23" s="17"/>
      <c r="E23" s="17"/>
      <c r="F23" s="17"/>
      <c r="H23" s="20" t="s">
        <v>102</v>
      </c>
      <c r="I23" s="22" t="n">
        <f aca="false">U17</f>
        <v>3629.70532738095</v>
      </c>
      <c r="J23" s="30" t="n">
        <f aca="false">I17-I18</f>
        <v>56</v>
      </c>
      <c r="K23" s="22" t="n">
        <f aca="false">IF(J23&gt;0,I23/J23,"")</f>
        <v>64.8161665603742</v>
      </c>
      <c r="L23" s="33"/>
      <c r="M23" s="34"/>
      <c r="N23" s="33"/>
      <c r="AC23" s="0" t="str">
        <f aca="false">IF(ISNUMBER(A23),ABS(A23-$P$11),"")</f>
        <v/>
      </c>
      <c r="AD23" s="0" t="str">
        <f aca="false">IF(ISNUMBER(B23),ABS(B23-$P$12),"")</f>
        <v/>
      </c>
      <c r="AE23" s="18" t="n">
        <f aca="false">IF(ISNUMBER(C23),ABS(C23-$P$13),"")</f>
        <v>3</v>
      </c>
      <c r="AF23" s="0" t="str">
        <f aca="false">IF(ISNUMBER(D23),ABS(D23-$P$14),"")</f>
        <v/>
      </c>
      <c r="AG23" s="0" t="str">
        <f aca="false">IF(ISNUMBER(E23),ABS(E23-$P$15),"")</f>
        <v/>
      </c>
      <c r="AH23" s="0" t="str">
        <f aca="false">IF(ISNUMBER(F23),ABS(F23-$P$16),"")</f>
        <v/>
      </c>
    </row>
    <row r="24" customFormat="false" ht="15" hidden="false" customHeight="false" outlineLevel="0" collapsed="false">
      <c r="A24" s="17"/>
      <c r="B24" s="17"/>
      <c r="C24" s="17"/>
      <c r="D24" s="17"/>
      <c r="E24" s="17"/>
      <c r="F24" s="17"/>
      <c r="H24" s="24" t="s">
        <v>103</v>
      </c>
      <c r="I24" s="35" t="n">
        <f aca="false">I22+I23</f>
        <v>5205.64933333333</v>
      </c>
      <c r="J24" s="36" t="n">
        <f aca="false">I17-1</f>
        <v>59</v>
      </c>
      <c r="K24" s="35"/>
      <c r="L24" s="37"/>
      <c r="M24" s="38"/>
      <c r="N24" s="37"/>
      <c r="AC24" s="0" t="str">
        <f aca="false">IF(ISNUMBER(A24),ABS(A24-$P$11),"")</f>
        <v/>
      </c>
      <c r="AD24" s="0" t="str">
        <f aca="false">IF(ISNUMBER(B24),ABS(B24-$P$12),"")</f>
        <v/>
      </c>
      <c r="AE24" s="0" t="str">
        <f aca="false">IF(ISNUMBER(C24),ABS(C24-$P$13),"")</f>
        <v/>
      </c>
      <c r="AF24" s="0" t="str">
        <f aca="false">IF(ISNUMBER(D24),ABS(D24-$P$14),"")</f>
        <v/>
      </c>
      <c r="AG24" s="0" t="str">
        <f aca="false">IF(ISNUMBER(E24),ABS(E24-$P$15),"")</f>
        <v/>
      </c>
      <c r="AH24" s="0" t="str">
        <f aca="false">IF(ISNUMBER(F24),ABS(F24-$P$16),"")</f>
        <v/>
      </c>
    </row>
    <row r="25" customFormat="false" ht="15" hidden="false" customHeight="false" outlineLevel="0" collapsed="false">
      <c r="A25" s="17"/>
      <c r="B25" s="17"/>
      <c r="C25" s="17"/>
      <c r="D25" s="17"/>
      <c r="E25" s="17"/>
      <c r="F25" s="17"/>
      <c r="H25" s="20" t="s">
        <v>104</v>
      </c>
      <c r="I25" s="39" t="str">
        <f aca="false">IF(M22="","",IF(M22&lt;OW_alpha,"Reject H₀ – at least one group mean differs","Fail to reject H₀ – no significant difference in means"))</f>
        <v>Reject H₀ – at least one group mean differs</v>
      </c>
      <c r="J25" s="39"/>
      <c r="K25" s="39"/>
      <c r="L25" s="39"/>
      <c r="M25" s="39"/>
      <c r="N25" s="39"/>
      <c r="AC25" s="0" t="str">
        <f aca="false">IF(ISNUMBER(A25),ABS(A25-$P$11),"")</f>
        <v/>
      </c>
      <c r="AD25" s="0" t="str">
        <f aca="false">IF(ISNUMBER(B25),ABS(B25-$P$12),"")</f>
        <v/>
      </c>
      <c r="AE25" s="0" t="str">
        <f aca="false">IF(ISNUMBER(C25),ABS(C25-$P$13),"")</f>
        <v/>
      </c>
      <c r="AF25" s="0" t="str">
        <f aca="false">IF(ISNUMBER(D25),ABS(D25-$P$14),"")</f>
        <v/>
      </c>
      <c r="AG25" s="0" t="str">
        <f aca="false">IF(ISNUMBER(E25),ABS(E25-$P$15),"")</f>
        <v/>
      </c>
      <c r="AH25" s="0" t="str">
        <f aca="false">IF(ISNUMBER(F25),ABS(F25-$P$16),"")</f>
        <v/>
      </c>
    </row>
    <row r="26" customFormat="false" ht="15" hidden="false" customHeight="false" outlineLevel="0" collapsed="false">
      <c r="A26" s="17"/>
      <c r="B26" s="17"/>
      <c r="C26" s="17"/>
      <c r="D26" s="17"/>
      <c r="E26" s="17"/>
      <c r="F26" s="17"/>
      <c r="AC26" s="0" t="str">
        <f aca="false">IF(ISNUMBER(A26),ABS(A26-$P$11),"")</f>
        <v/>
      </c>
      <c r="AD26" s="0" t="str">
        <f aca="false">IF(ISNUMBER(B26),ABS(B26-$P$12),"")</f>
        <v/>
      </c>
      <c r="AE26" s="0" t="str">
        <f aca="false">IF(ISNUMBER(C26),ABS(C26-$P$13),"")</f>
        <v/>
      </c>
      <c r="AF26" s="0" t="str">
        <f aca="false">IF(ISNUMBER(D26),ABS(D26-$P$14),"")</f>
        <v/>
      </c>
      <c r="AG26" s="0" t="str">
        <f aca="false">IF(ISNUMBER(E26),ABS(E26-$P$15),"")</f>
        <v/>
      </c>
      <c r="AH26" s="0" t="str">
        <f aca="false">IF(ISNUMBER(F26),ABS(F26-$P$16),"")</f>
        <v/>
      </c>
    </row>
    <row r="27" customFormat="false" ht="15" hidden="false" customHeight="false" outlineLevel="0" collapsed="false">
      <c r="A27" s="17"/>
      <c r="B27" s="17"/>
      <c r="C27" s="17"/>
      <c r="D27" s="17"/>
      <c r="E27" s="17"/>
      <c r="F27" s="17"/>
      <c r="H27" s="10" t="s">
        <v>105</v>
      </c>
      <c r="I27" s="11"/>
      <c r="K27" s="10" t="s">
        <v>106</v>
      </c>
      <c r="L27" s="11"/>
      <c r="AC27" s="0" t="str">
        <f aca="false">IF(ISNUMBER(A27),ABS(A27-$P$11),"")</f>
        <v/>
      </c>
      <c r="AD27" s="0" t="str">
        <f aca="false">IF(ISNUMBER(B27),ABS(B27-$P$12),"")</f>
        <v/>
      </c>
      <c r="AE27" s="0" t="str">
        <f aca="false">IF(ISNUMBER(C27),ABS(C27-$P$13),"")</f>
        <v/>
      </c>
      <c r="AF27" s="0" t="str">
        <f aca="false">IF(ISNUMBER(D27),ABS(D27-$P$14),"")</f>
        <v/>
      </c>
      <c r="AG27" s="0" t="str">
        <f aca="false">IF(ISNUMBER(E27),ABS(E27-$P$15),"")</f>
        <v/>
      </c>
      <c r="AH27" s="0" t="str">
        <f aca="false">IF(ISNUMBER(F27),ABS(F27-$P$16),"")</f>
        <v/>
      </c>
    </row>
    <row r="28" customFormat="false" ht="23.85" hidden="false" customHeight="false" outlineLevel="0" collapsed="false">
      <c r="A28" s="17"/>
      <c r="B28" s="17"/>
      <c r="C28" s="17"/>
      <c r="D28" s="17"/>
      <c r="E28" s="17"/>
      <c r="F28" s="17"/>
      <c r="H28" s="12" t="s">
        <v>107</v>
      </c>
      <c r="I28" s="33" t="n">
        <f aca="false">IF(AND(I18&gt;1,I17&gt;I18,AA17&gt;0),(Z17/(I18-1))/(AA17/(I17-I18)),"")</f>
        <v>0.649533163295935</v>
      </c>
      <c r="K28" s="12" t="s">
        <v>108</v>
      </c>
      <c r="L28" s="31" t="n">
        <f aca="false">IF(I24&gt;0,I22/I24,"")</f>
        <v>0.302737258128614</v>
      </c>
      <c r="AC28" s="0" t="str">
        <f aca="false">IF(ISNUMBER(A28),ABS(A28-$P$11),"")</f>
        <v/>
      </c>
      <c r="AD28" s="0" t="str">
        <f aca="false">IF(ISNUMBER(B28),ABS(B28-$P$12),"")</f>
        <v/>
      </c>
      <c r="AE28" s="0" t="str">
        <f aca="false">IF(ISNUMBER(C28),ABS(C28-$P$13),"")</f>
        <v/>
      </c>
      <c r="AF28" s="0" t="str">
        <f aca="false">IF(ISNUMBER(D28),ABS(D28-$P$14),"")</f>
        <v/>
      </c>
      <c r="AG28" s="0" t="str">
        <f aca="false">IF(ISNUMBER(E28),ABS(E28-$P$15),"")</f>
        <v/>
      </c>
      <c r="AH28" s="0" t="str">
        <f aca="false">IF(ISNUMBER(F28),ABS(F28-$P$16),"")</f>
        <v/>
      </c>
    </row>
    <row r="29" customFormat="false" ht="15" hidden="false" customHeight="false" outlineLevel="0" collapsed="false">
      <c r="A29" s="17"/>
      <c r="B29" s="17"/>
      <c r="C29" s="17"/>
      <c r="D29" s="17"/>
      <c r="E29" s="17"/>
      <c r="F29" s="17"/>
      <c r="H29" s="12" t="s">
        <v>109</v>
      </c>
      <c r="I29" s="32" t="n">
        <f aca="false">IF(I28="","",FDIST(I28,I18-1,I17-I18))</f>
        <v>0.586557022370874</v>
      </c>
      <c r="K29" s="12" t="s">
        <v>110</v>
      </c>
      <c r="L29" s="33" t="n">
        <f aca="false">IF(AND(I24&gt;0,K23&lt;&gt;""),MAX(0,(I22-J22*K23)/(I24+K23)),"")</f>
        <v>0.262120206706432</v>
      </c>
      <c r="AC29" s="0" t="str">
        <f aca="false">IF(ISNUMBER(A29),ABS(A29-$P$11),"")</f>
        <v/>
      </c>
      <c r="AD29" s="0" t="str">
        <f aca="false">IF(ISNUMBER(B29),ABS(B29-$P$12),"")</f>
        <v/>
      </c>
      <c r="AE29" s="0" t="str">
        <f aca="false">IF(ISNUMBER(C29),ABS(C29-$P$13),"")</f>
        <v/>
      </c>
      <c r="AF29" s="0" t="str">
        <f aca="false">IF(ISNUMBER(D29),ABS(D29-$P$14),"")</f>
        <v/>
      </c>
      <c r="AG29" s="0" t="str">
        <f aca="false">IF(ISNUMBER(E29),ABS(E29-$P$15),"")</f>
        <v/>
      </c>
      <c r="AH29" s="0" t="str">
        <f aca="false">IF(ISNUMBER(F29),ABS(F29-$P$16),"")</f>
        <v/>
      </c>
    </row>
    <row r="30" customFormat="false" ht="15" hidden="false" customHeight="false" outlineLevel="0" collapsed="false">
      <c r="A30" s="17"/>
      <c r="B30" s="17"/>
      <c r="C30" s="17"/>
      <c r="D30" s="17"/>
      <c r="E30" s="17"/>
      <c r="F30" s="17"/>
      <c r="H30" s="12" t="s">
        <v>111</v>
      </c>
      <c r="I30" s="21" t="str">
        <f aca="false">IF(I29="","",IF(I29&lt;OW_alpha,"No","Yes"))</f>
        <v>Yes</v>
      </c>
      <c r="K30" s="12" t="s">
        <v>112</v>
      </c>
      <c r="L30" s="33" t="n">
        <f aca="false">IF(OR(L28="",L28&gt;=1),"",SQRT(L28/(1-L28)))</f>
        <v>0.658923060506505</v>
      </c>
      <c r="AC30" s="0" t="str">
        <f aca="false">IF(ISNUMBER(A30),ABS(A30-$P$11),"")</f>
        <v/>
      </c>
      <c r="AD30" s="0" t="str">
        <f aca="false">IF(ISNUMBER(B30),ABS(B30-$P$12),"")</f>
        <v/>
      </c>
      <c r="AE30" s="0" t="str">
        <f aca="false">IF(ISNUMBER(C30),ABS(C30-$P$13),"")</f>
        <v/>
      </c>
      <c r="AF30" s="0" t="str">
        <f aca="false">IF(ISNUMBER(D30),ABS(D30-$P$14),"")</f>
        <v/>
      </c>
      <c r="AG30" s="0" t="str">
        <f aca="false">IF(ISNUMBER(E30),ABS(E30-$P$15),"")</f>
        <v/>
      </c>
      <c r="AH30" s="0" t="str">
        <f aca="false">IF(ISNUMBER(F30),ABS(F30-$P$16),"")</f>
        <v/>
      </c>
    </row>
    <row r="31" customFormat="false" ht="15" hidden="false" customHeight="false" outlineLevel="0" collapsed="false">
      <c r="A31" s="17"/>
      <c r="B31" s="17"/>
      <c r="C31" s="17"/>
      <c r="D31" s="17"/>
      <c r="E31" s="17"/>
      <c r="F31" s="17"/>
      <c r="H31" s="12" t="s">
        <v>113</v>
      </c>
      <c r="I31" s="33" t="n">
        <f aca="false">IF(AND(I18&gt;1,X17&gt;0),(AB17/(I18-1))/(1+2*(I18-2)/(I18^2-1)*X17),"")</f>
        <v>6.83060159452549</v>
      </c>
      <c r="K31" s="12" t="s">
        <v>114</v>
      </c>
      <c r="L31" s="21" t="str">
        <f aca="false">IF(L28="","",IF(L28&lt;0.01,"Negligible",IF(L28&lt;0.06,"Small",IF(L28&lt;0.14,"Medium","Large"))))</f>
        <v>Large</v>
      </c>
      <c r="AC31" s="0" t="str">
        <f aca="false">IF(ISNUMBER(A31),ABS(A31-$P$11),"")</f>
        <v/>
      </c>
      <c r="AD31" s="0" t="str">
        <f aca="false">IF(ISNUMBER(B31),ABS(B31-$P$12),"")</f>
        <v/>
      </c>
      <c r="AE31" s="0" t="str">
        <f aca="false">IF(ISNUMBER(C31),ABS(C31-$P$13),"")</f>
        <v/>
      </c>
      <c r="AF31" s="0" t="str">
        <f aca="false">IF(ISNUMBER(D31),ABS(D31-$P$14),"")</f>
        <v/>
      </c>
      <c r="AG31" s="0" t="str">
        <f aca="false">IF(ISNUMBER(E31),ABS(E31-$P$15),"")</f>
        <v/>
      </c>
      <c r="AH31" s="0" t="str">
        <f aca="false">IF(ISNUMBER(F31),ABS(F31-$P$16),"")</f>
        <v/>
      </c>
    </row>
    <row r="32" customFormat="false" ht="15" hidden="false" customHeight="false" outlineLevel="0" collapsed="false">
      <c r="A32" s="17"/>
      <c r="B32" s="17"/>
      <c r="C32" s="17"/>
      <c r="D32" s="17"/>
      <c r="E32" s="17"/>
      <c r="F32" s="17"/>
      <c r="H32" s="12" t="s">
        <v>115</v>
      </c>
      <c r="I32" s="30" t="n">
        <f aca="false">IF(I31="","",I18-1)</f>
        <v>3</v>
      </c>
      <c r="AC32" s="0" t="str">
        <f aca="false">IF(ISNUMBER(A32),ABS(A32-$P$11),"")</f>
        <v/>
      </c>
      <c r="AD32" s="0" t="str">
        <f aca="false">IF(ISNUMBER(B32),ABS(B32-$P$12),"")</f>
        <v/>
      </c>
      <c r="AE32" s="0" t="str">
        <f aca="false">IF(ISNUMBER(C32),ABS(C32-$P$13),"")</f>
        <v/>
      </c>
      <c r="AF32" s="0" t="str">
        <f aca="false">IF(ISNUMBER(D32),ABS(D32-$P$14),"")</f>
        <v/>
      </c>
      <c r="AG32" s="0" t="str">
        <f aca="false">IF(ISNUMBER(E32),ABS(E32-$P$15),"")</f>
        <v/>
      </c>
      <c r="AH32" s="0" t="str">
        <f aca="false">IF(ISNUMBER(F32),ABS(F32-$P$16),"")</f>
        <v/>
      </c>
    </row>
    <row r="33" customFormat="false" ht="15" hidden="false" customHeight="false" outlineLevel="0" collapsed="false">
      <c r="A33" s="17"/>
      <c r="B33" s="17"/>
      <c r="C33" s="17"/>
      <c r="D33" s="17"/>
      <c r="E33" s="17"/>
      <c r="F33" s="17"/>
      <c r="H33" s="12" t="s">
        <v>116</v>
      </c>
      <c r="I33" s="40" t="n">
        <f aca="false">IF(I31="","",(I18^2-1)/(3*X17))</f>
        <v>30.8597555146234</v>
      </c>
      <c r="AC33" s="0" t="str">
        <f aca="false">IF(ISNUMBER(A33),ABS(A33-$P$11),"")</f>
        <v/>
      </c>
      <c r="AD33" s="0" t="str">
        <f aca="false">IF(ISNUMBER(B33),ABS(B33-$P$12),"")</f>
        <v/>
      </c>
      <c r="AE33" s="0" t="str">
        <f aca="false">IF(ISNUMBER(C33),ABS(C33-$P$13),"")</f>
        <v/>
      </c>
      <c r="AF33" s="0" t="str">
        <f aca="false">IF(ISNUMBER(D33),ABS(D33-$P$14),"")</f>
        <v/>
      </c>
      <c r="AG33" s="0" t="str">
        <f aca="false">IF(ISNUMBER(E33),ABS(E33-$P$15),"")</f>
        <v/>
      </c>
      <c r="AH33" s="0" t="str">
        <f aca="false">IF(ISNUMBER(F33),ABS(F33-$P$16),"")</f>
        <v/>
      </c>
    </row>
    <row r="34" customFormat="false" ht="15" hidden="false" customHeight="false" outlineLevel="0" collapsed="false">
      <c r="A34" s="17"/>
      <c r="B34" s="17"/>
      <c r="C34" s="17"/>
      <c r="D34" s="17"/>
      <c r="E34" s="17"/>
      <c r="F34" s="17"/>
      <c r="H34" s="12" t="s">
        <v>117</v>
      </c>
      <c r="I34" s="32" t="n">
        <f aca="false">IF(I31="","",FDIST(I31,I32,I33))</f>
        <v>0.00120920866490136</v>
      </c>
      <c r="AC34" s="0" t="str">
        <f aca="false">IF(ISNUMBER(A34),ABS(A34-$P$11),"")</f>
        <v/>
      </c>
      <c r="AD34" s="0" t="str">
        <f aca="false">IF(ISNUMBER(B34),ABS(B34-$P$12),"")</f>
        <v/>
      </c>
      <c r="AE34" s="0" t="str">
        <f aca="false">IF(ISNUMBER(C34),ABS(C34-$P$13),"")</f>
        <v/>
      </c>
      <c r="AF34" s="0" t="str">
        <f aca="false">IF(ISNUMBER(D34),ABS(D34-$P$14),"")</f>
        <v/>
      </c>
      <c r="AG34" s="0" t="str">
        <f aca="false">IF(ISNUMBER(E34),ABS(E34-$P$15),"")</f>
        <v/>
      </c>
      <c r="AH34" s="0" t="str">
        <f aca="false">IF(ISNUMBER(F34),ABS(F34-$P$16),"")</f>
        <v/>
      </c>
    </row>
    <row r="35" customFormat="false" ht="15" hidden="false" customHeight="false" outlineLevel="0" collapsed="false">
      <c r="A35" s="17"/>
      <c r="B35" s="17"/>
      <c r="C35" s="17"/>
      <c r="D35" s="17"/>
      <c r="E35" s="17"/>
      <c r="F35" s="17"/>
      <c r="AC35" s="0" t="str">
        <f aca="false">IF(ISNUMBER(A35),ABS(A35-$P$11),"")</f>
        <v/>
      </c>
      <c r="AD35" s="0" t="str">
        <f aca="false">IF(ISNUMBER(B35),ABS(B35-$P$12),"")</f>
        <v/>
      </c>
      <c r="AE35" s="0" t="str">
        <f aca="false">IF(ISNUMBER(C35),ABS(C35-$P$13),"")</f>
        <v/>
      </c>
      <c r="AF35" s="0" t="str">
        <f aca="false">IF(ISNUMBER(D35),ABS(D35-$P$14),"")</f>
        <v/>
      </c>
      <c r="AG35" s="0" t="str">
        <f aca="false">IF(ISNUMBER(E35),ABS(E35-$P$15),"")</f>
        <v/>
      </c>
      <c r="AH35" s="0" t="str">
        <f aca="false">IF(ISNUMBER(F35),ABS(F35-$P$16),"")</f>
        <v/>
      </c>
    </row>
    <row r="36" customFormat="false" ht="15" hidden="false" customHeight="false" outlineLevel="0" collapsed="false">
      <c r="A36" s="17"/>
      <c r="B36" s="17"/>
      <c r="C36" s="17"/>
      <c r="D36" s="17"/>
      <c r="E36" s="17"/>
      <c r="F36" s="17"/>
      <c r="H36" s="10" t="s">
        <v>118</v>
      </c>
      <c r="I36" s="11"/>
      <c r="J36" s="11"/>
      <c r="K36" s="11"/>
      <c r="L36" s="11"/>
      <c r="M36" s="11"/>
      <c r="N36" s="11"/>
      <c r="O36" s="11"/>
      <c r="P36" s="11"/>
      <c r="Q36" s="11"/>
      <c r="R36" s="11"/>
      <c r="AC36" s="0" t="str">
        <f aca="false">IF(ISNUMBER(A36),ABS(A36-$P$11),"")</f>
        <v/>
      </c>
      <c r="AD36" s="0" t="str">
        <f aca="false">IF(ISNUMBER(B36),ABS(B36-$P$12),"")</f>
        <v/>
      </c>
      <c r="AE36" s="0" t="str">
        <f aca="false">IF(ISNUMBER(C36),ABS(C36-$P$13),"")</f>
        <v/>
      </c>
      <c r="AF36" s="0" t="str">
        <f aca="false">IF(ISNUMBER(D36),ABS(D36-$P$14),"")</f>
        <v/>
      </c>
      <c r="AG36" s="0" t="str">
        <f aca="false">IF(ISNUMBER(E36),ABS(E36-$P$15),"")</f>
        <v/>
      </c>
      <c r="AH36" s="0" t="str">
        <f aca="false">IF(ISNUMBER(F36),ABS(F36-$P$16),"")</f>
        <v/>
      </c>
    </row>
    <row r="37" customFormat="false" ht="66" hidden="false" customHeight="true" outlineLevel="0" collapsed="false">
      <c r="A37" s="17"/>
      <c r="B37" s="17"/>
      <c r="C37" s="17"/>
      <c r="D37" s="17"/>
      <c r="E37" s="17"/>
      <c r="F37" s="17"/>
      <c r="H37" s="41" t="str">
        <f aca="false">IF(M22="","Enter data for at least two groups to see the conclusion.","A one-way ANOVA compared mean "&amp;I5&amp;" across "&amp;I18&amp;" groups (N = "&amp;I17&amp;"). "&amp;IF(M22&lt;OW_alpha,"There was a statistically significant difference between group means, ","There was no statistically significant difference between group means, ")&amp;"F("&amp;J22&amp;", "&amp;J23&amp;") = "&amp;TEXT(L22,"0.00")&amp;", p "&amp;IF(M22&lt;0.001,"&lt; .001","= "&amp;TEXT(M22,"0.000"))&amp;", η² = "&amp;TEXT(L28,"0.00")&amp;" ("&amp;LOWER(L31)&amp;" effect). "&amp;IF(I30="No","Levene's test indicates unequal variances (p = "&amp;TEXT(I29,"0.000")&amp;"), so rely on Welch's F (p "&amp;IF(I34&lt;0.001,"&lt; .001","= "&amp;TEXT(I34,"0.000"))&amp;") and Games-Howell post-hoc tests. ","Levene's test supports equal variances (p = "&amp;TEXT(I29,"0.000")&amp;"); Tukey HSD is the recommended post-hoc test. ")&amp;IF(M22&lt;OW_alpha,"See the Post-Hoc Tests sheet to identify which groups differ.",""))</f>
        <v>A one-way ANOVA compared mean Test score (%) across 4 groups (N = 60). There was a statistically significant difference between group means, F(3, 56) = 8.10, p &lt; .001, η² = 0.30 (large effect). Levene's test supports equal variances (p = 0.587); Tukey HSD is the recommended post-hoc test. See the Post-Hoc Tests sheet to identify which groups differ.</v>
      </c>
      <c r="I37" s="41"/>
      <c r="J37" s="41"/>
      <c r="K37" s="41"/>
      <c r="L37" s="41"/>
      <c r="M37" s="41"/>
      <c r="N37" s="41"/>
      <c r="O37" s="41"/>
      <c r="P37" s="41"/>
      <c r="Q37" s="41"/>
      <c r="R37" s="41"/>
      <c r="AC37" s="0" t="str">
        <f aca="false">IF(ISNUMBER(A37),ABS(A37-$P$11),"")</f>
        <v/>
      </c>
      <c r="AD37" s="0" t="str">
        <f aca="false">IF(ISNUMBER(B37),ABS(B37-$P$12),"")</f>
        <v/>
      </c>
      <c r="AE37" s="0" t="str">
        <f aca="false">IF(ISNUMBER(C37),ABS(C37-$P$13),"")</f>
        <v/>
      </c>
      <c r="AF37" s="0" t="str">
        <f aca="false">IF(ISNUMBER(D37),ABS(D37-$P$14),"")</f>
        <v/>
      </c>
      <c r="AG37" s="0" t="str">
        <f aca="false">IF(ISNUMBER(E37),ABS(E37-$P$15),"")</f>
        <v/>
      </c>
      <c r="AH37" s="0" t="str">
        <f aca="false">IF(ISNUMBER(F37),ABS(F37-$P$16),"")</f>
        <v/>
      </c>
    </row>
    <row r="38" customFormat="false" ht="15" hidden="false" customHeight="false" outlineLevel="0" collapsed="false">
      <c r="A38" s="17"/>
      <c r="B38" s="17"/>
      <c r="C38" s="17"/>
      <c r="D38" s="17"/>
      <c r="E38" s="17"/>
      <c r="F38" s="17"/>
      <c r="AC38" s="0" t="str">
        <f aca="false">IF(ISNUMBER(A38),ABS(A38-$P$11),"")</f>
        <v/>
      </c>
      <c r="AD38" s="0" t="str">
        <f aca="false">IF(ISNUMBER(B38),ABS(B38-$P$12),"")</f>
        <v/>
      </c>
      <c r="AE38" s="0" t="str">
        <f aca="false">IF(ISNUMBER(C38),ABS(C38-$P$13),"")</f>
        <v/>
      </c>
      <c r="AF38" s="0" t="str">
        <f aca="false">IF(ISNUMBER(D38),ABS(D38-$P$14),"")</f>
        <v/>
      </c>
      <c r="AG38" s="0" t="str">
        <f aca="false">IF(ISNUMBER(E38),ABS(E38-$P$15),"")</f>
        <v/>
      </c>
      <c r="AH38" s="0" t="str">
        <f aca="false">IF(ISNUMBER(F38),ABS(F38-$P$16),"")</f>
        <v/>
      </c>
    </row>
    <row r="39" customFormat="false" ht="15" hidden="false" customHeight="false" outlineLevel="0" collapsed="false">
      <c r="A39" s="17"/>
      <c r="B39" s="17"/>
      <c r="C39" s="17"/>
      <c r="D39" s="17"/>
      <c r="E39" s="17"/>
      <c r="F39" s="17"/>
      <c r="AC39" s="0" t="str">
        <f aca="false">IF(ISNUMBER(A39),ABS(A39-$P$11),"")</f>
        <v/>
      </c>
      <c r="AD39" s="0" t="str">
        <f aca="false">IF(ISNUMBER(B39),ABS(B39-$P$12),"")</f>
        <v/>
      </c>
      <c r="AE39" s="0" t="str">
        <f aca="false">IF(ISNUMBER(C39),ABS(C39-$P$13),"")</f>
        <v/>
      </c>
      <c r="AF39" s="0" t="str">
        <f aca="false">IF(ISNUMBER(D39),ABS(D39-$P$14),"")</f>
        <v/>
      </c>
      <c r="AG39" s="0" t="str">
        <f aca="false">IF(ISNUMBER(E39),ABS(E39-$P$15),"")</f>
        <v/>
      </c>
      <c r="AH39" s="0" t="str">
        <f aca="false">IF(ISNUMBER(F39),ABS(F39-$P$16),"")</f>
        <v/>
      </c>
    </row>
    <row r="40" customFormat="false" ht="15" hidden="false" customHeight="false" outlineLevel="0" collapsed="false">
      <c r="A40" s="17"/>
      <c r="B40" s="17"/>
      <c r="C40" s="17"/>
      <c r="D40" s="17"/>
      <c r="E40" s="17"/>
      <c r="F40" s="17"/>
      <c r="AC40" s="0" t="str">
        <f aca="false">IF(ISNUMBER(A40),ABS(A40-$P$11),"")</f>
        <v/>
      </c>
      <c r="AD40" s="0" t="str">
        <f aca="false">IF(ISNUMBER(B40),ABS(B40-$P$12),"")</f>
        <v/>
      </c>
      <c r="AE40" s="0" t="str">
        <f aca="false">IF(ISNUMBER(C40),ABS(C40-$P$13),"")</f>
        <v/>
      </c>
      <c r="AF40" s="0" t="str">
        <f aca="false">IF(ISNUMBER(D40),ABS(D40-$P$14),"")</f>
        <v/>
      </c>
      <c r="AG40" s="0" t="str">
        <f aca="false">IF(ISNUMBER(E40),ABS(E40-$P$15),"")</f>
        <v/>
      </c>
      <c r="AH40" s="0" t="str">
        <f aca="false">IF(ISNUMBER(F40),ABS(F40-$P$16),"")</f>
        <v/>
      </c>
    </row>
    <row r="41" customFormat="false" ht="15" hidden="false" customHeight="false" outlineLevel="0" collapsed="false">
      <c r="A41" s="17"/>
      <c r="B41" s="17"/>
      <c r="C41" s="17"/>
      <c r="D41" s="17"/>
      <c r="E41" s="17"/>
      <c r="F41" s="17"/>
      <c r="AC41" s="0" t="str">
        <f aca="false">IF(ISNUMBER(A41),ABS(A41-$P$11),"")</f>
        <v/>
      </c>
      <c r="AD41" s="0" t="str">
        <f aca="false">IF(ISNUMBER(B41),ABS(B41-$P$12),"")</f>
        <v/>
      </c>
      <c r="AE41" s="0" t="str">
        <f aca="false">IF(ISNUMBER(C41),ABS(C41-$P$13),"")</f>
        <v/>
      </c>
      <c r="AF41" s="0" t="str">
        <f aca="false">IF(ISNUMBER(D41),ABS(D41-$P$14),"")</f>
        <v/>
      </c>
      <c r="AG41" s="0" t="str">
        <f aca="false">IF(ISNUMBER(E41),ABS(E41-$P$15),"")</f>
        <v/>
      </c>
      <c r="AH41" s="0" t="str">
        <f aca="false">IF(ISNUMBER(F41),ABS(F41-$P$16),"")</f>
        <v/>
      </c>
    </row>
    <row r="42" customFormat="false" ht="15" hidden="false" customHeight="false" outlineLevel="0" collapsed="false">
      <c r="A42" s="17"/>
      <c r="B42" s="17"/>
      <c r="C42" s="17"/>
      <c r="D42" s="17"/>
      <c r="E42" s="17"/>
      <c r="F42" s="17"/>
      <c r="AC42" s="0" t="str">
        <f aca="false">IF(ISNUMBER(A42),ABS(A42-$P$11),"")</f>
        <v/>
      </c>
      <c r="AD42" s="0" t="str">
        <f aca="false">IF(ISNUMBER(B42),ABS(B42-$P$12),"")</f>
        <v/>
      </c>
      <c r="AE42" s="0" t="str">
        <f aca="false">IF(ISNUMBER(C42),ABS(C42-$P$13),"")</f>
        <v/>
      </c>
      <c r="AF42" s="0" t="str">
        <f aca="false">IF(ISNUMBER(D42),ABS(D42-$P$14),"")</f>
        <v/>
      </c>
      <c r="AG42" s="0" t="str">
        <f aca="false">IF(ISNUMBER(E42),ABS(E42-$P$15),"")</f>
        <v/>
      </c>
      <c r="AH42" s="0" t="str">
        <f aca="false">IF(ISNUMBER(F42),ABS(F42-$P$16),"")</f>
        <v/>
      </c>
    </row>
    <row r="43" customFormat="false" ht="15" hidden="false" customHeight="false" outlineLevel="0" collapsed="false">
      <c r="A43" s="17"/>
      <c r="B43" s="17"/>
      <c r="C43" s="17"/>
      <c r="D43" s="17"/>
      <c r="E43" s="17"/>
      <c r="F43" s="17"/>
      <c r="AC43" s="0" t="str">
        <f aca="false">IF(ISNUMBER(A43),ABS(A43-$P$11),"")</f>
        <v/>
      </c>
      <c r="AD43" s="0" t="str">
        <f aca="false">IF(ISNUMBER(B43),ABS(B43-$P$12),"")</f>
        <v/>
      </c>
      <c r="AE43" s="0" t="str">
        <f aca="false">IF(ISNUMBER(C43),ABS(C43-$P$13),"")</f>
        <v/>
      </c>
      <c r="AF43" s="0" t="str">
        <f aca="false">IF(ISNUMBER(D43),ABS(D43-$P$14),"")</f>
        <v/>
      </c>
      <c r="AG43" s="0" t="str">
        <f aca="false">IF(ISNUMBER(E43),ABS(E43-$P$15),"")</f>
        <v/>
      </c>
      <c r="AH43" s="0" t="str">
        <f aca="false">IF(ISNUMBER(F43),ABS(F43-$P$16),"")</f>
        <v/>
      </c>
    </row>
    <row r="44" customFormat="false" ht="15" hidden="false" customHeight="false" outlineLevel="0" collapsed="false">
      <c r="A44" s="17"/>
      <c r="B44" s="17"/>
      <c r="C44" s="17"/>
      <c r="D44" s="17"/>
      <c r="E44" s="17"/>
      <c r="F44" s="17"/>
      <c r="AC44" s="0" t="str">
        <f aca="false">IF(ISNUMBER(A44),ABS(A44-$P$11),"")</f>
        <v/>
      </c>
      <c r="AD44" s="0" t="str">
        <f aca="false">IF(ISNUMBER(B44),ABS(B44-$P$12),"")</f>
        <v/>
      </c>
      <c r="AE44" s="0" t="str">
        <f aca="false">IF(ISNUMBER(C44),ABS(C44-$P$13),"")</f>
        <v/>
      </c>
      <c r="AF44" s="0" t="str">
        <f aca="false">IF(ISNUMBER(D44),ABS(D44-$P$14),"")</f>
        <v/>
      </c>
      <c r="AG44" s="0" t="str">
        <f aca="false">IF(ISNUMBER(E44),ABS(E44-$P$15),"")</f>
        <v/>
      </c>
      <c r="AH44" s="0" t="str">
        <f aca="false">IF(ISNUMBER(F44),ABS(F44-$P$16),"")</f>
        <v/>
      </c>
    </row>
    <row r="45" customFormat="false" ht="15" hidden="false" customHeight="false" outlineLevel="0" collapsed="false">
      <c r="A45" s="17"/>
      <c r="B45" s="17"/>
      <c r="C45" s="17"/>
      <c r="D45" s="17"/>
      <c r="E45" s="17"/>
      <c r="F45" s="17"/>
      <c r="AC45" s="0" t="str">
        <f aca="false">IF(ISNUMBER(A45),ABS(A45-$P$11),"")</f>
        <v/>
      </c>
      <c r="AD45" s="0" t="str">
        <f aca="false">IF(ISNUMBER(B45),ABS(B45-$P$12),"")</f>
        <v/>
      </c>
      <c r="AE45" s="0" t="str">
        <f aca="false">IF(ISNUMBER(C45),ABS(C45-$P$13),"")</f>
        <v/>
      </c>
      <c r="AF45" s="0" t="str">
        <f aca="false">IF(ISNUMBER(D45),ABS(D45-$P$14),"")</f>
        <v/>
      </c>
      <c r="AG45" s="0" t="str">
        <f aca="false">IF(ISNUMBER(E45),ABS(E45-$P$15),"")</f>
        <v/>
      </c>
      <c r="AH45" s="0" t="str">
        <f aca="false">IF(ISNUMBER(F45),ABS(F45-$P$16),"")</f>
        <v/>
      </c>
    </row>
    <row r="46" customFormat="false" ht="15" hidden="false" customHeight="false" outlineLevel="0" collapsed="false">
      <c r="A46" s="17"/>
      <c r="B46" s="17"/>
      <c r="C46" s="17"/>
      <c r="D46" s="17"/>
      <c r="E46" s="17"/>
      <c r="F46" s="17"/>
      <c r="AC46" s="0" t="str">
        <f aca="false">IF(ISNUMBER(A46),ABS(A46-$P$11),"")</f>
        <v/>
      </c>
      <c r="AD46" s="0" t="str">
        <f aca="false">IF(ISNUMBER(B46),ABS(B46-$P$12),"")</f>
        <v/>
      </c>
      <c r="AE46" s="0" t="str">
        <f aca="false">IF(ISNUMBER(C46),ABS(C46-$P$13),"")</f>
        <v/>
      </c>
      <c r="AF46" s="0" t="str">
        <f aca="false">IF(ISNUMBER(D46),ABS(D46-$P$14),"")</f>
        <v/>
      </c>
      <c r="AG46" s="0" t="str">
        <f aca="false">IF(ISNUMBER(E46),ABS(E46-$P$15),"")</f>
        <v/>
      </c>
      <c r="AH46" s="0" t="str">
        <f aca="false">IF(ISNUMBER(F46),ABS(F46-$P$16),"")</f>
        <v/>
      </c>
    </row>
    <row r="47" customFormat="false" ht="15" hidden="false" customHeight="false" outlineLevel="0" collapsed="false">
      <c r="A47" s="17"/>
      <c r="B47" s="17"/>
      <c r="C47" s="17"/>
      <c r="D47" s="17"/>
      <c r="E47" s="17"/>
      <c r="F47" s="17"/>
      <c r="AC47" s="0" t="str">
        <f aca="false">IF(ISNUMBER(A47),ABS(A47-$P$11),"")</f>
        <v/>
      </c>
      <c r="AD47" s="0" t="str">
        <f aca="false">IF(ISNUMBER(B47),ABS(B47-$P$12),"")</f>
        <v/>
      </c>
      <c r="AE47" s="0" t="str">
        <f aca="false">IF(ISNUMBER(C47),ABS(C47-$P$13),"")</f>
        <v/>
      </c>
      <c r="AF47" s="0" t="str">
        <f aca="false">IF(ISNUMBER(D47),ABS(D47-$P$14),"")</f>
        <v/>
      </c>
      <c r="AG47" s="0" t="str">
        <f aca="false">IF(ISNUMBER(E47),ABS(E47-$P$15),"")</f>
        <v/>
      </c>
      <c r="AH47" s="0" t="str">
        <f aca="false">IF(ISNUMBER(F47),ABS(F47-$P$16),"")</f>
        <v/>
      </c>
    </row>
    <row r="48" customFormat="false" ht="15" hidden="false" customHeight="false" outlineLevel="0" collapsed="false">
      <c r="A48" s="17"/>
      <c r="B48" s="17"/>
      <c r="C48" s="17"/>
      <c r="D48" s="17"/>
      <c r="E48" s="17"/>
      <c r="F48" s="17"/>
      <c r="AC48" s="0" t="str">
        <f aca="false">IF(ISNUMBER(A48),ABS(A48-$P$11),"")</f>
        <v/>
      </c>
      <c r="AD48" s="0" t="str">
        <f aca="false">IF(ISNUMBER(B48),ABS(B48-$P$12),"")</f>
        <v/>
      </c>
      <c r="AE48" s="0" t="str">
        <f aca="false">IF(ISNUMBER(C48),ABS(C48-$P$13),"")</f>
        <v/>
      </c>
      <c r="AF48" s="0" t="str">
        <f aca="false">IF(ISNUMBER(D48),ABS(D48-$P$14),"")</f>
        <v/>
      </c>
      <c r="AG48" s="0" t="str">
        <f aca="false">IF(ISNUMBER(E48),ABS(E48-$P$15),"")</f>
        <v/>
      </c>
      <c r="AH48" s="0" t="str">
        <f aca="false">IF(ISNUMBER(F48),ABS(F48-$P$16),"")</f>
        <v/>
      </c>
    </row>
    <row r="49" customFormat="false" ht="15" hidden="false" customHeight="false" outlineLevel="0" collapsed="false">
      <c r="A49" s="17"/>
      <c r="B49" s="17"/>
      <c r="C49" s="17"/>
      <c r="D49" s="17"/>
      <c r="E49" s="17"/>
      <c r="F49" s="17"/>
      <c r="AC49" s="0" t="str">
        <f aca="false">IF(ISNUMBER(A49),ABS(A49-$P$11),"")</f>
        <v/>
      </c>
      <c r="AD49" s="0" t="str">
        <f aca="false">IF(ISNUMBER(B49),ABS(B49-$P$12),"")</f>
        <v/>
      </c>
      <c r="AE49" s="0" t="str">
        <f aca="false">IF(ISNUMBER(C49),ABS(C49-$P$13),"")</f>
        <v/>
      </c>
      <c r="AF49" s="0" t="str">
        <f aca="false">IF(ISNUMBER(D49),ABS(D49-$P$14),"")</f>
        <v/>
      </c>
      <c r="AG49" s="0" t="str">
        <f aca="false">IF(ISNUMBER(E49),ABS(E49-$P$15),"")</f>
        <v/>
      </c>
      <c r="AH49" s="0" t="str">
        <f aca="false">IF(ISNUMBER(F49),ABS(F49-$P$16),"")</f>
        <v/>
      </c>
    </row>
    <row r="50" customFormat="false" ht="15" hidden="false" customHeight="false" outlineLevel="0" collapsed="false">
      <c r="A50" s="17"/>
      <c r="B50" s="17"/>
      <c r="C50" s="17"/>
      <c r="D50" s="17"/>
      <c r="E50" s="17"/>
      <c r="F50" s="17"/>
      <c r="AC50" s="0" t="str">
        <f aca="false">IF(ISNUMBER(A50),ABS(A50-$P$11),"")</f>
        <v/>
      </c>
      <c r="AD50" s="0" t="str">
        <f aca="false">IF(ISNUMBER(B50),ABS(B50-$P$12),"")</f>
        <v/>
      </c>
      <c r="AE50" s="0" t="str">
        <f aca="false">IF(ISNUMBER(C50),ABS(C50-$P$13),"")</f>
        <v/>
      </c>
      <c r="AF50" s="0" t="str">
        <f aca="false">IF(ISNUMBER(D50),ABS(D50-$P$14),"")</f>
        <v/>
      </c>
      <c r="AG50" s="0" t="str">
        <f aca="false">IF(ISNUMBER(E50),ABS(E50-$P$15),"")</f>
        <v/>
      </c>
      <c r="AH50" s="0" t="str">
        <f aca="false">IF(ISNUMBER(F50),ABS(F50-$P$16),"")</f>
        <v/>
      </c>
    </row>
    <row r="51" customFormat="false" ht="15" hidden="false" customHeight="false" outlineLevel="0" collapsed="false">
      <c r="A51" s="17"/>
      <c r="B51" s="17"/>
      <c r="C51" s="17"/>
      <c r="D51" s="17"/>
      <c r="E51" s="17"/>
      <c r="F51" s="17"/>
      <c r="AC51" s="0" t="str">
        <f aca="false">IF(ISNUMBER(A51),ABS(A51-$P$11),"")</f>
        <v/>
      </c>
      <c r="AD51" s="0" t="str">
        <f aca="false">IF(ISNUMBER(B51),ABS(B51-$P$12),"")</f>
        <v/>
      </c>
      <c r="AE51" s="0" t="str">
        <f aca="false">IF(ISNUMBER(C51),ABS(C51-$P$13),"")</f>
        <v/>
      </c>
      <c r="AF51" s="0" t="str">
        <f aca="false">IF(ISNUMBER(D51),ABS(D51-$P$14),"")</f>
        <v/>
      </c>
      <c r="AG51" s="0" t="str">
        <f aca="false">IF(ISNUMBER(E51),ABS(E51-$P$15),"")</f>
        <v/>
      </c>
      <c r="AH51" s="0" t="str">
        <f aca="false">IF(ISNUMBER(F51),ABS(F51-$P$16),"")</f>
        <v/>
      </c>
    </row>
    <row r="52" customFormat="false" ht="15" hidden="false" customHeight="false" outlineLevel="0" collapsed="false">
      <c r="A52" s="17"/>
      <c r="B52" s="17"/>
      <c r="C52" s="17"/>
      <c r="D52" s="17"/>
      <c r="E52" s="17"/>
      <c r="F52" s="17"/>
      <c r="AC52" s="0" t="str">
        <f aca="false">IF(ISNUMBER(A52),ABS(A52-$P$11),"")</f>
        <v/>
      </c>
      <c r="AD52" s="0" t="str">
        <f aca="false">IF(ISNUMBER(B52),ABS(B52-$P$12),"")</f>
        <v/>
      </c>
      <c r="AE52" s="0" t="str">
        <f aca="false">IF(ISNUMBER(C52),ABS(C52-$P$13),"")</f>
        <v/>
      </c>
      <c r="AF52" s="0" t="str">
        <f aca="false">IF(ISNUMBER(D52),ABS(D52-$P$14),"")</f>
        <v/>
      </c>
      <c r="AG52" s="0" t="str">
        <f aca="false">IF(ISNUMBER(E52),ABS(E52-$P$15),"")</f>
        <v/>
      </c>
      <c r="AH52" s="0" t="str">
        <f aca="false">IF(ISNUMBER(F52),ABS(F52-$P$16),"")</f>
        <v/>
      </c>
    </row>
    <row r="53" customFormat="false" ht="15" hidden="false" customHeight="false" outlineLevel="0" collapsed="false">
      <c r="A53" s="17"/>
      <c r="B53" s="17"/>
      <c r="C53" s="17"/>
      <c r="D53" s="17"/>
      <c r="E53" s="17"/>
      <c r="F53" s="17"/>
      <c r="AC53" s="0" t="str">
        <f aca="false">IF(ISNUMBER(A53),ABS(A53-$P$11),"")</f>
        <v/>
      </c>
      <c r="AD53" s="0" t="str">
        <f aca="false">IF(ISNUMBER(B53),ABS(B53-$P$12),"")</f>
        <v/>
      </c>
      <c r="AE53" s="0" t="str">
        <f aca="false">IF(ISNUMBER(C53),ABS(C53-$P$13),"")</f>
        <v/>
      </c>
      <c r="AF53" s="0" t="str">
        <f aca="false">IF(ISNUMBER(D53),ABS(D53-$P$14),"")</f>
        <v/>
      </c>
      <c r="AG53" s="0" t="str">
        <f aca="false">IF(ISNUMBER(E53),ABS(E53-$P$15),"")</f>
        <v/>
      </c>
      <c r="AH53" s="0" t="str">
        <f aca="false">IF(ISNUMBER(F53),ABS(F53-$P$16),"")</f>
        <v/>
      </c>
    </row>
    <row r="54" customFormat="false" ht="15" hidden="false" customHeight="false" outlineLevel="0" collapsed="false">
      <c r="A54" s="17"/>
      <c r="B54" s="17"/>
      <c r="C54" s="17"/>
      <c r="D54" s="17"/>
      <c r="E54" s="17"/>
      <c r="F54" s="17"/>
      <c r="AC54" s="0" t="str">
        <f aca="false">IF(ISNUMBER(A54),ABS(A54-$P$11),"")</f>
        <v/>
      </c>
      <c r="AD54" s="0" t="str">
        <f aca="false">IF(ISNUMBER(B54),ABS(B54-$P$12),"")</f>
        <v/>
      </c>
      <c r="AE54" s="0" t="str">
        <f aca="false">IF(ISNUMBER(C54),ABS(C54-$P$13),"")</f>
        <v/>
      </c>
      <c r="AF54" s="0" t="str">
        <f aca="false">IF(ISNUMBER(D54),ABS(D54-$P$14),"")</f>
        <v/>
      </c>
      <c r="AG54" s="0" t="str">
        <f aca="false">IF(ISNUMBER(E54),ABS(E54-$P$15),"")</f>
        <v/>
      </c>
      <c r="AH54" s="0" t="str">
        <f aca="false">IF(ISNUMBER(F54),ABS(F54-$P$16),"")</f>
        <v/>
      </c>
    </row>
    <row r="55" customFormat="false" ht="15" hidden="false" customHeight="false" outlineLevel="0" collapsed="false">
      <c r="A55" s="17"/>
      <c r="B55" s="17"/>
      <c r="C55" s="17"/>
      <c r="D55" s="17"/>
      <c r="E55" s="17"/>
      <c r="F55" s="17"/>
      <c r="AC55" s="0" t="str">
        <f aca="false">IF(ISNUMBER(A55),ABS(A55-$P$11),"")</f>
        <v/>
      </c>
      <c r="AD55" s="0" t="str">
        <f aca="false">IF(ISNUMBER(B55),ABS(B55-$P$12),"")</f>
        <v/>
      </c>
      <c r="AE55" s="0" t="str">
        <f aca="false">IF(ISNUMBER(C55),ABS(C55-$P$13),"")</f>
        <v/>
      </c>
      <c r="AF55" s="0" t="str">
        <f aca="false">IF(ISNUMBER(D55),ABS(D55-$P$14),"")</f>
        <v/>
      </c>
      <c r="AG55" s="0" t="str">
        <f aca="false">IF(ISNUMBER(E55),ABS(E55-$P$15),"")</f>
        <v/>
      </c>
      <c r="AH55" s="0" t="str">
        <f aca="false">IF(ISNUMBER(F55),ABS(F55-$P$16),"")</f>
        <v/>
      </c>
    </row>
    <row r="56" customFormat="false" ht="15" hidden="false" customHeight="false" outlineLevel="0" collapsed="false">
      <c r="A56" s="17"/>
      <c r="B56" s="17"/>
      <c r="C56" s="17"/>
      <c r="D56" s="17"/>
      <c r="E56" s="17"/>
      <c r="F56" s="17"/>
      <c r="AC56" s="0" t="str">
        <f aca="false">IF(ISNUMBER(A56),ABS(A56-$P$11),"")</f>
        <v/>
      </c>
      <c r="AD56" s="0" t="str">
        <f aca="false">IF(ISNUMBER(B56),ABS(B56-$P$12),"")</f>
        <v/>
      </c>
      <c r="AE56" s="0" t="str">
        <f aca="false">IF(ISNUMBER(C56),ABS(C56-$P$13),"")</f>
        <v/>
      </c>
      <c r="AF56" s="0" t="str">
        <f aca="false">IF(ISNUMBER(D56),ABS(D56-$P$14),"")</f>
        <v/>
      </c>
      <c r="AG56" s="0" t="str">
        <f aca="false">IF(ISNUMBER(E56),ABS(E56-$P$15),"")</f>
        <v/>
      </c>
      <c r="AH56" s="0" t="str">
        <f aca="false">IF(ISNUMBER(F56),ABS(F56-$P$16),"")</f>
        <v/>
      </c>
    </row>
    <row r="57" customFormat="false" ht="15" hidden="false" customHeight="false" outlineLevel="0" collapsed="false">
      <c r="A57" s="17"/>
      <c r="B57" s="17"/>
      <c r="C57" s="17"/>
      <c r="D57" s="17"/>
      <c r="E57" s="17"/>
      <c r="F57" s="17"/>
      <c r="AC57" s="0" t="str">
        <f aca="false">IF(ISNUMBER(A57),ABS(A57-$P$11),"")</f>
        <v/>
      </c>
      <c r="AD57" s="0" t="str">
        <f aca="false">IF(ISNUMBER(B57),ABS(B57-$P$12),"")</f>
        <v/>
      </c>
      <c r="AE57" s="0" t="str">
        <f aca="false">IF(ISNUMBER(C57),ABS(C57-$P$13),"")</f>
        <v/>
      </c>
      <c r="AF57" s="0" t="str">
        <f aca="false">IF(ISNUMBER(D57),ABS(D57-$P$14),"")</f>
        <v/>
      </c>
      <c r="AG57" s="0" t="str">
        <f aca="false">IF(ISNUMBER(E57),ABS(E57-$P$15),"")</f>
        <v/>
      </c>
      <c r="AH57" s="0" t="str">
        <f aca="false">IF(ISNUMBER(F57),ABS(F57-$P$16),"")</f>
        <v/>
      </c>
    </row>
    <row r="58" customFormat="false" ht="15" hidden="false" customHeight="false" outlineLevel="0" collapsed="false">
      <c r="A58" s="17"/>
      <c r="B58" s="17"/>
      <c r="C58" s="17"/>
      <c r="D58" s="17"/>
      <c r="E58" s="17"/>
      <c r="F58" s="17"/>
      <c r="AC58" s="0" t="str">
        <f aca="false">IF(ISNUMBER(A58),ABS(A58-$P$11),"")</f>
        <v/>
      </c>
      <c r="AD58" s="0" t="str">
        <f aca="false">IF(ISNUMBER(B58),ABS(B58-$P$12),"")</f>
        <v/>
      </c>
      <c r="AE58" s="0" t="str">
        <f aca="false">IF(ISNUMBER(C58),ABS(C58-$P$13),"")</f>
        <v/>
      </c>
      <c r="AF58" s="0" t="str">
        <f aca="false">IF(ISNUMBER(D58),ABS(D58-$P$14),"")</f>
        <v/>
      </c>
      <c r="AG58" s="0" t="str">
        <f aca="false">IF(ISNUMBER(E58),ABS(E58-$P$15),"")</f>
        <v/>
      </c>
      <c r="AH58" s="0" t="str">
        <f aca="false">IF(ISNUMBER(F58),ABS(F58-$P$16),"")</f>
        <v/>
      </c>
    </row>
    <row r="59" customFormat="false" ht="15" hidden="false" customHeight="false" outlineLevel="0" collapsed="false">
      <c r="A59" s="17"/>
      <c r="B59" s="17"/>
      <c r="C59" s="17"/>
      <c r="D59" s="17"/>
      <c r="E59" s="17"/>
      <c r="F59" s="17"/>
      <c r="AC59" s="0" t="str">
        <f aca="false">IF(ISNUMBER(A59),ABS(A59-$P$11),"")</f>
        <v/>
      </c>
      <c r="AD59" s="0" t="str">
        <f aca="false">IF(ISNUMBER(B59),ABS(B59-$P$12),"")</f>
        <v/>
      </c>
      <c r="AE59" s="0" t="str">
        <f aca="false">IF(ISNUMBER(C59),ABS(C59-$P$13),"")</f>
        <v/>
      </c>
      <c r="AF59" s="0" t="str">
        <f aca="false">IF(ISNUMBER(D59),ABS(D59-$P$14),"")</f>
        <v/>
      </c>
      <c r="AG59" s="0" t="str">
        <f aca="false">IF(ISNUMBER(E59),ABS(E59-$P$15),"")</f>
        <v/>
      </c>
      <c r="AH59" s="0" t="str">
        <f aca="false">IF(ISNUMBER(F59),ABS(F59-$P$16),"")</f>
        <v/>
      </c>
    </row>
    <row r="60" customFormat="false" ht="15" hidden="false" customHeight="false" outlineLevel="0" collapsed="false">
      <c r="A60" s="17"/>
      <c r="B60" s="17"/>
      <c r="C60" s="17"/>
      <c r="D60" s="17"/>
      <c r="E60" s="17"/>
      <c r="F60" s="17"/>
      <c r="AC60" s="0" t="str">
        <f aca="false">IF(ISNUMBER(A60),ABS(A60-$P$11),"")</f>
        <v/>
      </c>
      <c r="AD60" s="0" t="str">
        <f aca="false">IF(ISNUMBER(B60),ABS(B60-$P$12),"")</f>
        <v/>
      </c>
      <c r="AE60" s="0" t="str">
        <f aca="false">IF(ISNUMBER(C60),ABS(C60-$P$13),"")</f>
        <v/>
      </c>
      <c r="AF60" s="0" t="str">
        <f aca="false">IF(ISNUMBER(D60),ABS(D60-$P$14),"")</f>
        <v/>
      </c>
      <c r="AG60" s="0" t="str">
        <f aca="false">IF(ISNUMBER(E60),ABS(E60-$P$15),"")</f>
        <v/>
      </c>
      <c r="AH60" s="0" t="str">
        <f aca="false">IF(ISNUMBER(F60),ABS(F60-$P$16),"")</f>
        <v/>
      </c>
    </row>
    <row r="61" customFormat="false" ht="15" hidden="false" customHeight="false" outlineLevel="0" collapsed="false">
      <c r="A61" s="17"/>
      <c r="B61" s="17"/>
      <c r="C61" s="17"/>
      <c r="D61" s="17"/>
      <c r="E61" s="17"/>
      <c r="F61" s="17"/>
      <c r="AC61" s="0" t="str">
        <f aca="false">IF(ISNUMBER(A61),ABS(A61-$P$11),"")</f>
        <v/>
      </c>
      <c r="AD61" s="0" t="str">
        <f aca="false">IF(ISNUMBER(B61),ABS(B61-$P$12),"")</f>
        <v/>
      </c>
      <c r="AE61" s="0" t="str">
        <f aca="false">IF(ISNUMBER(C61),ABS(C61-$P$13),"")</f>
        <v/>
      </c>
      <c r="AF61" s="0" t="str">
        <f aca="false">IF(ISNUMBER(D61),ABS(D61-$P$14),"")</f>
        <v/>
      </c>
      <c r="AG61" s="0" t="str">
        <f aca="false">IF(ISNUMBER(E61),ABS(E61-$P$15),"")</f>
        <v/>
      </c>
      <c r="AH61" s="0" t="str">
        <f aca="false">IF(ISNUMBER(F61),ABS(F61-$P$16),"")</f>
        <v/>
      </c>
    </row>
    <row r="62" customFormat="false" ht="15" hidden="false" customHeight="false" outlineLevel="0" collapsed="false">
      <c r="A62" s="17"/>
      <c r="B62" s="17"/>
      <c r="C62" s="17"/>
      <c r="D62" s="17"/>
      <c r="E62" s="17"/>
      <c r="F62" s="17"/>
      <c r="AC62" s="0" t="str">
        <f aca="false">IF(ISNUMBER(A62),ABS(A62-$P$11),"")</f>
        <v/>
      </c>
      <c r="AD62" s="0" t="str">
        <f aca="false">IF(ISNUMBER(B62),ABS(B62-$P$12),"")</f>
        <v/>
      </c>
      <c r="AE62" s="0" t="str">
        <f aca="false">IF(ISNUMBER(C62),ABS(C62-$P$13),"")</f>
        <v/>
      </c>
      <c r="AF62" s="0" t="str">
        <f aca="false">IF(ISNUMBER(D62),ABS(D62-$P$14),"")</f>
        <v/>
      </c>
      <c r="AG62" s="0" t="str">
        <f aca="false">IF(ISNUMBER(E62),ABS(E62-$P$15),"")</f>
        <v/>
      </c>
      <c r="AH62" s="0" t="str">
        <f aca="false">IF(ISNUMBER(F62),ABS(F62-$P$16),"")</f>
        <v/>
      </c>
    </row>
    <row r="63" customFormat="false" ht="15" hidden="false" customHeight="false" outlineLevel="0" collapsed="false">
      <c r="A63" s="17"/>
      <c r="B63" s="17"/>
      <c r="C63" s="17"/>
      <c r="D63" s="17"/>
      <c r="E63" s="17"/>
      <c r="F63" s="17"/>
      <c r="AC63" s="0" t="str">
        <f aca="false">IF(ISNUMBER(A63),ABS(A63-$P$11),"")</f>
        <v/>
      </c>
      <c r="AD63" s="0" t="str">
        <f aca="false">IF(ISNUMBER(B63),ABS(B63-$P$12),"")</f>
        <v/>
      </c>
      <c r="AE63" s="0" t="str">
        <f aca="false">IF(ISNUMBER(C63),ABS(C63-$P$13),"")</f>
        <v/>
      </c>
      <c r="AF63" s="0" t="str">
        <f aca="false">IF(ISNUMBER(D63),ABS(D63-$P$14),"")</f>
        <v/>
      </c>
      <c r="AG63" s="0" t="str">
        <f aca="false">IF(ISNUMBER(E63),ABS(E63-$P$15),"")</f>
        <v/>
      </c>
      <c r="AH63" s="0" t="str">
        <f aca="false">IF(ISNUMBER(F63),ABS(F63-$P$16),"")</f>
        <v/>
      </c>
    </row>
    <row r="64" customFormat="false" ht="15" hidden="false" customHeight="false" outlineLevel="0" collapsed="false">
      <c r="A64" s="17"/>
      <c r="B64" s="17"/>
      <c r="C64" s="17"/>
      <c r="D64" s="17"/>
      <c r="E64" s="17"/>
      <c r="F64" s="17"/>
      <c r="AC64" s="0" t="str">
        <f aca="false">IF(ISNUMBER(A64),ABS(A64-$P$11),"")</f>
        <v/>
      </c>
      <c r="AD64" s="0" t="str">
        <f aca="false">IF(ISNUMBER(B64),ABS(B64-$P$12),"")</f>
        <v/>
      </c>
      <c r="AE64" s="0" t="str">
        <f aca="false">IF(ISNUMBER(C64),ABS(C64-$P$13),"")</f>
        <v/>
      </c>
      <c r="AF64" s="0" t="str">
        <f aca="false">IF(ISNUMBER(D64),ABS(D64-$P$14),"")</f>
        <v/>
      </c>
      <c r="AG64" s="0" t="str">
        <f aca="false">IF(ISNUMBER(E64),ABS(E64-$P$15),"")</f>
        <v/>
      </c>
      <c r="AH64" s="0" t="str">
        <f aca="false">IF(ISNUMBER(F64),ABS(F64-$P$16),"")</f>
        <v/>
      </c>
    </row>
    <row r="65" customFormat="false" ht="15" hidden="false" customHeight="false" outlineLevel="0" collapsed="false">
      <c r="A65" s="17"/>
      <c r="B65" s="17"/>
      <c r="C65" s="17"/>
      <c r="D65" s="17"/>
      <c r="E65" s="17"/>
      <c r="F65" s="17"/>
      <c r="AC65" s="0" t="str">
        <f aca="false">IF(ISNUMBER(A65),ABS(A65-$P$11),"")</f>
        <v/>
      </c>
      <c r="AD65" s="0" t="str">
        <f aca="false">IF(ISNUMBER(B65),ABS(B65-$P$12),"")</f>
        <v/>
      </c>
      <c r="AE65" s="0" t="str">
        <f aca="false">IF(ISNUMBER(C65),ABS(C65-$P$13),"")</f>
        <v/>
      </c>
      <c r="AF65" s="0" t="str">
        <f aca="false">IF(ISNUMBER(D65),ABS(D65-$P$14),"")</f>
        <v/>
      </c>
      <c r="AG65" s="0" t="str">
        <f aca="false">IF(ISNUMBER(E65),ABS(E65-$P$15),"")</f>
        <v/>
      </c>
      <c r="AH65" s="0" t="str">
        <f aca="false">IF(ISNUMBER(F65),ABS(F65-$P$16),"")</f>
        <v/>
      </c>
    </row>
    <row r="66" customFormat="false" ht="15" hidden="false" customHeight="false" outlineLevel="0" collapsed="false">
      <c r="A66" s="17"/>
      <c r="B66" s="17"/>
      <c r="C66" s="17"/>
      <c r="D66" s="17"/>
      <c r="E66" s="17"/>
      <c r="F66" s="17"/>
      <c r="AC66" s="0" t="str">
        <f aca="false">IF(ISNUMBER(A66),ABS(A66-$P$11),"")</f>
        <v/>
      </c>
      <c r="AD66" s="0" t="str">
        <f aca="false">IF(ISNUMBER(B66),ABS(B66-$P$12),"")</f>
        <v/>
      </c>
      <c r="AE66" s="0" t="str">
        <f aca="false">IF(ISNUMBER(C66),ABS(C66-$P$13),"")</f>
        <v/>
      </c>
      <c r="AF66" s="0" t="str">
        <f aca="false">IF(ISNUMBER(D66),ABS(D66-$P$14),"")</f>
        <v/>
      </c>
      <c r="AG66" s="0" t="str">
        <f aca="false">IF(ISNUMBER(E66),ABS(E66-$P$15),"")</f>
        <v/>
      </c>
      <c r="AH66" s="0" t="str">
        <f aca="false">IF(ISNUMBER(F66),ABS(F66-$P$16),"")</f>
        <v/>
      </c>
    </row>
    <row r="67" customFormat="false" ht="15" hidden="false" customHeight="false" outlineLevel="0" collapsed="false">
      <c r="A67" s="17"/>
      <c r="B67" s="17"/>
      <c r="C67" s="17"/>
      <c r="D67" s="17"/>
      <c r="E67" s="17"/>
      <c r="F67" s="17"/>
      <c r="AC67" s="0" t="str">
        <f aca="false">IF(ISNUMBER(A67),ABS(A67-$P$11),"")</f>
        <v/>
      </c>
      <c r="AD67" s="0" t="str">
        <f aca="false">IF(ISNUMBER(B67),ABS(B67-$P$12),"")</f>
        <v/>
      </c>
      <c r="AE67" s="0" t="str">
        <f aca="false">IF(ISNUMBER(C67),ABS(C67-$P$13),"")</f>
        <v/>
      </c>
      <c r="AF67" s="0" t="str">
        <f aca="false">IF(ISNUMBER(D67),ABS(D67-$P$14),"")</f>
        <v/>
      </c>
      <c r="AG67" s="0" t="str">
        <f aca="false">IF(ISNUMBER(E67),ABS(E67-$P$15),"")</f>
        <v/>
      </c>
      <c r="AH67" s="0" t="str">
        <f aca="false">IF(ISNUMBER(F67),ABS(F67-$P$16),"")</f>
        <v/>
      </c>
    </row>
    <row r="68" customFormat="false" ht="15" hidden="false" customHeight="false" outlineLevel="0" collapsed="false">
      <c r="A68" s="17"/>
      <c r="B68" s="17"/>
      <c r="C68" s="17"/>
      <c r="D68" s="17"/>
      <c r="E68" s="17"/>
      <c r="F68" s="17"/>
      <c r="AC68" s="0" t="str">
        <f aca="false">IF(ISNUMBER(A68),ABS(A68-$P$11),"")</f>
        <v/>
      </c>
      <c r="AD68" s="0" t="str">
        <f aca="false">IF(ISNUMBER(B68),ABS(B68-$P$12),"")</f>
        <v/>
      </c>
      <c r="AE68" s="0" t="str">
        <f aca="false">IF(ISNUMBER(C68),ABS(C68-$P$13),"")</f>
        <v/>
      </c>
      <c r="AF68" s="0" t="str">
        <f aca="false">IF(ISNUMBER(D68),ABS(D68-$P$14),"")</f>
        <v/>
      </c>
      <c r="AG68" s="0" t="str">
        <f aca="false">IF(ISNUMBER(E68),ABS(E68-$P$15),"")</f>
        <v/>
      </c>
      <c r="AH68" s="0" t="str">
        <f aca="false">IF(ISNUMBER(F68),ABS(F68-$P$16),"")</f>
        <v/>
      </c>
    </row>
    <row r="69" customFormat="false" ht="15" hidden="false" customHeight="false" outlineLevel="0" collapsed="false">
      <c r="A69" s="17"/>
      <c r="B69" s="17"/>
      <c r="C69" s="17"/>
      <c r="D69" s="17"/>
      <c r="E69" s="17"/>
      <c r="F69" s="17"/>
      <c r="AC69" s="0" t="str">
        <f aca="false">IF(ISNUMBER(A69),ABS(A69-$P$11),"")</f>
        <v/>
      </c>
      <c r="AD69" s="0" t="str">
        <f aca="false">IF(ISNUMBER(B69),ABS(B69-$P$12),"")</f>
        <v/>
      </c>
      <c r="AE69" s="0" t="str">
        <f aca="false">IF(ISNUMBER(C69),ABS(C69-$P$13),"")</f>
        <v/>
      </c>
      <c r="AF69" s="0" t="str">
        <f aca="false">IF(ISNUMBER(D69),ABS(D69-$P$14),"")</f>
        <v/>
      </c>
      <c r="AG69" s="0" t="str">
        <f aca="false">IF(ISNUMBER(E69),ABS(E69-$P$15),"")</f>
        <v/>
      </c>
      <c r="AH69" s="0" t="str">
        <f aca="false">IF(ISNUMBER(F69),ABS(F69-$P$16),"")</f>
        <v/>
      </c>
    </row>
    <row r="70" customFormat="false" ht="15" hidden="false" customHeight="false" outlineLevel="0" collapsed="false">
      <c r="A70" s="17"/>
      <c r="B70" s="17"/>
      <c r="C70" s="17"/>
      <c r="D70" s="17"/>
      <c r="E70" s="17"/>
      <c r="F70" s="17"/>
      <c r="AC70" s="0" t="str">
        <f aca="false">IF(ISNUMBER(A70),ABS(A70-$P$11),"")</f>
        <v/>
      </c>
      <c r="AD70" s="0" t="str">
        <f aca="false">IF(ISNUMBER(B70),ABS(B70-$P$12),"")</f>
        <v/>
      </c>
      <c r="AE70" s="0" t="str">
        <f aca="false">IF(ISNUMBER(C70),ABS(C70-$P$13),"")</f>
        <v/>
      </c>
      <c r="AF70" s="0" t="str">
        <f aca="false">IF(ISNUMBER(D70),ABS(D70-$P$14),"")</f>
        <v/>
      </c>
      <c r="AG70" s="0" t="str">
        <f aca="false">IF(ISNUMBER(E70),ABS(E70-$P$15),"")</f>
        <v/>
      </c>
      <c r="AH70" s="0" t="str">
        <f aca="false">IF(ISNUMBER(F70),ABS(F70-$P$16),"")</f>
        <v/>
      </c>
    </row>
    <row r="71" customFormat="false" ht="15" hidden="false" customHeight="false" outlineLevel="0" collapsed="false">
      <c r="A71" s="17"/>
      <c r="B71" s="17"/>
      <c r="C71" s="17"/>
      <c r="D71" s="17"/>
      <c r="E71" s="17"/>
      <c r="F71" s="17"/>
      <c r="AC71" s="0" t="str">
        <f aca="false">IF(ISNUMBER(A71),ABS(A71-$P$11),"")</f>
        <v/>
      </c>
      <c r="AD71" s="0" t="str">
        <f aca="false">IF(ISNUMBER(B71),ABS(B71-$P$12),"")</f>
        <v/>
      </c>
      <c r="AE71" s="0" t="str">
        <f aca="false">IF(ISNUMBER(C71),ABS(C71-$P$13),"")</f>
        <v/>
      </c>
      <c r="AF71" s="0" t="str">
        <f aca="false">IF(ISNUMBER(D71),ABS(D71-$P$14),"")</f>
        <v/>
      </c>
      <c r="AG71" s="0" t="str">
        <f aca="false">IF(ISNUMBER(E71),ABS(E71-$P$15),"")</f>
        <v/>
      </c>
      <c r="AH71" s="0" t="str">
        <f aca="false">IF(ISNUMBER(F71),ABS(F71-$P$16),"")</f>
        <v/>
      </c>
    </row>
    <row r="72" customFormat="false" ht="15" hidden="false" customHeight="false" outlineLevel="0" collapsed="false">
      <c r="A72" s="17"/>
      <c r="B72" s="17"/>
      <c r="C72" s="17"/>
      <c r="D72" s="17"/>
      <c r="E72" s="17"/>
      <c r="F72" s="17"/>
      <c r="AC72" s="0" t="str">
        <f aca="false">IF(ISNUMBER(A72),ABS(A72-$P$11),"")</f>
        <v/>
      </c>
      <c r="AD72" s="0" t="str">
        <f aca="false">IF(ISNUMBER(B72),ABS(B72-$P$12),"")</f>
        <v/>
      </c>
      <c r="AE72" s="0" t="str">
        <f aca="false">IF(ISNUMBER(C72),ABS(C72-$P$13),"")</f>
        <v/>
      </c>
      <c r="AF72" s="0" t="str">
        <f aca="false">IF(ISNUMBER(D72),ABS(D72-$P$14),"")</f>
        <v/>
      </c>
      <c r="AG72" s="0" t="str">
        <f aca="false">IF(ISNUMBER(E72),ABS(E72-$P$15),"")</f>
        <v/>
      </c>
      <c r="AH72" s="0" t="str">
        <f aca="false">IF(ISNUMBER(F72),ABS(F72-$P$16),"")</f>
        <v/>
      </c>
    </row>
    <row r="73" customFormat="false" ht="15" hidden="false" customHeight="false" outlineLevel="0" collapsed="false">
      <c r="A73" s="17"/>
      <c r="B73" s="17"/>
      <c r="C73" s="17"/>
      <c r="D73" s="17"/>
      <c r="E73" s="17"/>
      <c r="F73" s="17"/>
      <c r="AC73" s="0" t="str">
        <f aca="false">IF(ISNUMBER(A73),ABS(A73-$P$11),"")</f>
        <v/>
      </c>
      <c r="AD73" s="0" t="str">
        <f aca="false">IF(ISNUMBER(B73),ABS(B73-$P$12),"")</f>
        <v/>
      </c>
      <c r="AE73" s="0" t="str">
        <f aca="false">IF(ISNUMBER(C73),ABS(C73-$P$13),"")</f>
        <v/>
      </c>
      <c r="AF73" s="0" t="str">
        <f aca="false">IF(ISNUMBER(D73),ABS(D73-$P$14),"")</f>
        <v/>
      </c>
      <c r="AG73" s="0" t="str">
        <f aca="false">IF(ISNUMBER(E73),ABS(E73-$P$15),"")</f>
        <v/>
      </c>
      <c r="AH73" s="0" t="str">
        <f aca="false">IF(ISNUMBER(F73),ABS(F73-$P$16),"")</f>
        <v/>
      </c>
    </row>
    <row r="74" customFormat="false" ht="15" hidden="false" customHeight="false" outlineLevel="0" collapsed="false">
      <c r="A74" s="17"/>
      <c r="B74" s="17"/>
      <c r="C74" s="17"/>
      <c r="D74" s="17"/>
      <c r="E74" s="17"/>
      <c r="F74" s="17"/>
      <c r="AC74" s="0" t="str">
        <f aca="false">IF(ISNUMBER(A74),ABS(A74-$P$11),"")</f>
        <v/>
      </c>
      <c r="AD74" s="0" t="str">
        <f aca="false">IF(ISNUMBER(B74),ABS(B74-$P$12),"")</f>
        <v/>
      </c>
      <c r="AE74" s="0" t="str">
        <f aca="false">IF(ISNUMBER(C74),ABS(C74-$P$13),"")</f>
        <v/>
      </c>
      <c r="AF74" s="0" t="str">
        <f aca="false">IF(ISNUMBER(D74),ABS(D74-$P$14),"")</f>
        <v/>
      </c>
      <c r="AG74" s="0" t="str">
        <f aca="false">IF(ISNUMBER(E74),ABS(E74-$P$15),"")</f>
        <v/>
      </c>
      <c r="AH74" s="0" t="str">
        <f aca="false">IF(ISNUMBER(F74),ABS(F74-$P$16),"")</f>
        <v/>
      </c>
    </row>
    <row r="75" customFormat="false" ht="15" hidden="false" customHeight="false" outlineLevel="0" collapsed="false">
      <c r="A75" s="17"/>
      <c r="B75" s="17"/>
      <c r="C75" s="17"/>
      <c r="D75" s="17"/>
      <c r="E75" s="17"/>
      <c r="F75" s="17"/>
      <c r="AC75" s="0" t="str">
        <f aca="false">IF(ISNUMBER(A75),ABS(A75-$P$11),"")</f>
        <v/>
      </c>
      <c r="AD75" s="0" t="str">
        <f aca="false">IF(ISNUMBER(B75),ABS(B75-$P$12),"")</f>
        <v/>
      </c>
      <c r="AE75" s="0" t="str">
        <f aca="false">IF(ISNUMBER(C75),ABS(C75-$P$13),"")</f>
        <v/>
      </c>
      <c r="AF75" s="0" t="str">
        <f aca="false">IF(ISNUMBER(D75),ABS(D75-$P$14),"")</f>
        <v/>
      </c>
      <c r="AG75" s="0" t="str">
        <f aca="false">IF(ISNUMBER(E75),ABS(E75-$P$15),"")</f>
        <v/>
      </c>
      <c r="AH75" s="0" t="str">
        <f aca="false">IF(ISNUMBER(F75),ABS(F75-$P$16),"")</f>
        <v/>
      </c>
    </row>
    <row r="76" customFormat="false" ht="15" hidden="false" customHeight="false" outlineLevel="0" collapsed="false">
      <c r="A76" s="17"/>
      <c r="B76" s="17"/>
      <c r="C76" s="17"/>
      <c r="D76" s="17"/>
      <c r="E76" s="17"/>
      <c r="F76" s="17"/>
      <c r="AC76" s="0" t="str">
        <f aca="false">IF(ISNUMBER(A76),ABS(A76-$P$11),"")</f>
        <v/>
      </c>
      <c r="AD76" s="0" t="str">
        <f aca="false">IF(ISNUMBER(B76),ABS(B76-$P$12),"")</f>
        <v/>
      </c>
      <c r="AE76" s="0" t="str">
        <f aca="false">IF(ISNUMBER(C76),ABS(C76-$P$13),"")</f>
        <v/>
      </c>
      <c r="AF76" s="0" t="str">
        <f aca="false">IF(ISNUMBER(D76),ABS(D76-$P$14),"")</f>
        <v/>
      </c>
      <c r="AG76" s="0" t="str">
        <f aca="false">IF(ISNUMBER(E76),ABS(E76-$P$15),"")</f>
        <v/>
      </c>
      <c r="AH76" s="0" t="str">
        <f aca="false">IF(ISNUMBER(F76),ABS(F76-$P$16),"")</f>
        <v/>
      </c>
    </row>
    <row r="77" customFormat="false" ht="15" hidden="false" customHeight="false" outlineLevel="0" collapsed="false">
      <c r="A77" s="17"/>
      <c r="B77" s="17"/>
      <c r="C77" s="17"/>
      <c r="D77" s="17"/>
      <c r="E77" s="17"/>
      <c r="F77" s="17"/>
      <c r="AC77" s="0" t="str">
        <f aca="false">IF(ISNUMBER(A77),ABS(A77-$P$11),"")</f>
        <v/>
      </c>
      <c r="AD77" s="0" t="str">
        <f aca="false">IF(ISNUMBER(B77),ABS(B77-$P$12),"")</f>
        <v/>
      </c>
      <c r="AE77" s="0" t="str">
        <f aca="false">IF(ISNUMBER(C77),ABS(C77-$P$13),"")</f>
        <v/>
      </c>
      <c r="AF77" s="0" t="str">
        <f aca="false">IF(ISNUMBER(D77),ABS(D77-$P$14),"")</f>
        <v/>
      </c>
      <c r="AG77" s="0" t="str">
        <f aca="false">IF(ISNUMBER(E77),ABS(E77-$P$15),"")</f>
        <v/>
      </c>
      <c r="AH77" s="0" t="str">
        <f aca="false">IF(ISNUMBER(F77),ABS(F77-$P$16),"")</f>
        <v/>
      </c>
    </row>
    <row r="78" customFormat="false" ht="15" hidden="false" customHeight="false" outlineLevel="0" collapsed="false">
      <c r="A78" s="17"/>
      <c r="B78" s="17"/>
      <c r="C78" s="17"/>
      <c r="D78" s="17"/>
      <c r="E78" s="17"/>
      <c r="F78" s="17"/>
      <c r="AC78" s="0" t="str">
        <f aca="false">IF(ISNUMBER(A78),ABS(A78-$P$11),"")</f>
        <v/>
      </c>
      <c r="AD78" s="0" t="str">
        <f aca="false">IF(ISNUMBER(B78),ABS(B78-$P$12),"")</f>
        <v/>
      </c>
      <c r="AE78" s="0" t="str">
        <f aca="false">IF(ISNUMBER(C78),ABS(C78-$P$13),"")</f>
        <v/>
      </c>
      <c r="AF78" s="0" t="str">
        <f aca="false">IF(ISNUMBER(D78),ABS(D78-$P$14),"")</f>
        <v/>
      </c>
      <c r="AG78" s="0" t="str">
        <f aca="false">IF(ISNUMBER(E78),ABS(E78-$P$15),"")</f>
        <v/>
      </c>
      <c r="AH78" s="0" t="str">
        <f aca="false">IF(ISNUMBER(F78),ABS(F78-$P$16),"")</f>
        <v/>
      </c>
    </row>
    <row r="79" customFormat="false" ht="15" hidden="false" customHeight="false" outlineLevel="0" collapsed="false">
      <c r="A79" s="17"/>
      <c r="B79" s="17"/>
      <c r="C79" s="17"/>
      <c r="D79" s="17"/>
      <c r="E79" s="17"/>
      <c r="F79" s="17"/>
      <c r="AC79" s="0" t="str">
        <f aca="false">IF(ISNUMBER(A79),ABS(A79-$P$11),"")</f>
        <v/>
      </c>
      <c r="AD79" s="0" t="str">
        <f aca="false">IF(ISNUMBER(B79),ABS(B79-$P$12),"")</f>
        <v/>
      </c>
      <c r="AE79" s="0" t="str">
        <f aca="false">IF(ISNUMBER(C79),ABS(C79-$P$13),"")</f>
        <v/>
      </c>
      <c r="AF79" s="0" t="str">
        <f aca="false">IF(ISNUMBER(D79),ABS(D79-$P$14),"")</f>
        <v/>
      </c>
      <c r="AG79" s="0" t="str">
        <f aca="false">IF(ISNUMBER(E79),ABS(E79-$P$15),"")</f>
        <v/>
      </c>
      <c r="AH79" s="0" t="str">
        <f aca="false">IF(ISNUMBER(F79),ABS(F79-$P$16),"")</f>
        <v/>
      </c>
    </row>
    <row r="80" customFormat="false" ht="15" hidden="false" customHeight="false" outlineLevel="0" collapsed="false">
      <c r="A80" s="17"/>
      <c r="B80" s="17"/>
      <c r="C80" s="17"/>
      <c r="D80" s="17"/>
      <c r="E80" s="17"/>
      <c r="F80" s="17"/>
      <c r="AC80" s="0" t="str">
        <f aca="false">IF(ISNUMBER(A80),ABS(A80-$P$11),"")</f>
        <v/>
      </c>
      <c r="AD80" s="0" t="str">
        <f aca="false">IF(ISNUMBER(B80),ABS(B80-$P$12),"")</f>
        <v/>
      </c>
      <c r="AE80" s="0" t="str">
        <f aca="false">IF(ISNUMBER(C80),ABS(C80-$P$13),"")</f>
        <v/>
      </c>
      <c r="AF80" s="0" t="str">
        <f aca="false">IF(ISNUMBER(D80),ABS(D80-$P$14),"")</f>
        <v/>
      </c>
      <c r="AG80" s="0" t="str">
        <f aca="false">IF(ISNUMBER(E80),ABS(E80-$P$15),"")</f>
        <v/>
      </c>
      <c r="AH80" s="0" t="str">
        <f aca="false">IF(ISNUMBER(F80),ABS(F80-$P$16),"")</f>
        <v/>
      </c>
    </row>
    <row r="81" customFormat="false" ht="15" hidden="false" customHeight="false" outlineLevel="0" collapsed="false">
      <c r="A81" s="17"/>
      <c r="B81" s="17"/>
      <c r="C81" s="17"/>
      <c r="D81" s="17"/>
      <c r="E81" s="17"/>
      <c r="F81" s="17"/>
      <c r="AC81" s="0" t="str">
        <f aca="false">IF(ISNUMBER(A81),ABS(A81-$P$11),"")</f>
        <v/>
      </c>
      <c r="AD81" s="0" t="str">
        <f aca="false">IF(ISNUMBER(B81),ABS(B81-$P$12),"")</f>
        <v/>
      </c>
      <c r="AE81" s="0" t="str">
        <f aca="false">IF(ISNUMBER(C81),ABS(C81-$P$13),"")</f>
        <v/>
      </c>
      <c r="AF81" s="0" t="str">
        <f aca="false">IF(ISNUMBER(D81),ABS(D81-$P$14),"")</f>
        <v/>
      </c>
      <c r="AG81" s="0" t="str">
        <f aca="false">IF(ISNUMBER(E81),ABS(E81-$P$15),"")</f>
        <v/>
      </c>
      <c r="AH81" s="0" t="str">
        <f aca="false">IF(ISNUMBER(F81),ABS(F81-$P$16),"")</f>
        <v/>
      </c>
    </row>
    <row r="82" customFormat="false" ht="15" hidden="false" customHeight="false" outlineLevel="0" collapsed="false">
      <c r="A82" s="17"/>
      <c r="B82" s="17"/>
      <c r="C82" s="17"/>
      <c r="D82" s="17"/>
      <c r="E82" s="17"/>
      <c r="F82" s="17"/>
      <c r="AC82" s="0" t="str">
        <f aca="false">IF(ISNUMBER(A82),ABS(A82-$P$11),"")</f>
        <v/>
      </c>
      <c r="AD82" s="0" t="str">
        <f aca="false">IF(ISNUMBER(B82),ABS(B82-$P$12),"")</f>
        <v/>
      </c>
      <c r="AE82" s="0" t="str">
        <f aca="false">IF(ISNUMBER(C82),ABS(C82-$P$13),"")</f>
        <v/>
      </c>
      <c r="AF82" s="0" t="str">
        <f aca="false">IF(ISNUMBER(D82),ABS(D82-$P$14),"")</f>
        <v/>
      </c>
      <c r="AG82" s="0" t="str">
        <f aca="false">IF(ISNUMBER(E82),ABS(E82-$P$15),"")</f>
        <v/>
      </c>
      <c r="AH82" s="0" t="str">
        <f aca="false">IF(ISNUMBER(F82),ABS(F82-$P$16),"")</f>
        <v/>
      </c>
    </row>
    <row r="83" customFormat="false" ht="15" hidden="false" customHeight="false" outlineLevel="0" collapsed="false">
      <c r="A83" s="17"/>
      <c r="B83" s="17"/>
      <c r="C83" s="17"/>
      <c r="D83" s="17"/>
      <c r="E83" s="17"/>
      <c r="F83" s="17"/>
      <c r="AC83" s="0" t="str">
        <f aca="false">IF(ISNUMBER(A83),ABS(A83-$P$11),"")</f>
        <v/>
      </c>
      <c r="AD83" s="0" t="str">
        <f aca="false">IF(ISNUMBER(B83),ABS(B83-$P$12),"")</f>
        <v/>
      </c>
      <c r="AE83" s="0" t="str">
        <f aca="false">IF(ISNUMBER(C83),ABS(C83-$P$13),"")</f>
        <v/>
      </c>
      <c r="AF83" s="0" t="str">
        <f aca="false">IF(ISNUMBER(D83),ABS(D83-$P$14),"")</f>
        <v/>
      </c>
      <c r="AG83" s="0" t="str">
        <f aca="false">IF(ISNUMBER(E83),ABS(E83-$P$15),"")</f>
        <v/>
      </c>
      <c r="AH83" s="0" t="str">
        <f aca="false">IF(ISNUMBER(F83),ABS(F83-$P$16),"")</f>
        <v/>
      </c>
    </row>
    <row r="84" customFormat="false" ht="15" hidden="false" customHeight="false" outlineLevel="0" collapsed="false">
      <c r="A84" s="17"/>
      <c r="B84" s="17"/>
      <c r="C84" s="17"/>
      <c r="D84" s="17"/>
      <c r="E84" s="17"/>
      <c r="F84" s="17"/>
      <c r="AC84" s="0" t="str">
        <f aca="false">IF(ISNUMBER(A84),ABS(A84-$P$11),"")</f>
        <v/>
      </c>
      <c r="AD84" s="0" t="str">
        <f aca="false">IF(ISNUMBER(B84),ABS(B84-$P$12),"")</f>
        <v/>
      </c>
      <c r="AE84" s="0" t="str">
        <f aca="false">IF(ISNUMBER(C84),ABS(C84-$P$13),"")</f>
        <v/>
      </c>
      <c r="AF84" s="0" t="str">
        <f aca="false">IF(ISNUMBER(D84),ABS(D84-$P$14),"")</f>
        <v/>
      </c>
      <c r="AG84" s="0" t="str">
        <f aca="false">IF(ISNUMBER(E84),ABS(E84-$P$15),"")</f>
        <v/>
      </c>
      <c r="AH84" s="0" t="str">
        <f aca="false">IF(ISNUMBER(F84),ABS(F84-$P$16),"")</f>
        <v/>
      </c>
    </row>
    <row r="85" customFormat="false" ht="15" hidden="false" customHeight="false" outlineLevel="0" collapsed="false">
      <c r="A85" s="17"/>
      <c r="B85" s="17"/>
      <c r="C85" s="17"/>
      <c r="D85" s="17"/>
      <c r="E85" s="17"/>
      <c r="F85" s="17"/>
      <c r="AC85" s="0" t="str">
        <f aca="false">IF(ISNUMBER(A85),ABS(A85-$P$11),"")</f>
        <v/>
      </c>
      <c r="AD85" s="0" t="str">
        <f aca="false">IF(ISNUMBER(B85),ABS(B85-$P$12),"")</f>
        <v/>
      </c>
      <c r="AE85" s="0" t="str">
        <f aca="false">IF(ISNUMBER(C85),ABS(C85-$P$13),"")</f>
        <v/>
      </c>
      <c r="AF85" s="0" t="str">
        <f aca="false">IF(ISNUMBER(D85),ABS(D85-$P$14),"")</f>
        <v/>
      </c>
      <c r="AG85" s="0" t="str">
        <f aca="false">IF(ISNUMBER(E85),ABS(E85-$P$15),"")</f>
        <v/>
      </c>
      <c r="AH85" s="0" t="str">
        <f aca="false">IF(ISNUMBER(F85),ABS(F85-$P$16),"")</f>
        <v/>
      </c>
    </row>
    <row r="86" customFormat="false" ht="15" hidden="false" customHeight="false" outlineLevel="0" collapsed="false">
      <c r="A86" s="17"/>
      <c r="B86" s="17"/>
      <c r="C86" s="17"/>
      <c r="D86" s="17"/>
      <c r="E86" s="17"/>
      <c r="F86" s="17"/>
      <c r="AC86" s="0" t="str">
        <f aca="false">IF(ISNUMBER(A86),ABS(A86-$P$11),"")</f>
        <v/>
      </c>
      <c r="AD86" s="0" t="str">
        <f aca="false">IF(ISNUMBER(B86),ABS(B86-$P$12),"")</f>
        <v/>
      </c>
      <c r="AE86" s="0" t="str">
        <f aca="false">IF(ISNUMBER(C86),ABS(C86-$P$13),"")</f>
        <v/>
      </c>
      <c r="AF86" s="0" t="str">
        <f aca="false">IF(ISNUMBER(D86),ABS(D86-$P$14),"")</f>
        <v/>
      </c>
      <c r="AG86" s="0" t="str">
        <f aca="false">IF(ISNUMBER(E86),ABS(E86-$P$15),"")</f>
        <v/>
      </c>
      <c r="AH86" s="0" t="str">
        <f aca="false">IF(ISNUMBER(F86),ABS(F86-$P$16),"")</f>
        <v/>
      </c>
    </row>
    <row r="87" customFormat="false" ht="15" hidden="false" customHeight="false" outlineLevel="0" collapsed="false">
      <c r="A87" s="17"/>
      <c r="B87" s="17"/>
      <c r="C87" s="17"/>
      <c r="D87" s="17"/>
      <c r="E87" s="17"/>
      <c r="F87" s="17"/>
      <c r="AC87" s="0" t="str">
        <f aca="false">IF(ISNUMBER(A87),ABS(A87-$P$11),"")</f>
        <v/>
      </c>
      <c r="AD87" s="0" t="str">
        <f aca="false">IF(ISNUMBER(B87),ABS(B87-$P$12),"")</f>
        <v/>
      </c>
      <c r="AE87" s="0" t="str">
        <f aca="false">IF(ISNUMBER(C87),ABS(C87-$P$13),"")</f>
        <v/>
      </c>
      <c r="AF87" s="0" t="str">
        <f aca="false">IF(ISNUMBER(D87),ABS(D87-$P$14),"")</f>
        <v/>
      </c>
      <c r="AG87" s="0" t="str">
        <f aca="false">IF(ISNUMBER(E87),ABS(E87-$P$15),"")</f>
        <v/>
      </c>
      <c r="AH87" s="0" t="str">
        <f aca="false">IF(ISNUMBER(F87),ABS(F87-$P$16),"")</f>
        <v/>
      </c>
    </row>
    <row r="88" customFormat="false" ht="15" hidden="false" customHeight="false" outlineLevel="0" collapsed="false">
      <c r="A88" s="17"/>
      <c r="B88" s="17"/>
      <c r="C88" s="17"/>
      <c r="D88" s="17"/>
      <c r="E88" s="17"/>
      <c r="F88" s="17"/>
      <c r="AC88" s="0" t="str">
        <f aca="false">IF(ISNUMBER(A88),ABS(A88-$P$11),"")</f>
        <v/>
      </c>
      <c r="AD88" s="0" t="str">
        <f aca="false">IF(ISNUMBER(B88),ABS(B88-$P$12),"")</f>
        <v/>
      </c>
      <c r="AE88" s="0" t="str">
        <f aca="false">IF(ISNUMBER(C88),ABS(C88-$P$13),"")</f>
        <v/>
      </c>
      <c r="AF88" s="0" t="str">
        <f aca="false">IF(ISNUMBER(D88),ABS(D88-$P$14),"")</f>
        <v/>
      </c>
      <c r="AG88" s="0" t="str">
        <f aca="false">IF(ISNUMBER(E88),ABS(E88-$P$15),"")</f>
        <v/>
      </c>
      <c r="AH88" s="0" t="str">
        <f aca="false">IF(ISNUMBER(F88),ABS(F88-$P$16),"")</f>
        <v/>
      </c>
    </row>
    <row r="89" customFormat="false" ht="15" hidden="false" customHeight="false" outlineLevel="0" collapsed="false">
      <c r="A89" s="17"/>
      <c r="B89" s="17"/>
      <c r="C89" s="17"/>
      <c r="D89" s="17"/>
      <c r="E89" s="17"/>
      <c r="F89" s="17"/>
      <c r="AC89" s="0" t="str">
        <f aca="false">IF(ISNUMBER(A89),ABS(A89-$P$11),"")</f>
        <v/>
      </c>
      <c r="AD89" s="0" t="str">
        <f aca="false">IF(ISNUMBER(B89),ABS(B89-$P$12),"")</f>
        <v/>
      </c>
      <c r="AE89" s="0" t="str">
        <f aca="false">IF(ISNUMBER(C89),ABS(C89-$P$13),"")</f>
        <v/>
      </c>
      <c r="AF89" s="0" t="str">
        <f aca="false">IF(ISNUMBER(D89),ABS(D89-$P$14),"")</f>
        <v/>
      </c>
      <c r="AG89" s="0" t="str">
        <f aca="false">IF(ISNUMBER(E89),ABS(E89-$P$15),"")</f>
        <v/>
      </c>
      <c r="AH89" s="0" t="str">
        <f aca="false">IF(ISNUMBER(F89),ABS(F89-$P$16),"")</f>
        <v/>
      </c>
    </row>
    <row r="90" customFormat="false" ht="15" hidden="false" customHeight="false" outlineLevel="0" collapsed="false">
      <c r="A90" s="17"/>
      <c r="B90" s="17"/>
      <c r="C90" s="17"/>
      <c r="D90" s="17"/>
      <c r="E90" s="17"/>
      <c r="F90" s="17"/>
      <c r="AC90" s="0" t="str">
        <f aca="false">IF(ISNUMBER(A90),ABS(A90-$P$11),"")</f>
        <v/>
      </c>
      <c r="AD90" s="0" t="str">
        <f aca="false">IF(ISNUMBER(B90),ABS(B90-$P$12),"")</f>
        <v/>
      </c>
      <c r="AE90" s="0" t="str">
        <f aca="false">IF(ISNUMBER(C90),ABS(C90-$P$13),"")</f>
        <v/>
      </c>
      <c r="AF90" s="0" t="str">
        <f aca="false">IF(ISNUMBER(D90),ABS(D90-$P$14),"")</f>
        <v/>
      </c>
      <c r="AG90" s="0" t="str">
        <f aca="false">IF(ISNUMBER(E90),ABS(E90-$P$15),"")</f>
        <v/>
      </c>
      <c r="AH90" s="0" t="str">
        <f aca="false">IF(ISNUMBER(F90),ABS(F90-$P$16),"")</f>
        <v/>
      </c>
    </row>
    <row r="91" customFormat="false" ht="15" hidden="false" customHeight="false" outlineLevel="0" collapsed="false">
      <c r="A91" s="17"/>
      <c r="B91" s="17"/>
      <c r="C91" s="17"/>
      <c r="D91" s="17"/>
      <c r="E91" s="17"/>
      <c r="F91" s="17"/>
      <c r="AC91" s="0" t="str">
        <f aca="false">IF(ISNUMBER(A91),ABS(A91-$P$11),"")</f>
        <v/>
      </c>
      <c r="AD91" s="0" t="str">
        <f aca="false">IF(ISNUMBER(B91),ABS(B91-$P$12),"")</f>
        <v/>
      </c>
      <c r="AE91" s="0" t="str">
        <f aca="false">IF(ISNUMBER(C91),ABS(C91-$P$13),"")</f>
        <v/>
      </c>
      <c r="AF91" s="0" t="str">
        <f aca="false">IF(ISNUMBER(D91),ABS(D91-$P$14),"")</f>
        <v/>
      </c>
      <c r="AG91" s="0" t="str">
        <f aca="false">IF(ISNUMBER(E91),ABS(E91-$P$15),"")</f>
        <v/>
      </c>
      <c r="AH91" s="0" t="str">
        <f aca="false">IF(ISNUMBER(F91),ABS(F91-$P$16),"")</f>
        <v/>
      </c>
    </row>
    <row r="92" customFormat="false" ht="15" hidden="false" customHeight="false" outlineLevel="0" collapsed="false">
      <c r="A92" s="17"/>
      <c r="B92" s="17"/>
      <c r="C92" s="17"/>
      <c r="D92" s="17"/>
      <c r="E92" s="17"/>
      <c r="F92" s="17"/>
      <c r="AC92" s="0" t="str">
        <f aca="false">IF(ISNUMBER(A92),ABS(A92-$P$11),"")</f>
        <v/>
      </c>
      <c r="AD92" s="0" t="str">
        <f aca="false">IF(ISNUMBER(B92),ABS(B92-$P$12),"")</f>
        <v/>
      </c>
      <c r="AE92" s="0" t="str">
        <f aca="false">IF(ISNUMBER(C92),ABS(C92-$P$13),"")</f>
        <v/>
      </c>
      <c r="AF92" s="0" t="str">
        <f aca="false">IF(ISNUMBER(D92),ABS(D92-$P$14),"")</f>
        <v/>
      </c>
      <c r="AG92" s="0" t="str">
        <f aca="false">IF(ISNUMBER(E92),ABS(E92-$P$15),"")</f>
        <v/>
      </c>
      <c r="AH92" s="0" t="str">
        <f aca="false">IF(ISNUMBER(F92),ABS(F92-$P$16),"")</f>
        <v/>
      </c>
    </row>
    <row r="93" customFormat="false" ht="15" hidden="false" customHeight="false" outlineLevel="0" collapsed="false">
      <c r="A93" s="17"/>
      <c r="B93" s="17"/>
      <c r="C93" s="17"/>
      <c r="D93" s="17"/>
      <c r="E93" s="17"/>
      <c r="F93" s="17"/>
      <c r="AC93" s="0" t="str">
        <f aca="false">IF(ISNUMBER(A93),ABS(A93-$P$11),"")</f>
        <v/>
      </c>
      <c r="AD93" s="0" t="str">
        <f aca="false">IF(ISNUMBER(B93),ABS(B93-$P$12),"")</f>
        <v/>
      </c>
      <c r="AE93" s="0" t="str">
        <f aca="false">IF(ISNUMBER(C93),ABS(C93-$P$13),"")</f>
        <v/>
      </c>
      <c r="AF93" s="0" t="str">
        <f aca="false">IF(ISNUMBER(D93),ABS(D93-$P$14),"")</f>
        <v/>
      </c>
      <c r="AG93" s="0" t="str">
        <f aca="false">IF(ISNUMBER(E93),ABS(E93-$P$15),"")</f>
        <v/>
      </c>
      <c r="AH93" s="0" t="str">
        <f aca="false">IF(ISNUMBER(F93),ABS(F93-$P$16),"")</f>
        <v/>
      </c>
    </row>
    <row r="94" customFormat="false" ht="15" hidden="false" customHeight="false" outlineLevel="0" collapsed="false">
      <c r="A94" s="17"/>
      <c r="B94" s="17"/>
      <c r="C94" s="17"/>
      <c r="D94" s="17"/>
      <c r="E94" s="17"/>
      <c r="F94" s="17"/>
      <c r="AC94" s="0" t="str">
        <f aca="false">IF(ISNUMBER(A94),ABS(A94-$P$11),"")</f>
        <v/>
      </c>
      <c r="AD94" s="0" t="str">
        <f aca="false">IF(ISNUMBER(B94),ABS(B94-$P$12),"")</f>
        <v/>
      </c>
      <c r="AE94" s="0" t="str">
        <f aca="false">IF(ISNUMBER(C94),ABS(C94-$P$13),"")</f>
        <v/>
      </c>
      <c r="AF94" s="0" t="str">
        <f aca="false">IF(ISNUMBER(D94),ABS(D94-$P$14),"")</f>
        <v/>
      </c>
      <c r="AG94" s="0" t="str">
        <f aca="false">IF(ISNUMBER(E94),ABS(E94-$P$15),"")</f>
        <v/>
      </c>
      <c r="AH94" s="0" t="str">
        <f aca="false">IF(ISNUMBER(F94),ABS(F94-$P$16),"")</f>
        <v/>
      </c>
    </row>
    <row r="95" customFormat="false" ht="15" hidden="false" customHeight="false" outlineLevel="0" collapsed="false">
      <c r="A95" s="17"/>
      <c r="B95" s="17"/>
      <c r="C95" s="17"/>
      <c r="D95" s="17"/>
      <c r="E95" s="17"/>
      <c r="F95" s="17"/>
      <c r="AC95" s="0" t="str">
        <f aca="false">IF(ISNUMBER(A95),ABS(A95-$P$11),"")</f>
        <v/>
      </c>
      <c r="AD95" s="0" t="str">
        <f aca="false">IF(ISNUMBER(B95),ABS(B95-$P$12),"")</f>
        <v/>
      </c>
      <c r="AE95" s="0" t="str">
        <f aca="false">IF(ISNUMBER(C95),ABS(C95-$P$13),"")</f>
        <v/>
      </c>
      <c r="AF95" s="0" t="str">
        <f aca="false">IF(ISNUMBER(D95),ABS(D95-$P$14),"")</f>
        <v/>
      </c>
      <c r="AG95" s="0" t="str">
        <f aca="false">IF(ISNUMBER(E95),ABS(E95-$P$15),"")</f>
        <v/>
      </c>
      <c r="AH95" s="0" t="str">
        <f aca="false">IF(ISNUMBER(F95),ABS(F95-$P$16),"")</f>
        <v/>
      </c>
    </row>
    <row r="96" customFormat="false" ht="15" hidden="false" customHeight="false" outlineLevel="0" collapsed="false">
      <c r="A96" s="17"/>
      <c r="B96" s="17"/>
      <c r="C96" s="17"/>
      <c r="D96" s="17"/>
      <c r="E96" s="17"/>
      <c r="F96" s="17"/>
      <c r="AC96" s="0" t="str">
        <f aca="false">IF(ISNUMBER(A96),ABS(A96-$P$11),"")</f>
        <v/>
      </c>
      <c r="AD96" s="0" t="str">
        <f aca="false">IF(ISNUMBER(B96),ABS(B96-$P$12),"")</f>
        <v/>
      </c>
      <c r="AE96" s="0" t="str">
        <f aca="false">IF(ISNUMBER(C96),ABS(C96-$P$13),"")</f>
        <v/>
      </c>
      <c r="AF96" s="0" t="str">
        <f aca="false">IF(ISNUMBER(D96),ABS(D96-$P$14),"")</f>
        <v/>
      </c>
      <c r="AG96" s="0" t="str">
        <f aca="false">IF(ISNUMBER(E96),ABS(E96-$P$15),"")</f>
        <v/>
      </c>
      <c r="AH96" s="0" t="str">
        <f aca="false">IF(ISNUMBER(F96),ABS(F96-$P$16),"")</f>
        <v/>
      </c>
    </row>
    <row r="97" customFormat="false" ht="15" hidden="false" customHeight="false" outlineLevel="0" collapsed="false">
      <c r="A97" s="17"/>
      <c r="B97" s="17"/>
      <c r="C97" s="17"/>
      <c r="D97" s="17"/>
      <c r="E97" s="17"/>
      <c r="F97" s="17"/>
      <c r="AC97" s="0" t="str">
        <f aca="false">IF(ISNUMBER(A97),ABS(A97-$P$11),"")</f>
        <v/>
      </c>
      <c r="AD97" s="0" t="str">
        <f aca="false">IF(ISNUMBER(B97),ABS(B97-$P$12),"")</f>
        <v/>
      </c>
      <c r="AE97" s="0" t="str">
        <f aca="false">IF(ISNUMBER(C97),ABS(C97-$P$13),"")</f>
        <v/>
      </c>
      <c r="AF97" s="0" t="str">
        <f aca="false">IF(ISNUMBER(D97),ABS(D97-$P$14),"")</f>
        <v/>
      </c>
      <c r="AG97" s="0" t="str">
        <f aca="false">IF(ISNUMBER(E97),ABS(E97-$P$15),"")</f>
        <v/>
      </c>
      <c r="AH97" s="0" t="str">
        <f aca="false">IF(ISNUMBER(F97),ABS(F97-$P$16),"")</f>
        <v/>
      </c>
    </row>
    <row r="98" customFormat="false" ht="15" hidden="false" customHeight="false" outlineLevel="0" collapsed="false">
      <c r="A98" s="17"/>
      <c r="B98" s="17"/>
      <c r="C98" s="17"/>
      <c r="D98" s="17"/>
      <c r="E98" s="17"/>
      <c r="F98" s="17"/>
      <c r="AC98" s="0" t="str">
        <f aca="false">IF(ISNUMBER(A98),ABS(A98-$P$11),"")</f>
        <v/>
      </c>
      <c r="AD98" s="0" t="str">
        <f aca="false">IF(ISNUMBER(B98),ABS(B98-$P$12),"")</f>
        <v/>
      </c>
      <c r="AE98" s="0" t="str">
        <f aca="false">IF(ISNUMBER(C98),ABS(C98-$P$13),"")</f>
        <v/>
      </c>
      <c r="AF98" s="0" t="str">
        <f aca="false">IF(ISNUMBER(D98),ABS(D98-$P$14),"")</f>
        <v/>
      </c>
      <c r="AG98" s="0" t="str">
        <f aca="false">IF(ISNUMBER(E98),ABS(E98-$P$15),"")</f>
        <v/>
      </c>
      <c r="AH98" s="0" t="str">
        <f aca="false">IF(ISNUMBER(F98),ABS(F98-$P$16),"")</f>
        <v/>
      </c>
    </row>
    <row r="99" customFormat="false" ht="15" hidden="false" customHeight="false" outlineLevel="0" collapsed="false">
      <c r="A99" s="17"/>
      <c r="B99" s="17"/>
      <c r="C99" s="17"/>
      <c r="D99" s="17"/>
      <c r="E99" s="17"/>
      <c r="F99" s="17"/>
      <c r="AC99" s="0" t="str">
        <f aca="false">IF(ISNUMBER(A99),ABS(A99-$P$11),"")</f>
        <v/>
      </c>
      <c r="AD99" s="0" t="str">
        <f aca="false">IF(ISNUMBER(B99),ABS(B99-$P$12),"")</f>
        <v/>
      </c>
      <c r="AE99" s="0" t="str">
        <f aca="false">IF(ISNUMBER(C99),ABS(C99-$P$13),"")</f>
        <v/>
      </c>
      <c r="AF99" s="0" t="str">
        <f aca="false">IF(ISNUMBER(D99),ABS(D99-$P$14),"")</f>
        <v/>
      </c>
      <c r="AG99" s="0" t="str">
        <f aca="false">IF(ISNUMBER(E99),ABS(E99-$P$15),"")</f>
        <v/>
      </c>
      <c r="AH99" s="0" t="str">
        <f aca="false">IF(ISNUMBER(F99),ABS(F99-$P$16),"")</f>
        <v/>
      </c>
    </row>
    <row r="100" customFormat="false" ht="15" hidden="false" customHeight="false" outlineLevel="0" collapsed="false">
      <c r="A100" s="17"/>
      <c r="B100" s="17"/>
      <c r="C100" s="17"/>
      <c r="D100" s="17"/>
      <c r="E100" s="17"/>
      <c r="F100" s="17"/>
      <c r="AC100" s="0" t="str">
        <f aca="false">IF(ISNUMBER(A100),ABS(A100-$P$11),"")</f>
        <v/>
      </c>
      <c r="AD100" s="0" t="str">
        <f aca="false">IF(ISNUMBER(B100),ABS(B100-$P$12),"")</f>
        <v/>
      </c>
      <c r="AE100" s="0" t="str">
        <f aca="false">IF(ISNUMBER(C100),ABS(C100-$P$13),"")</f>
        <v/>
      </c>
      <c r="AF100" s="0" t="str">
        <f aca="false">IF(ISNUMBER(D100),ABS(D100-$P$14),"")</f>
        <v/>
      </c>
      <c r="AG100" s="0" t="str">
        <f aca="false">IF(ISNUMBER(E100),ABS(E100-$P$15),"")</f>
        <v/>
      </c>
      <c r="AH100" s="0" t="str">
        <f aca="false">IF(ISNUMBER(F100),ABS(F100-$P$16),"")</f>
        <v/>
      </c>
    </row>
    <row r="101" customFormat="false" ht="15" hidden="false" customHeight="false" outlineLevel="0" collapsed="false">
      <c r="A101" s="17"/>
      <c r="B101" s="17"/>
      <c r="C101" s="17"/>
      <c r="D101" s="17"/>
      <c r="E101" s="17"/>
      <c r="F101" s="17"/>
      <c r="AC101" s="0" t="str">
        <f aca="false">IF(ISNUMBER(A101),ABS(A101-$P$11),"")</f>
        <v/>
      </c>
      <c r="AD101" s="0" t="str">
        <f aca="false">IF(ISNUMBER(B101),ABS(B101-$P$12),"")</f>
        <v/>
      </c>
      <c r="AE101" s="0" t="str">
        <f aca="false">IF(ISNUMBER(C101),ABS(C101-$P$13),"")</f>
        <v/>
      </c>
      <c r="AF101" s="0" t="str">
        <f aca="false">IF(ISNUMBER(D101),ABS(D101-$P$14),"")</f>
        <v/>
      </c>
      <c r="AG101" s="0" t="str">
        <f aca="false">IF(ISNUMBER(E101),ABS(E101-$P$15),"")</f>
        <v/>
      </c>
      <c r="AH101" s="0" t="str">
        <f aca="false">IF(ISNUMBER(F101),ABS(F101-$P$16),"")</f>
        <v/>
      </c>
    </row>
    <row r="102" customFormat="false" ht="15" hidden="false" customHeight="false" outlineLevel="0" collapsed="false">
      <c r="A102" s="17"/>
      <c r="B102" s="17"/>
      <c r="C102" s="17"/>
      <c r="D102" s="17"/>
      <c r="E102" s="17"/>
      <c r="F102" s="17"/>
      <c r="AC102" s="0" t="str">
        <f aca="false">IF(ISNUMBER(A102),ABS(A102-$P$11),"")</f>
        <v/>
      </c>
      <c r="AD102" s="0" t="str">
        <f aca="false">IF(ISNUMBER(B102),ABS(B102-$P$12),"")</f>
        <v/>
      </c>
      <c r="AE102" s="0" t="str">
        <f aca="false">IF(ISNUMBER(C102),ABS(C102-$P$13),"")</f>
        <v/>
      </c>
      <c r="AF102" s="0" t="str">
        <f aca="false">IF(ISNUMBER(D102),ABS(D102-$P$14),"")</f>
        <v/>
      </c>
      <c r="AG102" s="0" t="str">
        <f aca="false">IF(ISNUMBER(E102),ABS(E102-$P$15),"")</f>
        <v/>
      </c>
      <c r="AH102" s="0" t="str">
        <f aca="false">IF(ISNUMBER(F102),ABS(F102-$P$16),"")</f>
        <v/>
      </c>
    </row>
    <row r="103" customFormat="false" ht="15" hidden="false" customHeight="false" outlineLevel="0" collapsed="false">
      <c r="A103" s="17"/>
      <c r="B103" s="17"/>
      <c r="C103" s="17"/>
      <c r="D103" s="17"/>
      <c r="E103" s="17"/>
      <c r="F103" s="17"/>
      <c r="AC103" s="0" t="str">
        <f aca="false">IF(ISNUMBER(A103),ABS(A103-$P$11),"")</f>
        <v/>
      </c>
      <c r="AD103" s="0" t="str">
        <f aca="false">IF(ISNUMBER(B103),ABS(B103-$P$12),"")</f>
        <v/>
      </c>
      <c r="AE103" s="0" t="str">
        <f aca="false">IF(ISNUMBER(C103),ABS(C103-$P$13),"")</f>
        <v/>
      </c>
      <c r="AF103" s="0" t="str">
        <f aca="false">IF(ISNUMBER(D103),ABS(D103-$P$14),"")</f>
        <v/>
      </c>
      <c r="AG103" s="0" t="str">
        <f aca="false">IF(ISNUMBER(E103),ABS(E103-$P$15),"")</f>
        <v/>
      </c>
      <c r="AH103" s="0" t="str">
        <f aca="false">IF(ISNUMBER(F103),ABS(F103-$P$16),"")</f>
        <v/>
      </c>
    </row>
    <row r="104" customFormat="false" ht="15" hidden="false" customHeight="false" outlineLevel="0" collapsed="false">
      <c r="A104" s="17"/>
      <c r="B104" s="17"/>
      <c r="C104" s="17"/>
      <c r="D104" s="17"/>
      <c r="E104" s="17"/>
      <c r="F104" s="17"/>
      <c r="AC104" s="0" t="str">
        <f aca="false">IF(ISNUMBER(A104),ABS(A104-$P$11),"")</f>
        <v/>
      </c>
      <c r="AD104" s="0" t="str">
        <f aca="false">IF(ISNUMBER(B104),ABS(B104-$P$12),"")</f>
        <v/>
      </c>
      <c r="AE104" s="0" t="str">
        <f aca="false">IF(ISNUMBER(C104),ABS(C104-$P$13),"")</f>
        <v/>
      </c>
      <c r="AF104" s="0" t="str">
        <f aca="false">IF(ISNUMBER(D104),ABS(D104-$P$14),"")</f>
        <v/>
      </c>
      <c r="AG104" s="0" t="str">
        <f aca="false">IF(ISNUMBER(E104),ABS(E104-$P$15),"")</f>
        <v/>
      </c>
      <c r="AH104" s="0" t="str">
        <f aca="false">IF(ISNUMBER(F104),ABS(F104-$P$16),"")</f>
        <v/>
      </c>
    </row>
    <row r="105" customFormat="false" ht="15" hidden="false" customHeight="false" outlineLevel="0" collapsed="false">
      <c r="A105" s="17"/>
      <c r="B105" s="17"/>
      <c r="C105" s="17"/>
      <c r="D105" s="17"/>
      <c r="E105" s="17"/>
      <c r="F105" s="17"/>
      <c r="AC105" s="0" t="str">
        <f aca="false">IF(ISNUMBER(A105),ABS(A105-$P$11),"")</f>
        <v/>
      </c>
      <c r="AD105" s="0" t="str">
        <f aca="false">IF(ISNUMBER(B105),ABS(B105-$P$12),"")</f>
        <v/>
      </c>
      <c r="AE105" s="0" t="str">
        <f aca="false">IF(ISNUMBER(C105),ABS(C105-$P$13),"")</f>
        <v/>
      </c>
      <c r="AF105" s="0" t="str">
        <f aca="false">IF(ISNUMBER(D105),ABS(D105-$P$14),"")</f>
        <v/>
      </c>
      <c r="AG105" s="0" t="str">
        <f aca="false">IF(ISNUMBER(E105),ABS(E105-$P$15),"")</f>
        <v/>
      </c>
      <c r="AH105" s="0" t="str">
        <f aca="false">IF(ISNUMBER(F105),ABS(F105-$P$16),"")</f>
        <v/>
      </c>
    </row>
    <row r="106" customFormat="false" ht="15" hidden="false" customHeight="false" outlineLevel="0" collapsed="false">
      <c r="A106" s="17"/>
      <c r="B106" s="17"/>
      <c r="C106" s="17"/>
      <c r="D106" s="17"/>
      <c r="E106" s="17"/>
      <c r="F106" s="17"/>
      <c r="AC106" s="0" t="str">
        <f aca="false">IF(ISNUMBER(A106),ABS(A106-$P$11),"")</f>
        <v/>
      </c>
      <c r="AD106" s="0" t="str">
        <f aca="false">IF(ISNUMBER(B106),ABS(B106-$P$12),"")</f>
        <v/>
      </c>
      <c r="AE106" s="0" t="str">
        <f aca="false">IF(ISNUMBER(C106),ABS(C106-$P$13),"")</f>
        <v/>
      </c>
      <c r="AF106" s="0" t="str">
        <f aca="false">IF(ISNUMBER(D106),ABS(D106-$P$14),"")</f>
        <v/>
      </c>
      <c r="AG106" s="0" t="str">
        <f aca="false">IF(ISNUMBER(E106),ABS(E106-$P$15),"")</f>
        <v/>
      </c>
      <c r="AH106" s="0" t="str">
        <f aca="false">IF(ISNUMBER(F106),ABS(F106-$P$16),"")</f>
        <v/>
      </c>
    </row>
    <row r="107" customFormat="false" ht="15" hidden="false" customHeight="false" outlineLevel="0" collapsed="false">
      <c r="A107" s="17"/>
      <c r="B107" s="17"/>
      <c r="C107" s="17"/>
      <c r="D107" s="17"/>
      <c r="E107" s="17"/>
      <c r="F107" s="17"/>
      <c r="AC107" s="0" t="str">
        <f aca="false">IF(ISNUMBER(A107),ABS(A107-$P$11),"")</f>
        <v/>
      </c>
      <c r="AD107" s="0" t="str">
        <f aca="false">IF(ISNUMBER(B107),ABS(B107-$P$12),"")</f>
        <v/>
      </c>
      <c r="AE107" s="0" t="str">
        <f aca="false">IF(ISNUMBER(C107),ABS(C107-$P$13),"")</f>
        <v/>
      </c>
      <c r="AF107" s="0" t="str">
        <f aca="false">IF(ISNUMBER(D107),ABS(D107-$P$14),"")</f>
        <v/>
      </c>
      <c r="AG107" s="0" t="str">
        <f aca="false">IF(ISNUMBER(E107),ABS(E107-$P$15),"")</f>
        <v/>
      </c>
      <c r="AH107" s="0" t="str">
        <f aca="false">IF(ISNUMBER(F107),ABS(F107-$P$16),"")</f>
        <v/>
      </c>
    </row>
    <row r="108" customFormat="false" ht="15" hidden="false" customHeight="false" outlineLevel="0" collapsed="false">
      <c r="A108" s="17"/>
      <c r="B108" s="17"/>
      <c r="C108" s="17"/>
      <c r="D108" s="17"/>
      <c r="E108" s="17"/>
      <c r="F108" s="17"/>
      <c r="AC108" s="0" t="str">
        <f aca="false">IF(ISNUMBER(A108),ABS(A108-$P$11),"")</f>
        <v/>
      </c>
      <c r="AD108" s="0" t="str">
        <f aca="false">IF(ISNUMBER(B108),ABS(B108-$P$12),"")</f>
        <v/>
      </c>
      <c r="AE108" s="0" t="str">
        <f aca="false">IF(ISNUMBER(C108),ABS(C108-$P$13),"")</f>
        <v/>
      </c>
      <c r="AF108" s="0" t="str">
        <f aca="false">IF(ISNUMBER(D108),ABS(D108-$P$14),"")</f>
        <v/>
      </c>
      <c r="AG108" s="0" t="str">
        <f aca="false">IF(ISNUMBER(E108),ABS(E108-$P$15),"")</f>
        <v/>
      </c>
      <c r="AH108" s="0" t="str">
        <f aca="false">IF(ISNUMBER(F108),ABS(F108-$P$16),"")</f>
        <v/>
      </c>
    </row>
    <row r="109" customFormat="false" ht="15" hidden="false" customHeight="false" outlineLevel="0" collapsed="false">
      <c r="A109" s="17"/>
      <c r="B109" s="17"/>
      <c r="C109" s="17"/>
      <c r="D109" s="17"/>
      <c r="E109" s="17"/>
      <c r="F109" s="17"/>
      <c r="AC109" s="0" t="str">
        <f aca="false">IF(ISNUMBER(A109),ABS(A109-$P$11),"")</f>
        <v/>
      </c>
      <c r="AD109" s="0" t="str">
        <f aca="false">IF(ISNUMBER(B109),ABS(B109-$P$12),"")</f>
        <v/>
      </c>
      <c r="AE109" s="0" t="str">
        <f aca="false">IF(ISNUMBER(C109),ABS(C109-$P$13),"")</f>
        <v/>
      </c>
      <c r="AF109" s="0" t="str">
        <f aca="false">IF(ISNUMBER(D109),ABS(D109-$P$14),"")</f>
        <v/>
      </c>
      <c r="AG109" s="0" t="str">
        <f aca="false">IF(ISNUMBER(E109),ABS(E109-$P$15),"")</f>
        <v/>
      </c>
      <c r="AH109" s="0" t="str">
        <f aca="false">IF(ISNUMBER(F109),ABS(F109-$P$16),"")</f>
        <v/>
      </c>
    </row>
    <row r="110" customFormat="false" ht="15" hidden="false" customHeight="false" outlineLevel="0" collapsed="false">
      <c r="A110" s="17"/>
      <c r="B110" s="17"/>
      <c r="C110" s="17"/>
      <c r="D110" s="17"/>
      <c r="E110" s="17"/>
      <c r="F110" s="17"/>
      <c r="AC110" s="0" t="str">
        <f aca="false">IF(ISNUMBER(A110),ABS(A110-$P$11),"")</f>
        <v/>
      </c>
      <c r="AD110" s="0" t="str">
        <f aca="false">IF(ISNUMBER(B110),ABS(B110-$P$12),"")</f>
        <v/>
      </c>
      <c r="AE110" s="0" t="str">
        <f aca="false">IF(ISNUMBER(C110),ABS(C110-$P$13),"")</f>
        <v/>
      </c>
      <c r="AF110" s="0" t="str">
        <f aca="false">IF(ISNUMBER(D110),ABS(D110-$P$14),"")</f>
        <v/>
      </c>
      <c r="AG110" s="0" t="str">
        <f aca="false">IF(ISNUMBER(E110),ABS(E110-$P$15),"")</f>
        <v/>
      </c>
      <c r="AH110" s="0" t="str">
        <f aca="false">IF(ISNUMBER(F110),ABS(F110-$P$16),"")</f>
        <v/>
      </c>
    </row>
    <row r="111" customFormat="false" ht="15" hidden="false" customHeight="false" outlineLevel="0" collapsed="false">
      <c r="A111" s="17"/>
      <c r="B111" s="17"/>
      <c r="C111" s="17"/>
      <c r="D111" s="17"/>
      <c r="E111" s="17"/>
      <c r="F111" s="17"/>
      <c r="AC111" s="0" t="str">
        <f aca="false">IF(ISNUMBER(A111),ABS(A111-$P$11),"")</f>
        <v/>
      </c>
      <c r="AD111" s="0" t="str">
        <f aca="false">IF(ISNUMBER(B111),ABS(B111-$P$12),"")</f>
        <v/>
      </c>
      <c r="AE111" s="0" t="str">
        <f aca="false">IF(ISNUMBER(C111),ABS(C111-$P$13),"")</f>
        <v/>
      </c>
      <c r="AF111" s="0" t="str">
        <f aca="false">IF(ISNUMBER(D111),ABS(D111-$P$14),"")</f>
        <v/>
      </c>
      <c r="AG111" s="0" t="str">
        <f aca="false">IF(ISNUMBER(E111),ABS(E111-$P$15),"")</f>
        <v/>
      </c>
      <c r="AH111" s="0" t="str">
        <f aca="false">IF(ISNUMBER(F111),ABS(F111-$P$16),"")</f>
        <v/>
      </c>
    </row>
    <row r="112" customFormat="false" ht="15" hidden="false" customHeight="false" outlineLevel="0" collapsed="false">
      <c r="A112" s="17"/>
      <c r="B112" s="17"/>
      <c r="C112" s="17"/>
      <c r="D112" s="17"/>
      <c r="E112" s="17"/>
      <c r="F112" s="17"/>
      <c r="AC112" s="0" t="str">
        <f aca="false">IF(ISNUMBER(A112),ABS(A112-$P$11),"")</f>
        <v/>
      </c>
      <c r="AD112" s="0" t="str">
        <f aca="false">IF(ISNUMBER(B112),ABS(B112-$P$12),"")</f>
        <v/>
      </c>
      <c r="AE112" s="0" t="str">
        <f aca="false">IF(ISNUMBER(C112),ABS(C112-$P$13),"")</f>
        <v/>
      </c>
      <c r="AF112" s="0" t="str">
        <f aca="false">IF(ISNUMBER(D112),ABS(D112-$P$14),"")</f>
        <v/>
      </c>
      <c r="AG112" s="0" t="str">
        <f aca="false">IF(ISNUMBER(E112),ABS(E112-$P$15),"")</f>
        <v/>
      </c>
      <c r="AH112" s="0" t="str">
        <f aca="false">IF(ISNUMBER(F112),ABS(F112-$P$16),"")</f>
        <v/>
      </c>
    </row>
    <row r="113" customFormat="false" ht="15" hidden="false" customHeight="false" outlineLevel="0" collapsed="false">
      <c r="A113" s="17"/>
      <c r="B113" s="17"/>
      <c r="C113" s="17"/>
      <c r="D113" s="17"/>
      <c r="E113" s="17"/>
      <c r="F113" s="17"/>
      <c r="AC113" s="0" t="str">
        <f aca="false">IF(ISNUMBER(A113),ABS(A113-$P$11),"")</f>
        <v/>
      </c>
      <c r="AD113" s="0" t="str">
        <f aca="false">IF(ISNUMBER(B113),ABS(B113-$P$12),"")</f>
        <v/>
      </c>
      <c r="AE113" s="0" t="str">
        <f aca="false">IF(ISNUMBER(C113),ABS(C113-$P$13),"")</f>
        <v/>
      </c>
      <c r="AF113" s="0" t="str">
        <f aca="false">IF(ISNUMBER(D113),ABS(D113-$P$14),"")</f>
        <v/>
      </c>
      <c r="AG113" s="0" t="str">
        <f aca="false">IF(ISNUMBER(E113),ABS(E113-$P$15),"")</f>
        <v/>
      </c>
      <c r="AH113" s="0" t="str">
        <f aca="false">IF(ISNUMBER(F113),ABS(F113-$P$16),"")</f>
        <v/>
      </c>
    </row>
    <row r="114" customFormat="false" ht="15" hidden="false" customHeight="false" outlineLevel="0" collapsed="false">
      <c r="A114" s="17"/>
      <c r="B114" s="17"/>
      <c r="C114" s="17"/>
      <c r="D114" s="17"/>
      <c r="E114" s="17"/>
      <c r="F114" s="17"/>
      <c r="AC114" s="0" t="str">
        <f aca="false">IF(ISNUMBER(A114),ABS(A114-$P$11),"")</f>
        <v/>
      </c>
      <c r="AD114" s="0" t="str">
        <f aca="false">IF(ISNUMBER(B114),ABS(B114-$P$12),"")</f>
        <v/>
      </c>
      <c r="AE114" s="0" t="str">
        <f aca="false">IF(ISNUMBER(C114),ABS(C114-$P$13),"")</f>
        <v/>
      </c>
      <c r="AF114" s="0" t="str">
        <f aca="false">IF(ISNUMBER(D114),ABS(D114-$P$14),"")</f>
        <v/>
      </c>
      <c r="AG114" s="0" t="str">
        <f aca="false">IF(ISNUMBER(E114),ABS(E114-$P$15),"")</f>
        <v/>
      </c>
      <c r="AH114" s="0" t="str">
        <f aca="false">IF(ISNUMBER(F114),ABS(F114-$P$16),"")</f>
        <v/>
      </c>
    </row>
    <row r="115" customFormat="false" ht="15" hidden="false" customHeight="false" outlineLevel="0" collapsed="false">
      <c r="A115" s="17"/>
      <c r="B115" s="17"/>
      <c r="C115" s="17"/>
      <c r="D115" s="17"/>
      <c r="E115" s="17"/>
      <c r="F115" s="17"/>
      <c r="AC115" s="0" t="str">
        <f aca="false">IF(ISNUMBER(A115),ABS(A115-$P$11),"")</f>
        <v/>
      </c>
      <c r="AD115" s="0" t="str">
        <f aca="false">IF(ISNUMBER(B115),ABS(B115-$P$12),"")</f>
        <v/>
      </c>
      <c r="AE115" s="0" t="str">
        <f aca="false">IF(ISNUMBER(C115),ABS(C115-$P$13),"")</f>
        <v/>
      </c>
      <c r="AF115" s="0" t="str">
        <f aca="false">IF(ISNUMBER(D115),ABS(D115-$P$14),"")</f>
        <v/>
      </c>
      <c r="AG115" s="0" t="str">
        <f aca="false">IF(ISNUMBER(E115),ABS(E115-$P$15),"")</f>
        <v/>
      </c>
      <c r="AH115" s="0" t="str">
        <f aca="false">IF(ISNUMBER(F115),ABS(F115-$P$16),"")</f>
        <v/>
      </c>
    </row>
    <row r="116" customFormat="false" ht="15" hidden="false" customHeight="false" outlineLevel="0" collapsed="false">
      <c r="A116" s="17"/>
      <c r="B116" s="17"/>
      <c r="C116" s="17"/>
      <c r="D116" s="17"/>
      <c r="E116" s="17"/>
      <c r="F116" s="17"/>
      <c r="AC116" s="0" t="str">
        <f aca="false">IF(ISNUMBER(A116),ABS(A116-$P$11),"")</f>
        <v/>
      </c>
      <c r="AD116" s="0" t="str">
        <f aca="false">IF(ISNUMBER(B116),ABS(B116-$P$12),"")</f>
        <v/>
      </c>
      <c r="AE116" s="0" t="str">
        <f aca="false">IF(ISNUMBER(C116),ABS(C116-$P$13),"")</f>
        <v/>
      </c>
      <c r="AF116" s="0" t="str">
        <f aca="false">IF(ISNUMBER(D116),ABS(D116-$P$14),"")</f>
        <v/>
      </c>
      <c r="AG116" s="0" t="str">
        <f aca="false">IF(ISNUMBER(E116),ABS(E116-$P$15),"")</f>
        <v/>
      </c>
      <c r="AH116" s="0" t="str">
        <f aca="false">IF(ISNUMBER(F116),ABS(F116-$P$16),"")</f>
        <v/>
      </c>
    </row>
    <row r="117" customFormat="false" ht="15" hidden="false" customHeight="false" outlineLevel="0" collapsed="false">
      <c r="A117" s="17"/>
      <c r="B117" s="17"/>
      <c r="C117" s="17"/>
      <c r="D117" s="17"/>
      <c r="E117" s="17"/>
      <c r="F117" s="17"/>
      <c r="AC117" s="0" t="str">
        <f aca="false">IF(ISNUMBER(A117),ABS(A117-$P$11),"")</f>
        <v/>
      </c>
      <c r="AD117" s="0" t="str">
        <f aca="false">IF(ISNUMBER(B117),ABS(B117-$P$12),"")</f>
        <v/>
      </c>
      <c r="AE117" s="0" t="str">
        <f aca="false">IF(ISNUMBER(C117),ABS(C117-$P$13),"")</f>
        <v/>
      </c>
      <c r="AF117" s="0" t="str">
        <f aca="false">IF(ISNUMBER(D117),ABS(D117-$P$14),"")</f>
        <v/>
      </c>
      <c r="AG117" s="0" t="str">
        <f aca="false">IF(ISNUMBER(E117),ABS(E117-$P$15),"")</f>
        <v/>
      </c>
      <c r="AH117" s="0" t="str">
        <f aca="false">IF(ISNUMBER(F117),ABS(F117-$P$16),"")</f>
        <v/>
      </c>
    </row>
    <row r="118" customFormat="false" ht="15" hidden="false" customHeight="false" outlineLevel="0" collapsed="false">
      <c r="A118" s="17"/>
      <c r="B118" s="17"/>
      <c r="C118" s="17"/>
      <c r="D118" s="17"/>
      <c r="E118" s="17"/>
      <c r="F118" s="17"/>
      <c r="AC118" s="0" t="str">
        <f aca="false">IF(ISNUMBER(A118),ABS(A118-$P$11),"")</f>
        <v/>
      </c>
      <c r="AD118" s="0" t="str">
        <f aca="false">IF(ISNUMBER(B118),ABS(B118-$P$12),"")</f>
        <v/>
      </c>
      <c r="AE118" s="0" t="str">
        <f aca="false">IF(ISNUMBER(C118),ABS(C118-$P$13),"")</f>
        <v/>
      </c>
      <c r="AF118" s="0" t="str">
        <f aca="false">IF(ISNUMBER(D118),ABS(D118-$P$14),"")</f>
        <v/>
      </c>
      <c r="AG118" s="0" t="str">
        <f aca="false">IF(ISNUMBER(E118),ABS(E118-$P$15),"")</f>
        <v/>
      </c>
      <c r="AH118" s="0" t="str">
        <f aca="false">IF(ISNUMBER(F118),ABS(F118-$P$16),"")</f>
        <v/>
      </c>
    </row>
    <row r="119" customFormat="false" ht="15" hidden="false" customHeight="false" outlineLevel="0" collapsed="false">
      <c r="A119" s="17"/>
      <c r="B119" s="17"/>
      <c r="C119" s="17"/>
      <c r="D119" s="17"/>
      <c r="E119" s="17"/>
      <c r="F119" s="17"/>
      <c r="AC119" s="0" t="str">
        <f aca="false">IF(ISNUMBER(A119),ABS(A119-$P$11),"")</f>
        <v/>
      </c>
      <c r="AD119" s="0" t="str">
        <f aca="false">IF(ISNUMBER(B119),ABS(B119-$P$12),"")</f>
        <v/>
      </c>
      <c r="AE119" s="0" t="str">
        <f aca="false">IF(ISNUMBER(C119),ABS(C119-$P$13),"")</f>
        <v/>
      </c>
      <c r="AF119" s="0" t="str">
        <f aca="false">IF(ISNUMBER(D119),ABS(D119-$P$14),"")</f>
        <v/>
      </c>
      <c r="AG119" s="0" t="str">
        <f aca="false">IF(ISNUMBER(E119),ABS(E119-$P$15),"")</f>
        <v/>
      </c>
      <c r="AH119" s="0" t="str">
        <f aca="false">IF(ISNUMBER(F119),ABS(F119-$P$16),"")</f>
        <v/>
      </c>
    </row>
    <row r="120" customFormat="false" ht="15" hidden="false" customHeight="false" outlineLevel="0" collapsed="false">
      <c r="A120" s="17"/>
      <c r="B120" s="17"/>
      <c r="C120" s="17"/>
      <c r="D120" s="17"/>
      <c r="E120" s="17"/>
      <c r="F120" s="17"/>
      <c r="AC120" s="0" t="str">
        <f aca="false">IF(ISNUMBER(A120),ABS(A120-$P$11),"")</f>
        <v/>
      </c>
      <c r="AD120" s="0" t="str">
        <f aca="false">IF(ISNUMBER(B120),ABS(B120-$P$12),"")</f>
        <v/>
      </c>
      <c r="AE120" s="0" t="str">
        <f aca="false">IF(ISNUMBER(C120),ABS(C120-$P$13),"")</f>
        <v/>
      </c>
      <c r="AF120" s="0" t="str">
        <f aca="false">IF(ISNUMBER(D120),ABS(D120-$P$14),"")</f>
        <v/>
      </c>
      <c r="AG120" s="0" t="str">
        <f aca="false">IF(ISNUMBER(E120),ABS(E120-$P$15),"")</f>
        <v/>
      </c>
      <c r="AH120" s="0" t="str">
        <f aca="false">IF(ISNUMBER(F120),ABS(F120-$P$16),"")</f>
        <v/>
      </c>
    </row>
    <row r="121" customFormat="false" ht="15" hidden="false" customHeight="false" outlineLevel="0" collapsed="false">
      <c r="A121" s="17"/>
      <c r="B121" s="17"/>
      <c r="C121" s="17"/>
      <c r="D121" s="17"/>
      <c r="E121" s="17"/>
      <c r="F121" s="17"/>
      <c r="AC121" s="0" t="str">
        <f aca="false">IF(ISNUMBER(A121),ABS(A121-$P$11),"")</f>
        <v/>
      </c>
      <c r="AD121" s="0" t="str">
        <f aca="false">IF(ISNUMBER(B121),ABS(B121-$P$12),"")</f>
        <v/>
      </c>
      <c r="AE121" s="0" t="str">
        <f aca="false">IF(ISNUMBER(C121),ABS(C121-$P$13),"")</f>
        <v/>
      </c>
      <c r="AF121" s="0" t="str">
        <f aca="false">IF(ISNUMBER(D121),ABS(D121-$P$14),"")</f>
        <v/>
      </c>
      <c r="AG121" s="0" t="str">
        <f aca="false">IF(ISNUMBER(E121),ABS(E121-$P$15),"")</f>
        <v/>
      </c>
      <c r="AH121" s="0" t="str">
        <f aca="false">IF(ISNUMBER(F121),ABS(F121-$P$16),"")</f>
        <v/>
      </c>
    </row>
    <row r="122" customFormat="false" ht="15" hidden="false" customHeight="false" outlineLevel="0" collapsed="false">
      <c r="A122" s="17"/>
      <c r="B122" s="17"/>
      <c r="C122" s="17"/>
      <c r="D122" s="17"/>
      <c r="E122" s="17"/>
      <c r="F122" s="17"/>
      <c r="AC122" s="0" t="str">
        <f aca="false">IF(ISNUMBER(A122),ABS(A122-$P$11),"")</f>
        <v/>
      </c>
      <c r="AD122" s="0" t="str">
        <f aca="false">IF(ISNUMBER(B122),ABS(B122-$P$12),"")</f>
        <v/>
      </c>
      <c r="AE122" s="0" t="str">
        <f aca="false">IF(ISNUMBER(C122),ABS(C122-$P$13),"")</f>
        <v/>
      </c>
      <c r="AF122" s="0" t="str">
        <f aca="false">IF(ISNUMBER(D122),ABS(D122-$P$14),"")</f>
        <v/>
      </c>
      <c r="AG122" s="0" t="str">
        <f aca="false">IF(ISNUMBER(E122),ABS(E122-$P$15),"")</f>
        <v/>
      </c>
      <c r="AH122" s="0" t="str">
        <f aca="false">IF(ISNUMBER(F122),ABS(F122-$P$16),"")</f>
        <v/>
      </c>
    </row>
    <row r="123" customFormat="false" ht="15" hidden="false" customHeight="false" outlineLevel="0" collapsed="false">
      <c r="A123" s="17"/>
      <c r="B123" s="17"/>
      <c r="C123" s="17"/>
      <c r="D123" s="17"/>
      <c r="E123" s="17"/>
      <c r="F123" s="17"/>
      <c r="AC123" s="0" t="str">
        <f aca="false">IF(ISNUMBER(A123),ABS(A123-$P$11),"")</f>
        <v/>
      </c>
      <c r="AD123" s="0" t="str">
        <f aca="false">IF(ISNUMBER(B123),ABS(B123-$P$12),"")</f>
        <v/>
      </c>
      <c r="AE123" s="0" t="str">
        <f aca="false">IF(ISNUMBER(C123),ABS(C123-$P$13),"")</f>
        <v/>
      </c>
      <c r="AF123" s="0" t="str">
        <f aca="false">IF(ISNUMBER(D123),ABS(D123-$P$14),"")</f>
        <v/>
      </c>
      <c r="AG123" s="0" t="str">
        <f aca="false">IF(ISNUMBER(E123),ABS(E123-$P$15),"")</f>
        <v/>
      </c>
      <c r="AH123" s="0" t="str">
        <f aca="false">IF(ISNUMBER(F123),ABS(F123-$P$16),"")</f>
        <v/>
      </c>
    </row>
    <row r="124" customFormat="false" ht="15" hidden="false" customHeight="false" outlineLevel="0" collapsed="false">
      <c r="A124" s="17"/>
      <c r="B124" s="17"/>
      <c r="C124" s="17"/>
      <c r="D124" s="17"/>
      <c r="E124" s="17"/>
      <c r="F124" s="17"/>
      <c r="AC124" s="0" t="str">
        <f aca="false">IF(ISNUMBER(A124),ABS(A124-$P$11),"")</f>
        <v/>
      </c>
      <c r="AD124" s="0" t="str">
        <f aca="false">IF(ISNUMBER(B124),ABS(B124-$P$12),"")</f>
        <v/>
      </c>
      <c r="AE124" s="0" t="str">
        <f aca="false">IF(ISNUMBER(C124),ABS(C124-$P$13),"")</f>
        <v/>
      </c>
      <c r="AF124" s="0" t="str">
        <f aca="false">IF(ISNUMBER(D124),ABS(D124-$P$14),"")</f>
        <v/>
      </c>
      <c r="AG124" s="0" t="str">
        <f aca="false">IF(ISNUMBER(E124),ABS(E124-$P$15),"")</f>
        <v/>
      </c>
      <c r="AH124" s="0" t="str">
        <f aca="false">IF(ISNUMBER(F124),ABS(F124-$P$16),"")</f>
        <v/>
      </c>
    </row>
    <row r="125" customFormat="false" ht="15" hidden="false" customHeight="false" outlineLevel="0" collapsed="false">
      <c r="A125" s="17"/>
      <c r="B125" s="17"/>
      <c r="C125" s="17"/>
      <c r="D125" s="17"/>
      <c r="E125" s="17"/>
      <c r="F125" s="17"/>
      <c r="AC125" s="0" t="str">
        <f aca="false">IF(ISNUMBER(A125),ABS(A125-$P$11),"")</f>
        <v/>
      </c>
      <c r="AD125" s="0" t="str">
        <f aca="false">IF(ISNUMBER(B125),ABS(B125-$P$12),"")</f>
        <v/>
      </c>
      <c r="AE125" s="0" t="str">
        <f aca="false">IF(ISNUMBER(C125),ABS(C125-$P$13),"")</f>
        <v/>
      </c>
      <c r="AF125" s="0" t="str">
        <f aca="false">IF(ISNUMBER(D125),ABS(D125-$P$14),"")</f>
        <v/>
      </c>
      <c r="AG125" s="0" t="str">
        <f aca="false">IF(ISNUMBER(E125),ABS(E125-$P$15),"")</f>
        <v/>
      </c>
      <c r="AH125" s="0" t="str">
        <f aca="false">IF(ISNUMBER(F125),ABS(F125-$P$16),"")</f>
        <v/>
      </c>
    </row>
    <row r="126" customFormat="false" ht="15" hidden="false" customHeight="false" outlineLevel="0" collapsed="false">
      <c r="A126" s="17"/>
      <c r="B126" s="17"/>
      <c r="C126" s="17"/>
      <c r="D126" s="17"/>
      <c r="E126" s="17"/>
      <c r="F126" s="17"/>
      <c r="AC126" s="0" t="str">
        <f aca="false">IF(ISNUMBER(A126),ABS(A126-$P$11),"")</f>
        <v/>
      </c>
      <c r="AD126" s="0" t="str">
        <f aca="false">IF(ISNUMBER(B126),ABS(B126-$P$12),"")</f>
        <v/>
      </c>
      <c r="AE126" s="0" t="str">
        <f aca="false">IF(ISNUMBER(C126),ABS(C126-$P$13),"")</f>
        <v/>
      </c>
      <c r="AF126" s="0" t="str">
        <f aca="false">IF(ISNUMBER(D126),ABS(D126-$P$14),"")</f>
        <v/>
      </c>
      <c r="AG126" s="0" t="str">
        <f aca="false">IF(ISNUMBER(E126),ABS(E126-$P$15),"")</f>
        <v/>
      </c>
      <c r="AH126" s="0" t="str">
        <f aca="false">IF(ISNUMBER(F126),ABS(F126-$P$16),"")</f>
        <v/>
      </c>
    </row>
    <row r="127" customFormat="false" ht="15" hidden="false" customHeight="false" outlineLevel="0" collapsed="false">
      <c r="A127" s="17"/>
      <c r="B127" s="17"/>
      <c r="C127" s="17"/>
      <c r="D127" s="17"/>
      <c r="E127" s="17"/>
      <c r="F127" s="17"/>
      <c r="AC127" s="0" t="str">
        <f aca="false">IF(ISNUMBER(A127),ABS(A127-$P$11),"")</f>
        <v/>
      </c>
      <c r="AD127" s="0" t="str">
        <f aca="false">IF(ISNUMBER(B127),ABS(B127-$P$12),"")</f>
        <v/>
      </c>
      <c r="AE127" s="0" t="str">
        <f aca="false">IF(ISNUMBER(C127),ABS(C127-$P$13),"")</f>
        <v/>
      </c>
      <c r="AF127" s="0" t="str">
        <f aca="false">IF(ISNUMBER(D127),ABS(D127-$P$14),"")</f>
        <v/>
      </c>
      <c r="AG127" s="0" t="str">
        <f aca="false">IF(ISNUMBER(E127),ABS(E127-$P$15),"")</f>
        <v/>
      </c>
      <c r="AH127" s="0" t="str">
        <f aca="false">IF(ISNUMBER(F127),ABS(F127-$P$16),"")</f>
        <v/>
      </c>
    </row>
    <row r="128" customFormat="false" ht="15" hidden="false" customHeight="false" outlineLevel="0" collapsed="false">
      <c r="A128" s="17"/>
      <c r="B128" s="17"/>
      <c r="C128" s="17"/>
      <c r="D128" s="17"/>
      <c r="E128" s="17"/>
      <c r="F128" s="17"/>
      <c r="AC128" s="0" t="str">
        <f aca="false">IF(ISNUMBER(A128),ABS(A128-$P$11),"")</f>
        <v/>
      </c>
      <c r="AD128" s="0" t="str">
        <f aca="false">IF(ISNUMBER(B128),ABS(B128-$P$12),"")</f>
        <v/>
      </c>
      <c r="AE128" s="0" t="str">
        <f aca="false">IF(ISNUMBER(C128),ABS(C128-$P$13),"")</f>
        <v/>
      </c>
      <c r="AF128" s="0" t="str">
        <f aca="false">IF(ISNUMBER(D128),ABS(D128-$P$14),"")</f>
        <v/>
      </c>
      <c r="AG128" s="0" t="str">
        <f aca="false">IF(ISNUMBER(E128),ABS(E128-$P$15),"")</f>
        <v/>
      </c>
      <c r="AH128" s="0" t="str">
        <f aca="false">IF(ISNUMBER(F128),ABS(F128-$P$16),"")</f>
        <v/>
      </c>
    </row>
    <row r="129" customFormat="false" ht="15" hidden="false" customHeight="false" outlineLevel="0" collapsed="false">
      <c r="A129" s="17"/>
      <c r="B129" s="17"/>
      <c r="C129" s="17"/>
      <c r="D129" s="17"/>
      <c r="E129" s="17"/>
      <c r="F129" s="17"/>
      <c r="AC129" s="0" t="str">
        <f aca="false">IF(ISNUMBER(A129),ABS(A129-$P$11),"")</f>
        <v/>
      </c>
      <c r="AD129" s="0" t="str">
        <f aca="false">IF(ISNUMBER(B129),ABS(B129-$P$12),"")</f>
        <v/>
      </c>
      <c r="AE129" s="0" t="str">
        <f aca="false">IF(ISNUMBER(C129),ABS(C129-$P$13),"")</f>
        <v/>
      </c>
      <c r="AF129" s="0" t="str">
        <f aca="false">IF(ISNUMBER(D129),ABS(D129-$P$14),"")</f>
        <v/>
      </c>
      <c r="AG129" s="0" t="str">
        <f aca="false">IF(ISNUMBER(E129),ABS(E129-$P$15),"")</f>
        <v/>
      </c>
      <c r="AH129" s="0" t="str">
        <f aca="false">IF(ISNUMBER(F129),ABS(F129-$P$16),"")</f>
        <v/>
      </c>
    </row>
    <row r="130" customFormat="false" ht="15" hidden="false" customHeight="false" outlineLevel="0" collapsed="false">
      <c r="A130" s="17"/>
      <c r="B130" s="17"/>
      <c r="C130" s="17"/>
      <c r="D130" s="17"/>
      <c r="E130" s="17"/>
      <c r="F130" s="17"/>
      <c r="AC130" s="0" t="str">
        <f aca="false">IF(ISNUMBER(A130),ABS(A130-$P$11),"")</f>
        <v/>
      </c>
      <c r="AD130" s="0" t="str">
        <f aca="false">IF(ISNUMBER(B130),ABS(B130-$P$12),"")</f>
        <v/>
      </c>
      <c r="AE130" s="0" t="str">
        <f aca="false">IF(ISNUMBER(C130),ABS(C130-$P$13),"")</f>
        <v/>
      </c>
      <c r="AF130" s="0" t="str">
        <f aca="false">IF(ISNUMBER(D130),ABS(D130-$P$14),"")</f>
        <v/>
      </c>
      <c r="AG130" s="0" t="str">
        <f aca="false">IF(ISNUMBER(E130),ABS(E130-$P$15),"")</f>
        <v/>
      </c>
      <c r="AH130" s="0" t="str">
        <f aca="false">IF(ISNUMBER(F130),ABS(F130-$P$16),"")</f>
        <v/>
      </c>
    </row>
    <row r="131" customFormat="false" ht="15" hidden="false" customHeight="false" outlineLevel="0" collapsed="false">
      <c r="A131" s="17"/>
      <c r="B131" s="17"/>
      <c r="C131" s="17"/>
      <c r="D131" s="17"/>
      <c r="E131" s="17"/>
      <c r="F131" s="17"/>
      <c r="AC131" s="0" t="str">
        <f aca="false">IF(ISNUMBER(A131),ABS(A131-$P$11),"")</f>
        <v/>
      </c>
      <c r="AD131" s="0" t="str">
        <f aca="false">IF(ISNUMBER(B131),ABS(B131-$P$12),"")</f>
        <v/>
      </c>
      <c r="AE131" s="0" t="str">
        <f aca="false">IF(ISNUMBER(C131),ABS(C131-$P$13),"")</f>
        <v/>
      </c>
      <c r="AF131" s="0" t="str">
        <f aca="false">IF(ISNUMBER(D131),ABS(D131-$P$14),"")</f>
        <v/>
      </c>
      <c r="AG131" s="0" t="str">
        <f aca="false">IF(ISNUMBER(E131),ABS(E131-$P$15),"")</f>
        <v/>
      </c>
      <c r="AH131" s="0" t="str">
        <f aca="false">IF(ISNUMBER(F131),ABS(F131-$P$16),"")</f>
        <v/>
      </c>
    </row>
    <row r="132" customFormat="false" ht="15" hidden="false" customHeight="false" outlineLevel="0" collapsed="false">
      <c r="A132" s="17"/>
      <c r="B132" s="17"/>
      <c r="C132" s="17"/>
      <c r="D132" s="17"/>
      <c r="E132" s="17"/>
      <c r="F132" s="17"/>
      <c r="AC132" s="0" t="str">
        <f aca="false">IF(ISNUMBER(A132),ABS(A132-$P$11),"")</f>
        <v/>
      </c>
      <c r="AD132" s="0" t="str">
        <f aca="false">IF(ISNUMBER(B132),ABS(B132-$P$12),"")</f>
        <v/>
      </c>
      <c r="AE132" s="0" t="str">
        <f aca="false">IF(ISNUMBER(C132),ABS(C132-$P$13),"")</f>
        <v/>
      </c>
      <c r="AF132" s="0" t="str">
        <f aca="false">IF(ISNUMBER(D132),ABS(D132-$P$14),"")</f>
        <v/>
      </c>
      <c r="AG132" s="0" t="str">
        <f aca="false">IF(ISNUMBER(E132),ABS(E132-$P$15),"")</f>
        <v/>
      </c>
      <c r="AH132" s="0" t="str">
        <f aca="false">IF(ISNUMBER(F132),ABS(F132-$P$16),"")</f>
        <v/>
      </c>
    </row>
    <row r="133" customFormat="false" ht="15" hidden="false" customHeight="false" outlineLevel="0" collapsed="false">
      <c r="A133" s="17"/>
      <c r="B133" s="17"/>
      <c r="C133" s="17"/>
      <c r="D133" s="17"/>
      <c r="E133" s="17"/>
      <c r="F133" s="17"/>
      <c r="AC133" s="0" t="str">
        <f aca="false">IF(ISNUMBER(A133),ABS(A133-$P$11),"")</f>
        <v/>
      </c>
      <c r="AD133" s="0" t="str">
        <f aca="false">IF(ISNUMBER(B133),ABS(B133-$P$12),"")</f>
        <v/>
      </c>
      <c r="AE133" s="0" t="str">
        <f aca="false">IF(ISNUMBER(C133),ABS(C133-$P$13),"")</f>
        <v/>
      </c>
      <c r="AF133" s="0" t="str">
        <f aca="false">IF(ISNUMBER(D133),ABS(D133-$P$14),"")</f>
        <v/>
      </c>
      <c r="AG133" s="0" t="str">
        <f aca="false">IF(ISNUMBER(E133),ABS(E133-$P$15),"")</f>
        <v/>
      </c>
      <c r="AH133" s="0" t="str">
        <f aca="false">IF(ISNUMBER(F133),ABS(F133-$P$16),"")</f>
        <v/>
      </c>
    </row>
    <row r="134" customFormat="false" ht="15" hidden="false" customHeight="false" outlineLevel="0" collapsed="false">
      <c r="A134" s="17"/>
      <c r="B134" s="17"/>
      <c r="C134" s="17"/>
      <c r="D134" s="17"/>
      <c r="E134" s="17"/>
      <c r="F134" s="17"/>
      <c r="AC134" s="0" t="str">
        <f aca="false">IF(ISNUMBER(A134),ABS(A134-$P$11),"")</f>
        <v/>
      </c>
      <c r="AD134" s="0" t="str">
        <f aca="false">IF(ISNUMBER(B134),ABS(B134-$P$12),"")</f>
        <v/>
      </c>
      <c r="AE134" s="0" t="str">
        <f aca="false">IF(ISNUMBER(C134),ABS(C134-$P$13),"")</f>
        <v/>
      </c>
      <c r="AF134" s="0" t="str">
        <f aca="false">IF(ISNUMBER(D134),ABS(D134-$P$14),"")</f>
        <v/>
      </c>
      <c r="AG134" s="0" t="str">
        <f aca="false">IF(ISNUMBER(E134),ABS(E134-$P$15),"")</f>
        <v/>
      </c>
      <c r="AH134" s="0" t="str">
        <f aca="false">IF(ISNUMBER(F134),ABS(F134-$P$16),"")</f>
        <v/>
      </c>
    </row>
    <row r="135" customFormat="false" ht="15" hidden="false" customHeight="false" outlineLevel="0" collapsed="false">
      <c r="A135" s="17"/>
      <c r="B135" s="17"/>
      <c r="C135" s="17"/>
      <c r="D135" s="17"/>
      <c r="E135" s="17"/>
      <c r="F135" s="17"/>
      <c r="AC135" s="0" t="str">
        <f aca="false">IF(ISNUMBER(A135),ABS(A135-$P$11),"")</f>
        <v/>
      </c>
      <c r="AD135" s="0" t="str">
        <f aca="false">IF(ISNUMBER(B135),ABS(B135-$P$12),"")</f>
        <v/>
      </c>
      <c r="AE135" s="0" t="str">
        <f aca="false">IF(ISNUMBER(C135),ABS(C135-$P$13),"")</f>
        <v/>
      </c>
      <c r="AF135" s="0" t="str">
        <f aca="false">IF(ISNUMBER(D135),ABS(D135-$P$14),"")</f>
        <v/>
      </c>
      <c r="AG135" s="0" t="str">
        <f aca="false">IF(ISNUMBER(E135),ABS(E135-$P$15),"")</f>
        <v/>
      </c>
      <c r="AH135" s="0" t="str">
        <f aca="false">IF(ISNUMBER(F135),ABS(F135-$P$16),"")</f>
        <v/>
      </c>
    </row>
    <row r="136" customFormat="false" ht="15" hidden="false" customHeight="false" outlineLevel="0" collapsed="false">
      <c r="A136" s="17"/>
      <c r="B136" s="17"/>
      <c r="C136" s="17"/>
      <c r="D136" s="17"/>
      <c r="E136" s="17"/>
      <c r="F136" s="17"/>
      <c r="AC136" s="0" t="str">
        <f aca="false">IF(ISNUMBER(A136),ABS(A136-$P$11),"")</f>
        <v/>
      </c>
      <c r="AD136" s="0" t="str">
        <f aca="false">IF(ISNUMBER(B136),ABS(B136-$P$12),"")</f>
        <v/>
      </c>
      <c r="AE136" s="0" t="str">
        <f aca="false">IF(ISNUMBER(C136),ABS(C136-$P$13),"")</f>
        <v/>
      </c>
      <c r="AF136" s="0" t="str">
        <f aca="false">IF(ISNUMBER(D136),ABS(D136-$P$14),"")</f>
        <v/>
      </c>
      <c r="AG136" s="0" t="str">
        <f aca="false">IF(ISNUMBER(E136),ABS(E136-$P$15),"")</f>
        <v/>
      </c>
      <c r="AH136" s="0" t="str">
        <f aca="false">IF(ISNUMBER(F136),ABS(F136-$P$16),"")</f>
        <v/>
      </c>
    </row>
    <row r="137" customFormat="false" ht="15" hidden="false" customHeight="false" outlineLevel="0" collapsed="false">
      <c r="A137" s="17"/>
      <c r="B137" s="17"/>
      <c r="C137" s="17"/>
      <c r="D137" s="17"/>
      <c r="E137" s="17"/>
      <c r="F137" s="17"/>
      <c r="AC137" s="0" t="str">
        <f aca="false">IF(ISNUMBER(A137),ABS(A137-$P$11),"")</f>
        <v/>
      </c>
      <c r="AD137" s="0" t="str">
        <f aca="false">IF(ISNUMBER(B137),ABS(B137-$P$12),"")</f>
        <v/>
      </c>
      <c r="AE137" s="0" t="str">
        <f aca="false">IF(ISNUMBER(C137),ABS(C137-$P$13),"")</f>
        <v/>
      </c>
      <c r="AF137" s="0" t="str">
        <f aca="false">IF(ISNUMBER(D137),ABS(D137-$P$14),"")</f>
        <v/>
      </c>
      <c r="AG137" s="0" t="str">
        <f aca="false">IF(ISNUMBER(E137),ABS(E137-$P$15),"")</f>
        <v/>
      </c>
      <c r="AH137" s="0" t="str">
        <f aca="false">IF(ISNUMBER(F137),ABS(F137-$P$16),"")</f>
        <v/>
      </c>
    </row>
    <row r="138" customFormat="false" ht="15" hidden="false" customHeight="false" outlineLevel="0" collapsed="false">
      <c r="A138" s="17"/>
      <c r="B138" s="17"/>
      <c r="C138" s="17"/>
      <c r="D138" s="17"/>
      <c r="E138" s="17"/>
      <c r="F138" s="17"/>
      <c r="AC138" s="0" t="str">
        <f aca="false">IF(ISNUMBER(A138),ABS(A138-$P$11),"")</f>
        <v/>
      </c>
      <c r="AD138" s="0" t="str">
        <f aca="false">IF(ISNUMBER(B138),ABS(B138-$P$12),"")</f>
        <v/>
      </c>
      <c r="AE138" s="0" t="str">
        <f aca="false">IF(ISNUMBER(C138),ABS(C138-$P$13),"")</f>
        <v/>
      </c>
      <c r="AF138" s="0" t="str">
        <f aca="false">IF(ISNUMBER(D138),ABS(D138-$P$14),"")</f>
        <v/>
      </c>
      <c r="AG138" s="0" t="str">
        <f aca="false">IF(ISNUMBER(E138),ABS(E138-$P$15),"")</f>
        <v/>
      </c>
      <c r="AH138" s="0" t="str">
        <f aca="false">IF(ISNUMBER(F138),ABS(F138-$P$16),"")</f>
        <v/>
      </c>
    </row>
    <row r="139" customFormat="false" ht="15" hidden="false" customHeight="false" outlineLevel="0" collapsed="false">
      <c r="A139" s="17"/>
      <c r="B139" s="17"/>
      <c r="C139" s="17"/>
      <c r="D139" s="17"/>
      <c r="E139" s="17"/>
      <c r="F139" s="17"/>
      <c r="AC139" s="0" t="str">
        <f aca="false">IF(ISNUMBER(A139),ABS(A139-$P$11),"")</f>
        <v/>
      </c>
      <c r="AD139" s="0" t="str">
        <f aca="false">IF(ISNUMBER(B139),ABS(B139-$P$12),"")</f>
        <v/>
      </c>
      <c r="AE139" s="0" t="str">
        <f aca="false">IF(ISNUMBER(C139),ABS(C139-$P$13),"")</f>
        <v/>
      </c>
      <c r="AF139" s="0" t="str">
        <f aca="false">IF(ISNUMBER(D139),ABS(D139-$P$14),"")</f>
        <v/>
      </c>
      <c r="AG139" s="0" t="str">
        <f aca="false">IF(ISNUMBER(E139),ABS(E139-$P$15),"")</f>
        <v/>
      </c>
      <c r="AH139" s="0" t="str">
        <f aca="false">IF(ISNUMBER(F139),ABS(F139-$P$16),"")</f>
        <v/>
      </c>
    </row>
    <row r="140" customFormat="false" ht="15" hidden="false" customHeight="false" outlineLevel="0" collapsed="false">
      <c r="A140" s="17"/>
      <c r="B140" s="17"/>
      <c r="C140" s="17"/>
      <c r="D140" s="17"/>
      <c r="E140" s="17"/>
      <c r="F140" s="17"/>
      <c r="AC140" s="0" t="str">
        <f aca="false">IF(ISNUMBER(A140),ABS(A140-$P$11),"")</f>
        <v/>
      </c>
      <c r="AD140" s="0" t="str">
        <f aca="false">IF(ISNUMBER(B140),ABS(B140-$P$12),"")</f>
        <v/>
      </c>
      <c r="AE140" s="0" t="str">
        <f aca="false">IF(ISNUMBER(C140),ABS(C140-$P$13),"")</f>
        <v/>
      </c>
      <c r="AF140" s="0" t="str">
        <f aca="false">IF(ISNUMBER(D140),ABS(D140-$P$14),"")</f>
        <v/>
      </c>
      <c r="AG140" s="0" t="str">
        <f aca="false">IF(ISNUMBER(E140),ABS(E140-$P$15),"")</f>
        <v/>
      </c>
      <c r="AH140" s="0" t="str">
        <f aca="false">IF(ISNUMBER(F140),ABS(F140-$P$16),"")</f>
        <v/>
      </c>
    </row>
    <row r="141" customFormat="false" ht="15" hidden="false" customHeight="false" outlineLevel="0" collapsed="false">
      <c r="A141" s="17"/>
      <c r="B141" s="17"/>
      <c r="C141" s="17"/>
      <c r="D141" s="17"/>
      <c r="E141" s="17"/>
      <c r="F141" s="17"/>
      <c r="AC141" s="0" t="str">
        <f aca="false">IF(ISNUMBER(A141),ABS(A141-$P$11),"")</f>
        <v/>
      </c>
      <c r="AD141" s="0" t="str">
        <f aca="false">IF(ISNUMBER(B141),ABS(B141-$P$12),"")</f>
        <v/>
      </c>
      <c r="AE141" s="0" t="str">
        <f aca="false">IF(ISNUMBER(C141),ABS(C141-$P$13),"")</f>
        <v/>
      </c>
      <c r="AF141" s="0" t="str">
        <f aca="false">IF(ISNUMBER(D141),ABS(D141-$P$14),"")</f>
        <v/>
      </c>
      <c r="AG141" s="0" t="str">
        <f aca="false">IF(ISNUMBER(E141),ABS(E141-$P$15),"")</f>
        <v/>
      </c>
      <c r="AH141" s="0" t="str">
        <f aca="false">IF(ISNUMBER(F141),ABS(F141-$P$16),"")</f>
        <v/>
      </c>
    </row>
    <row r="142" customFormat="false" ht="15" hidden="false" customHeight="false" outlineLevel="0" collapsed="false">
      <c r="A142" s="17"/>
      <c r="B142" s="17"/>
      <c r="C142" s="17"/>
      <c r="D142" s="17"/>
      <c r="E142" s="17"/>
      <c r="F142" s="17"/>
      <c r="AC142" s="0" t="str">
        <f aca="false">IF(ISNUMBER(A142),ABS(A142-$P$11),"")</f>
        <v/>
      </c>
      <c r="AD142" s="0" t="str">
        <f aca="false">IF(ISNUMBER(B142),ABS(B142-$P$12),"")</f>
        <v/>
      </c>
      <c r="AE142" s="0" t="str">
        <f aca="false">IF(ISNUMBER(C142),ABS(C142-$P$13),"")</f>
        <v/>
      </c>
      <c r="AF142" s="0" t="str">
        <f aca="false">IF(ISNUMBER(D142),ABS(D142-$P$14),"")</f>
        <v/>
      </c>
      <c r="AG142" s="0" t="str">
        <f aca="false">IF(ISNUMBER(E142),ABS(E142-$P$15),"")</f>
        <v/>
      </c>
      <c r="AH142" s="0" t="str">
        <f aca="false">IF(ISNUMBER(F142),ABS(F142-$P$16),"")</f>
        <v/>
      </c>
    </row>
    <row r="143" customFormat="false" ht="15" hidden="false" customHeight="false" outlineLevel="0" collapsed="false">
      <c r="A143" s="17"/>
      <c r="B143" s="17"/>
      <c r="C143" s="17"/>
      <c r="D143" s="17"/>
      <c r="E143" s="17"/>
      <c r="F143" s="17"/>
      <c r="AC143" s="0" t="str">
        <f aca="false">IF(ISNUMBER(A143),ABS(A143-$P$11),"")</f>
        <v/>
      </c>
      <c r="AD143" s="0" t="str">
        <f aca="false">IF(ISNUMBER(B143),ABS(B143-$P$12),"")</f>
        <v/>
      </c>
      <c r="AE143" s="0" t="str">
        <f aca="false">IF(ISNUMBER(C143),ABS(C143-$P$13),"")</f>
        <v/>
      </c>
      <c r="AF143" s="0" t="str">
        <f aca="false">IF(ISNUMBER(D143),ABS(D143-$P$14),"")</f>
        <v/>
      </c>
      <c r="AG143" s="0" t="str">
        <f aca="false">IF(ISNUMBER(E143),ABS(E143-$P$15),"")</f>
        <v/>
      </c>
      <c r="AH143" s="0" t="str">
        <f aca="false">IF(ISNUMBER(F143),ABS(F143-$P$16),"")</f>
        <v/>
      </c>
    </row>
    <row r="144" customFormat="false" ht="15" hidden="false" customHeight="false" outlineLevel="0" collapsed="false">
      <c r="A144" s="17"/>
      <c r="B144" s="17"/>
      <c r="C144" s="17"/>
      <c r="D144" s="17"/>
      <c r="E144" s="17"/>
      <c r="F144" s="17"/>
      <c r="AC144" s="0" t="str">
        <f aca="false">IF(ISNUMBER(A144),ABS(A144-$P$11),"")</f>
        <v/>
      </c>
      <c r="AD144" s="0" t="str">
        <f aca="false">IF(ISNUMBER(B144),ABS(B144-$P$12),"")</f>
        <v/>
      </c>
      <c r="AE144" s="0" t="str">
        <f aca="false">IF(ISNUMBER(C144),ABS(C144-$P$13),"")</f>
        <v/>
      </c>
      <c r="AF144" s="0" t="str">
        <f aca="false">IF(ISNUMBER(D144),ABS(D144-$P$14),"")</f>
        <v/>
      </c>
      <c r="AG144" s="0" t="str">
        <f aca="false">IF(ISNUMBER(E144),ABS(E144-$P$15),"")</f>
        <v/>
      </c>
      <c r="AH144" s="0" t="str">
        <f aca="false">IF(ISNUMBER(F144),ABS(F144-$P$16),"")</f>
        <v/>
      </c>
    </row>
    <row r="145" customFormat="false" ht="15" hidden="false" customHeight="false" outlineLevel="0" collapsed="false">
      <c r="A145" s="17"/>
      <c r="B145" s="17"/>
      <c r="C145" s="17"/>
      <c r="D145" s="17"/>
      <c r="E145" s="17"/>
      <c r="F145" s="17"/>
      <c r="AC145" s="0" t="str">
        <f aca="false">IF(ISNUMBER(A145),ABS(A145-$P$11),"")</f>
        <v/>
      </c>
      <c r="AD145" s="0" t="str">
        <f aca="false">IF(ISNUMBER(B145),ABS(B145-$P$12),"")</f>
        <v/>
      </c>
      <c r="AE145" s="0" t="str">
        <f aca="false">IF(ISNUMBER(C145),ABS(C145-$P$13),"")</f>
        <v/>
      </c>
      <c r="AF145" s="0" t="str">
        <f aca="false">IF(ISNUMBER(D145),ABS(D145-$P$14),"")</f>
        <v/>
      </c>
      <c r="AG145" s="0" t="str">
        <f aca="false">IF(ISNUMBER(E145),ABS(E145-$P$15),"")</f>
        <v/>
      </c>
      <c r="AH145" s="0" t="str">
        <f aca="false">IF(ISNUMBER(F145),ABS(F145-$P$16),"")</f>
        <v/>
      </c>
    </row>
    <row r="146" customFormat="false" ht="15" hidden="false" customHeight="false" outlineLevel="0" collapsed="false">
      <c r="A146" s="17"/>
      <c r="B146" s="17"/>
      <c r="C146" s="17"/>
      <c r="D146" s="17"/>
      <c r="E146" s="17"/>
      <c r="F146" s="17"/>
      <c r="AC146" s="0" t="str">
        <f aca="false">IF(ISNUMBER(A146),ABS(A146-$P$11),"")</f>
        <v/>
      </c>
      <c r="AD146" s="0" t="str">
        <f aca="false">IF(ISNUMBER(B146),ABS(B146-$P$12),"")</f>
        <v/>
      </c>
      <c r="AE146" s="0" t="str">
        <f aca="false">IF(ISNUMBER(C146),ABS(C146-$P$13),"")</f>
        <v/>
      </c>
      <c r="AF146" s="0" t="str">
        <f aca="false">IF(ISNUMBER(D146),ABS(D146-$P$14),"")</f>
        <v/>
      </c>
      <c r="AG146" s="0" t="str">
        <f aca="false">IF(ISNUMBER(E146),ABS(E146-$P$15),"")</f>
        <v/>
      </c>
      <c r="AH146" s="0" t="str">
        <f aca="false">IF(ISNUMBER(F146),ABS(F146-$P$16),"")</f>
        <v/>
      </c>
    </row>
    <row r="147" customFormat="false" ht="15" hidden="false" customHeight="false" outlineLevel="0" collapsed="false">
      <c r="A147" s="17"/>
      <c r="B147" s="17"/>
      <c r="C147" s="17"/>
      <c r="D147" s="17"/>
      <c r="E147" s="17"/>
      <c r="F147" s="17"/>
      <c r="AC147" s="0" t="str">
        <f aca="false">IF(ISNUMBER(A147),ABS(A147-$P$11),"")</f>
        <v/>
      </c>
      <c r="AD147" s="0" t="str">
        <f aca="false">IF(ISNUMBER(B147),ABS(B147-$P$12),"")</f>
        <v/>
      </c>
      <c r="AE147" s="0" t="str">
        <f aca="false">IF(ISNUMBER(C147),ABS(C147-$P$13),"")</f>
        <v/>
      </c>
      <c r="AF147" s="0" t="str">
        <f aca="false">IF(ISNUMBER(D147),ABS(D147-$P$14),"")</f>
        <v/>
      </c>
      <c r="AG147" s="0" t="str">
        <f aca="false">IF(ISNUMBER(E147),ABS(E147-$P$15),"")</f>
        <v/>
      </c>
      <c r="AH147" s="0" t="str">
        <f aca="false">IF(ISNUMBER(F147),ABS(F147-$P$16),"")</f>
        <v/>
      </c>
    </row>
    <row r="148" customFormat="false" ht="15" hidden="false" customHeight="false" outlineLevel="0" collapsed="false">
      <c r="A148" s="17"/>
      <c r="B148" s="17"/>
      <c r="C148" s="17"/>
      <c r="D148" s="17"/>
      <c r="E148" s="17"/>
      <c r="F148" s="17"/>
      <c r="AC148" s="0" t="str">
        <f aca="false">IF(ISNUMBER(A148),ABS(A148-$P$11),"")</f>
        <v/>
      </c>
      <c r="AD148" s="0" t="str">
        <f aca="false">IF(ISNUMBER(B148),ABS(B148-$P$12),"")</f>
        <v/>
      </c>
      <c r="AE148" s="0" t="str">
        <f aca="false">IF(ISNUMBER(C148),ABS(C148-$P$13),"")</f>
        <v/>
      </c>
      <c r="AF148" s="0" t="str">
        <f aca="false">IF(ISNUMBER(D148),ABS(D148-$P$14),"")</f>
        <v/>
      </c>
      <c r="AG148" s="0" t="str">
        <f aca="false">IF(ISNUMBER(E148),ABS(E148-$P$15),"")</f>
        <v/>
      </c>
      <c r="AH148" s="0" t="str">
        <f aca="false">IF(ISNUMBER(F148),ABS(F148-$P$16),"")</f>
        <v/>
      </c>
    </row>
    <row r="149" customFormat="false" ht="15" hidden="false" customHeight="false" outlineLevel="0" collapsed="false">
      <c r="A149" s="17"/>
      <c r="B149" s="17"/>
      <c r="C149" s="17"/>
      <c r="D149" s="17"/>
      <c r="E149" s="17"/>
      <c r="F149" s="17"/>
      <c r="AC149" s="0" t="str">
        <f aca="false">IF(ISNUMBER(A149),ABS(A149-$P$11),"")</f>
        <v/>
      </c>
      <c r="AD149" s="0" t="str">
        <f aca="false">IF(ISNUMBER(B149),ABS(B149-$P$12),"")</f>
        <v/>
      </c>
      <c r="AE149" s="0" t="str">
        <f aca="false">IF(ISNUMBER(C149),ABS(C149-$P$13),"")</f>
        <v/>
      </c>
      <c r="AF149" s="0" t="str">
        <f aca="false">IF(ISNUMBER(D149),ABS(D149-$P$14),"")</f>
        <v/>
      </c>
      <c r="AG149" s="0" t="str">
        <f aca="false">IF(ISNUMBER(E149),ABS(E149-$P$15),"")</f>
        <v/>
      </c>
      <c r="AH149" s="0" t="str">
        <f aca="false">IF(ISNUMBER(F149),ABS(F149-$P$16),"")</f>
        <v/>
      </c>
    </row>
    <row r="150" customFormat="false" ht="15" hidden="false" customHeight="false" outlineLevel="0" collapsed="false">
      <c r="A150" s="17"/>
      <c r="B150" s="17"/>
      <c r="C150" s="17"/>
      <c r="D150" s="17"/>
      <c r="E150" s="17"/>
      <c r="F150" s="17"/>
      <c r="AC150" s="0" t="str">
        <f aca="false">IF(ISNUMBER(A150),ABS(A150-$P$11),"")</f>
        <v/>
      </c>
      <c r="AD150" s="0" t="str">
        <f aca="false">IF(ISNUMBER(B150),ABS(B150-$P$12),"")</f>
        <v/>
      </c>
      <c r="AE150" s="0" t="str">
        <f aca="false">IF(ISNUMBER(C150),ABS(C150-$P$13),"")</f>
        <v/>
      </c>
      <c r="AF150" s="0" t="str">
        <f aca="false">IF(ISNUMBER(D150),ABS(D150-$P$14),"")</f>
        <v/>
      </c>
      <c r="AG150" s="0" t="str">
        <f aca="false">IF(ISNUMBER(E150),ABS(E150-$P$15),"")</f>
        <v/>
      </c>
      <c r="AH150" s="0" t="str">
        <f aca="false">IF(ISNUMBER(F150),ABS(F150-$P$16),"")</f>
        <v/>
      </c>
    </row>
    <row r="151" customFormat="false" ht="15" hidden="false" customHeight="false" outlineLevel="0" collapsed="false">
      <c r="A151" s="17"/>
      <c r="B151" s="17"/>
      <c r="C151" s="17"/>
      <c r="D151" s="17"/>
      <c r="E151" s="17"/>
      <c r="F151" s="17"/>
      <c r="AC151" s="0" t="str">
        <f aca="false">IF(ISNUMBER(A151),ABS(A151-$P$11),"")</f>
        <v/>
      </c>
      <c r="AD151" s="0" t="str">
        <f aca="false">IF(ISNUMBER(B151),ABS(B151-$P$12),"")</f>
        <v/>
      </c>
      <c r="AE151" s="0" t="str">
        <f aca="false">IF(ISNUMBER(C151),ABS(C151-$P$13),"")</f>
        <v/>
      </c>
      <c r="AF151" s="0" t="str">
        <f aca="false">IF(ISNUMBER(D151),ABS(D151-$P$14),"")</f>
        <v/>
      </c>
      <c r="AG151" s="0" t="str">
        <f aca="false">IF(ISNUMBER(E151),ABS(E151-$P$15),"")</f>
        <v/>
      </c>
      <c r="AH151" s="0" t="str">
        <f aca="false">IF(ISNUMBER(F151),ABS(F151-$P$16),"")</f>
        <v/>
      </c>
    </row>
    <row r="152" customFormat="false" ht="15" hidden="false" customHeight="false" outlineLevel="0" collapsed="false">
      <c r="A152" s="17"/>
      <c r="B152" s="17"/>
      <c r="C152" s="17"/>
      <c r="D152" s="17"/>
      <c r="E152" s="17"/>
      <c r="F152" s="17"/>
      <c r="AC152" s="0" t="str">
        <f aca="false">IF(ISNUMBER(A152),ABS(A152-$P$11),"")</f>
        <v/>
      </c>
      <c r="AD152" s="0" t="str">
        <f aca="false">IF(ISNUMBER(B152),ABS(B152-$P$12),"")</f>
        <v/>
      </c>
      <c r="AE152" s="0" t="str">
        <f aca="false">IF(ISNUMBER(C152),ABS(C152-$P$13),"")</f>
        <v/>
      </c>
      <c r="AF152" s="0" t="str">
        <f aca="false">IF(ISNUMBER(D152),ABS(D152-$P$14),"")</f>
        <v/>
      </c>
      <c r="AG152" s="0" t="str">
        <f aca="false">IF(ISNUMBER(E152),ABS(E152-$P$15),"")</f>
        <v/>
      </c>
      <c r="AH152" s="0" t="str">
        <f aca="false">IF(ISNUMBER(F152),ABS(F152-$P$16),"")</f>
        <v/>
      </c>
    </row>
    <row r="153" customFormat="false" ht="15" hidden="false" customHeight="false" outlineLevel="0" collapsed="false">
      <c r="A153" s="17"/>
      <c r="B153" s="17"/>
      <c r="C153" s="17"/>
      <c r="D153" s="17"/>
      <c r="E153" s="17"/>
      <c r="F153" s="17"/>
      <c r="AC153" s="0" t="str">
        <f aca="false">IF(ISNUMBER(A153),ABS(A153-$P$11),"")</f>
        <v/>
      </c>
      <c r="AD153" s="0" t="str">
        <f aca="false">IF(ISNUMBER(B153),ABS(B153-$P$12),"")</f>
        <v/>
      </c>
      <c r="AE153" s="0" t="str">
        <f aca="false">IF(ISNUMBER(C153),ABS(C153-$P$13),"")</f>
        <v/>
      </c>
      <c r="AF153" s="0" t="str">
        <f aca="false">IF(ISNUMBER(D153),ABS(D153-$P$14),"")</f>
        <v/>
      </c>
      <c r="AG153" s="0" t="str">
        <f aca="false">IF(ISNUMBER(E153),ABS(E153-$P$15),"")</f>
        <v/>
      </c>
      <c r="AH153" s="0" t="str">
        <f aca="false">IF(ISNUMBER(F153),ABS(F153-$P$16),"")</f>
        <v/>
      </c>
    </row>
    <row r="154" customFormat="false" ht="15" hidden="false" customHeight="false" outlineLevel="0" collapsed="false">
      <c r="A154" s="17"/>
      <c r="B154" s="17"/>
      <c r="C154" s="17"/>
      <c r="D154" s="17"/>
      <c r="E154" s="17"/>
      <c r="F154" s="17"/>
      <c r="AC154" s="0" t="str">
        <f aca="false">IF(ISNUMBER(A154),ABS(A154-$P$11),"")</f>
        <v/>
      </c>
      <c r="AD154" s="0" t="str">
        <f aca="false">IF(ISNUMBER(B154),ABS(B154-$P$12),"")</f>
        <v/>
      </c>
      <c r="AE154" s="0" t="str">
        <f aca="false">IF(ISNUMBER(C154),ABS(C154-$P$13),"")</f>
        <v/>
      </c>
      <c r="AF154" s="0" t="str">
        <f aca="false">IF(ISNUMBER(D154),ABS(D154-$P$14),"")</f>
        <v/>
      </c>
      <c r="AG154" s="0" t="str">
        <f aca="false">IF(ISNUMBER(E154),ABS(E154-$P$15),"")</f>
        <v/>
      </c>
      <c r="AH154" s="0" t="str">
        <f aca="false">IF(ISNUMBER(F154),ABS(F154-$P$16),"")</f>
        <v/>
      </c>
    </row>
    <row r="155" customFormat="false" ht="15" hidden="false" customHeight="false" outlineLevel="0" collapsed="false">
      <c r="A155" s="17"/>
      <c r="B155" s="17"/>
      <c r="C155" s="17"/>
      <c r="D155" s="17"/>
      <c r="E155" s="17"/>
      <c r="F155" s="17"/>
      <c r="AC155" s="0" t="str">
        <f aca="false">IF(ISNUMBER(A155),ABS(A155-$P$11),"")</f>
        <v/>
      </c>
      <c r="AD155" s="0" t="str">
        <f aca="false">IF(ISNUMBER(B155),ABS(B155-$P$12),"")</f>
        <v/>
      </c>
      <c r="AE155" s="0" t="str">
        <f aca="false">IF(ISNUMBER(C155),ABS(C155-$P$13),"")</f>
        <v/>
      </c>
      <c r="AF155" s="0" t="str">
        <f aca="false">IF(ISNUMBER(D155),ABS(D155-$P$14),"")</f>
        <v/>
      </c>
      <c r="AG155" s="0" t="str">
        <f aca="false">IF(ISNUMBER(E155),ABS(E155-$P$15),"")</f>
        <v/>
      </c>
      <c r="AH155" s="0" t="str">
        <f aca="false">IF(ISNUMBER(F155),ABS(F155-$P$16),"")</f>
        <v/>
      </c>
    </row>
    <row r="156" customFormat="false" ht="15" hidden="false" customHeight="false" outlineLevel="0" collapsed="false">
      <c r="A156" s="17"/>
      <c r="B156" s="17"/>
      <c r="C156" s="17"/>
      <c r="D156" s="17"/>
      <c r="E156" s="17"/>
      <c r="F156" s="17"/>
      <c r="AC156" s="0" t="str">
        <f aca="false">IF(ISNUMBER(A156),ABS(A156-$P$11),"")</f>
        <v/>
      </c>
      <c r="AD156" s="0" t="str">
        <f aca="false">IF(ISNUMBER(B156),ABS(B156-$P$12),"")</f>
        <v/>
      </c>
      <c r="AE156" s="0" t="str">
        <f aca="false">IF(ISNUMBER(C156),ABS(C156-$P$13),"")</f>
        <v/>
      </c>
      <c r="AF156" s="0" t="str">
        <f aca="false">IF(ISNUMBER(D156),ABS(D156-$P$14),"")</f>
        <v/>
      </c>
      <c r="AG156" s="0" t="str">
        <f aca="false">IF(ISNUMBER(E156),ABS(E156-$P$15),"")</f>
        <v/>
      </c>
      <c r="AH156" s="0" t="str">
        <f aca="false">IF(ISNUMBER(F156),ABS(F156-$P$16),"")</f>
        <v/>
      </c>
    </row>
    <row r="157" customFormat="false" ht="15" hidden="false" customHeight="false" outlineLevel="0" collapsed="false">
      <c r="A157" s="17"/>
      <c r="B157" s="17"/>
      <c r="C157" s="17"/>
      <c r="D157" s="17"/>
      <c r="E157" s="17"/>
      <c r="F157" s="17"/>
      <c r="AC157" s="0" t="str">
        <f aca="false">IF(ISNUMBER(A157),ABS(A157-$P$11),"")</f>
        <v/>
      </c>
      <c r="AD157" s="0" t="str">
        <f aca="false">IF(ISNUMBER(B157),ABS(B157-$P$12),"")</f>
        <v/>
      </c>
      <c r="AE157" s="0" t="str">
        <f aca="false">IF(ISNUMBER(C157),ABS(C157-$P$13),"")</f>
        <v/>
      </c>
      <c r="AF157" s="0" t="str">
        <f aca="false">IF(ISNUMBER(D157),ABS(D157-$P$14),"")</f>
        <v/>
      </c>
      <c r="AG157" s="0" t="str">
        <f aca="false">IF(ISNUMBER(E157),ABS(E157-$P$15),"")</f>
        <v/>
      </c>
      <c r="AH157" s="0" t="str">
        <f aca="false">IF(ISNUMBER(F157),ABS(F157-$P$16),"")</f>
        <v/>
      </c>
    </row>
    <row r="158" customFormat="false" ht="15" hidden="false" customHeight="false" outlineLevel="0" collapsed="false">
      <c r="A158" s="17"/>
      <c r="B158" s="17"/>
      <c r="C158" s="17"/>
      <c r="D158" s="17"/>
      <c r="E158" s="17"/>
      <c r="F158" s="17"/>
      <c r="AC158" s="0" t="str">
        <f aca="false">IF(ISNUMBER(A158),ABS(A158-$P$11),"")</f>
        <v/>
      </c>
      <c r="AD158" s="0" t="str">
        <f aca="false">IF(ISNUMBER(B158),ABS(B158-$P$12),"")</f>
        <v/>
      </c>
      <c r="AE158" s="0" t="str">
        <f aca="false">IF(ISNUMBER(C158),ABS(C158-$P$13),"")</f>
        <v/>
      </c>
      <c r="AF158" s="0" t="str">
        <f aca="false">IF(ISNUMBER(D158),ABS(D158-$P$14),"")</f>
        <v/>
      </c>
      <c r="AG158" s="0" t="str">
        <f aca="false">IF(ISNUMBER(E158),ABS(E158-$P$15),"")</f>
        <v/>
      </c>
      <c r="AH158" s="0" t="str">
        <f aca="false">IF(ISNUMBER(F158),ABS(F158-$P$16),"")</f>
        <v/>
      </c>
    </row>
    <row r="159" customFormat="false" ht="15" hidden="false" customHeight="false" outlineLevel="0" collapsed="false">
      <c r="A159" s="17"/>
      <c r="B159" s="17"/>
      <c r="C159" s="17"/>
      <c r="D159" s="17"/>
      <c r="E159" s="17"/>
      <c r="F159" s="17"/>
      <c r="AC159" s="0" t="str">
        <f aca="false">IF(ISNUMBER(A159),ABS(A159-$P$11),"")</f>
        <v/>
      </c>
      <c r="AD159" s="0" t="str">
        <f aca="false">IF(ISNUMBER(B159),ABS(B159-$P$12),"")</f>
        <v/>
      </c>
      <c r="AE159" s="0" t="str">
        <f aca="false">IF(ISNUMBER(C159),ABS(C159-$P$13),"")</f>
        <v/>
      </c>
      <c r="AF159" s="0" t="str">
        <f aca="false">IF(ISNUMBER(D159),ABS(D159-$P$14),"")</f>
        <v/>
      </c>
      <c r="AG159" s="0" t="str">
        <f aca="false">IF(ISNUMBER(E159),ABS(E159-$P$15),"")</f>
        <v/>
      </c>
      <c r="AH159" s="0" t="str">
        <f aca="false">IF(ISNUMBER(F159),ABS(F159-$P$16),"")</f>
        <v/>
      </c>
    </row>
    <row r="160" customFormat="false" ht="15" hidden="false" customHeight="false" outlineLevel="0" collapsed="false">
      <c r="A160" s="17"/>
      <c r="B160" s="17"/>
      <c r="C160" s="17"/>
      <c r="D160" s="17"/>
      <c r="E160" s="17"/>
      <c r="F160" s="17"/>
      <c r="AC160" s="0" t="str">
        <f aca="false">IF(ISNUMBER(A160),ABS(A160-$P$11),"")</f>
        <v/>
      </c>
      <c r="AD160" s="0" t="str">
        <f aca="false">IF(ISNUMBER(B160),ABS(B160-$P$12),"")</f>
        <v/>
      </c>
      <c r="AE160" s="0" t="str">
        <f aca="false">IF(ISNUMBER(C160),ABS(C160-$P$13),"")</f>
        <v/>
      </c>
      <c r="AF160" s="0" t="str">
        <f aca="false">IF(ISNUMBER(D160),ABS(D160-$P$14),"")</f>
        <v/>
      </c>
      <c r="AG160" s="0" t="str">
        <f aca="false">IF(ISNUMBER(E160),ABS(E160-$P$15),"")</f>
        <v/>
      </c>
      <c r="AH160" s="0" t="str">
        <f aca="false">IF(ISNUMBER(F160),ABS(F160-$P$16),"")</f>
        <v/>
      </c>
    </row>
    <row r="161" customFormat="false" ht="15" hidden="false" customHeight="false" outlineLevel="0" collapsed="false">
      <c r="A161" s="17"/>
      <c r="B161" s="17"/>
      <c r="C161" s="17"/>
      <c r="D161" s="17"/>
      <c r="E161" s="17"/>
      <c r="F161" s="17"/>
      <c r="AC161" s="0" t="str">
        <f aca="false">IF(ISNUMBER(A161),ABS(A161-$P$11),"")</f>
        <v/>
      </c>
      <c r="AD161" s="0" t="str">
        <f aca="false">IF(ISNUMBER(B161),ABS(B161-$P$12),"")</f>
        <v/>
      </c>
      <c r="AE161" s="0" t="str">
        <f aca="false">IF(ISNUMBER(C161),ABS(C161-$P$13),"")</f>
        <v/>
      </c>
      <c r="AF161" s="0" t="str">
        <f aca="false">IF(ISNUMBER(D161),ABS(D161-$P$14),"")</f>
        <v/>
      </c>
      <c r="AG161" s="0" t="str">
        <f aca="false">IF(ISNUMBER(E161),ABS(E161-$P$15),"")</f>
        <v/>
      </c>
      <c r="AH161" s="0" t="str">
        <f aca="false">IF(ISNUMBER(F161),ABS(F161-$P$16),"")</f>
        <v/>
      </c>
    </row>
    <row r="162" customFormat="false" ht="15" hidden="false" customHeight="false" outlineLevel="0" collapsed="false">
      <c r="A162" s="17"/>
      <c r="B162" s="17"/>
      <c r="C162" s="17"/>
      <c r="D162" s="17"/>
      <c r="E162" s="17"/>
      <c r="F162" s="17"/>
      <c r="AC162" s="0" t="str">
        <f aca="false">IF(ISNUMBER(A162),ABS(A162-$P$11),"")</f>
        <v/>
      </c>
      <c r="AD162" s="0" t="str">
        <f aca="false">IF(ISNUMBER(B162),ABS(B162-$P$12),"")</f>
        <v/>
      </c>
      <c r="AE162" s="0" t="str">
        <f aca="false">IF(ISNUMBER(C162),ABS(C162-$P$13),"")</f>
        <v/>
      </c>
      <c r="AF162" s="0" t="str">
        <f aca="false">IF(ISNUMBER(D162),ABS(D162-$P$14),"")</f>
        <v/>
      </c>
      <c r="AG162" s="0" t="str">
        <f aca="false">IF(ISNUMBER(E162),ABS(E162-$P$15),"")</f>
        <v/>
      </c>
      <c r="AH162" s="0" t="str">
        <f aca="false">IF(ISNUMBER(F162),ABS(F162-$P$16),"")</f>
        <v/>
      </c>
    </row>
    <row r="163" customFormat="false" ht="15" hidden="false" customHeight="false" outlineLevel="0" collapsed="false">
      <c r="A163" s="17"/>
      <c r="B163" s="17"/>
      <c r="C163" s="17"/>
      <c r="D163" s="17"/>
      <c r="E163" s="17"/>
      <c r="F163" s="17"/>
      <c r="AC163" s="0" t="str">
        <f aca="false">IF(ISNUMBER(A163),ABS(A163-$P$11),"")</f>
        <v/>
      </c>
      <c r="AD163" s="0" t="str">
        <f aca="false">IF(ISNUMBER(B163),ABS(B163-$P$12),"")</f>
        <v/>
      </c>
      <c r="AE163" s="0" t="str">
        <f aca="false">IF(ISNUMBER(C163),ABS(C163-$P$13),"")</f>
        <v/>
      </c>
      <c r="AF163" s="0" t="str">
        <f aca="false">IF(ISNUMBER(D163),ABS(D163-$P$14),"")</f>
        <v/>
      </c>
      <c r="AG163" s="0" t="str">
        <f aca="false">IF(ISNUMBER(E163),ABS(E163-$P$15),"")</f>
        <v/>
      </c>
      <c r="AH163" s="0" t="str">
        <f aca="false">IF(ISNUMBER(F163),ABS(F163-$P$16),"")</f>
        <v/>
      </c>
    </row>
    <row r="164" customFormat="false" ht="15" hidden="false" customHeight="false" outlineLevel="0" collapsed="false">
      <c r="A164" s="17"/>
      <c r="B164" s="17"/>
      <c r="C164" s="17"/>
      <c r="D164" s="17"/>
      <c r="E164" s="17"/>
      <c r="F164" s="17"/>
      <c r="AC164" s="0" t="str">
        <f aca="false">IF(ISNUMBER(A164),ABS(A164-$P$11),"")</f>
        <v/>
      </c>
      <c r="AD164" s="0" t="str">
        <f aca="false">IF(ISNUMBER(B164),ABS(B164-$P$12),"")</f>
        <v/>
      </c>
      <c r="AE164" s="0" t="str">
        <f aca="false">IF(ISNUMBER(C164),ABS(C164-$P$13),"")</f>
        <v/>
      </c>
      <c r="AF164" s="0" t="str">
        <f aca="false">IF(ISNUMBER(D164),ABS(D164-$P$14),"")</f>
        <v/>
      </c>
      <c r="AG164" s="0" t="str">
        <f aca="false">IF(ISNUMBER(E164),ABS(E164-$P$15),"")</f>
        <v/>
      </c>
      <c r="AH164" s="0" t="str">
        <f aca="false">IF(ISNUMBER(F164),ABS(F164-$P$16),"")</f>
        <v/>
      </c>
    </row>
    <row r="165" customFormat="false" ht="15" hidden="false" customHeight="false" outlineLevel="0" collapsed="false">
      <c r="A165" s="17"/>
      <c r="B165" s="17"/>
      <c r="C165" s="17"/>
      <c r="D165" s="17"/>
      <c r="E165" s="17"/>
      <c r="F165" s="17"/>
      <c r="AC165" s="0" t="str">
        <f aca="false">IF(ISNUMBER(A165),ABS(A165-$P$11),"")</f>
        <v/>
      </c>
      <c r="AD165" s="0" t="str">
        <f aca="false">IF(ISNUMBER(B165),ABS(B165-$P$12),"")</f>
        <v/>
      </c>
      <c r="AE165" s="0" t="str">
        <f aca="false">IF(ISNUMBER(C165),ABS(C165-$P$13),"")</f>
        <v/>
      </c>
      <c r="AF165" s="0" t="str">
        <f aca="false">IF(ISNUMBER(D165),ABS(D165-$P$14),"")</f>
        <v/>
      </c>
      <c r="AG165" s="0" t="str">
        <f aca="false">IF(ISNUMBER(E165),ABS(E165-$P$15),"")</f>
        <v/>
      </c>
      <c r="AH165" s="0" t="str">
        <f aca="false">IF(ISNUMBER(F165),ABS(F165-$P$16),"")</f>
        <v/>
      </c>
    </row>
    <row r="166" customFormat="false" ht="15" hidden="false" customHeight="false" outlineLevel="0" collapsed="false">
      <c r="A166" s="17"/>
      <c r="B166" s="17"/>
      <c r="C166" s="17"/>
      <c r="D166" s="17"/>
      <c r="E166" s="17"/>
      <c r="F166" s="17"/>
      <c r="AC166" s="0" t="str">
        <f aca="false">IF(ISNUMBER(A166),ABS(A166-$P$11),"")</f>
        <v/>
      </c>
      <c r="AD166" s="0" t="str">
        <f aca="false">IF(ISNUMBER(B166),ABS(B166-$P$12),"")</f>
        <v/>
      </c>
      <c r="AE166" s="0" t="str">
        <f aca="false">IF(ISNUMBER(C166),ABS(C166-$P$13),"")</f>
        <v/>
      </c>
      <c r="AF166" s="0" t="str">
        <f aca="false">IF(ISNUMBER(D166),ABS(D166-$P$14),"")</f>
        <v/>
      </c>
      <c r="AG166" s="0" t="str">
        <f aca="false">IF(ISNUMBER(E166),ABS(E166-$P$15),"")</f>
        <v/>
      </c>
      <c r="AH166" s="0" t="str">
        <f aca="false">IF(ISNUMBER(F166),ABS(F166-$P$16),"")</f>
        <v/>
      </c>
    </row>
    <row r="167" customFormat="false" ht="15" hidden="false" customHeight="false" outlineLevel="0" collapsed="false">
      <c r="A167" s="17"/>
      <c r="B167" s="17"/>
      <c r="C167" s="17"/>
      <c r="D167" s="17"/>
      <c r="E167" s="17"/>
      <c r="F167" s="17"/>
      <c r="AC167" s="0" t="str">
        <f aca="false">IF(ISNUMBER(A167),ABS(A167-$P$11),"")</f>
        <v/>
      </c>
      <c r="AD167" s="0" t="str">
        <f aca="false">IF(ISNUMBER(B167),ABS(B167-$P$12),"")</f>
        <v/>
      </c>
      <c r="AE167" s="0" t="str">
        <f aca="false">IF(ISNUMBER(C167),ABS(C167-$P$13),"")</f>
        <v/>
      </c>
      <c r="AF167" s="0" t="str">
        <f aca="false">IF(ISNUMBER(D167),ABS(D167-$P$14),"")</f>
        <v/>
      </c>
      <c r="AG167" s="0" t="str">
        <f aca="false">IF(ISNUMBER(E167),ABS(E167-$P$15),"")</f>
        <v/>
      </c>
      <c r="AH167" s="0" t="str">
        <f aca="false">IF(ISNUMBER(F167),ABS(F167-$P$16),"")</f>
        <v/>
      </c>
    </row>
    <row r="168" customFormat="false" ht="15" hidden="false" customHeight="false" outlineLevel="0" collapsed="false">
      <c r="A168" s="17"/>
      <c r="B168" s="17"/>
      <c r="C168" s="17"/>
      <c r="D168" s="17"/>
      <c r="E168" s="17"/>
      <c r="F168" s="17"/>
      <c r="AC168" s="0" t="str">
        <f aca="false">IF(ISNUMBER(A168),ABS(A168-$P$11),"")</f>
        <v/>
      </c>
      <c r="AD168" s="0" t="str">
        <f aca="false">IF(ISNUMBER(B168),ABS(B168-$P$12),"")</f>
        <v/>
      </c>
      <c r="AE168" s="0" t="str">
        <f aca="false">IF(ISNUMBER(C168),ABS(C168-$P$13),"")</f>
        <v/>
      </c>
      <c r="AF168" s="0" t="str">
        <f aca="false">IF(ISNUMBER(D168),ABS(D168-$P$14),"")</f>
        <v/>
      </c>
      <c r="AG168" s="0" t="str">
        <f aca="false">IF(ISNUMBER(E168),ABS(E168-$P$15),"")</f>
        <v/>
      </c>
      <c r="AH168" s="0" t="str">
        <f aca="false">IF(ISNUMBER(F168),ABS(F168-$P$16),"")</f>
        <v/>
      </c>
    </row>
    <row r="169" customFormat="false" ht="15" hidden="false" customHeight="false" outlineLevel="0" collapsed="false">
      <c r="A169" s="17"/>
      <c r="B169" s="17"/>
      <c r="C169" s="17"/>
      <c r="D169" s="17"/>
      <c r="E169" s="17"/>
      <c r="F169" s="17"/>
      <c r="AC169" s="0" t="str">
        <f aca="false">IF(ISNUMBER(A169),ABS(A169-$P$11),"")</f>
        <v/>
      </c>
      <c r="AD169" s="0" t="str">
        <f aca="false">IF(ISNUMBER(B169),ABS(B169-$P$12),"")</f>
        <v/>
      </c>
      <c r="AE169" s="0" t="str">
        <f aca="false">IF(ISNUMBER(C169),ABS(C169-$P$13),"")</f>
        <v/>
      </c>
      <c r="AF169" s="0" t="str">
        <f aca="false">IF(ISNUMBER(D169),ABS(D169-$P$14),"")</f>
        <v/>
      </c>
      <c r="AG169" s="0" t="str">
        <f aca="false">IF(ISNUMBER(E169),ABS(E169-$P$15),"")</f>
        <v/>
      </c>
      <c r="AH169" s="0" t="str">
        <f aca="false">IF(ISNUMBER(F169),ABS(F169-$P$16),"")</f>
        <v/>
      </c>
    </row>
    <row r="170" customFormat="false" ht="15" hidden="false" customHeight="false" outlineLevel="0" collapsed="false">
      <c r="A170" s="17"/>
      <c r="B170" s="17"/>
      <c r="C170" s="17"/>
      <c r="D170" s="17"/>
      <c r="E170" s="17"/>
      <c r="F170" s="17"/>
      <c r="AC170" s="0" t="str">
        <f aca="false">IF(ISNUMBER(A170),ABS(A170-$P$11),"")</f>
        <v/>
      </c>
      <c r="AD170" s="0" t="str">
        <f aca="false">IF(ISNUMBER(B170),ABS(B170-$P$12),"")</f>
        <v/>
      </c>
      <c r="AE170" s="0" t="str">
        <f aca="false">IF(ISNUMBER(C170),ABS(C170-$P$13),"")</f>
        <v/>
      </c>
      <c r="AF170" s="0" t="str">
        <f aca="false">IF(ISNUMBER(D170),ABS(D170-$P$14),"")</f>
        <v/>
      </c>
      <c r="AG170" s="0" t="str">
        <f aca="false">IF(ISNUMBER(E170),ABS(E170-$P$15),"")</f>
        <v/>
      </c>
      <c r="AH170" s="0" t="str">
        <f aca="false">IF(ISNUMBER(F170),ABS(F170-$P$16),"")</f>
        <v/>
      </c>
    </row>
    <row r="171" customFormat="false" ht="15" hidden="false" customHeight="false" outlineLevel="0" collapsed="false">
      <c r="A171" s="17"/>
      <c r="B171" s="17"/>
      <c r="C171" s="17"/>
      <c r="D171" s="17"/>
      <c r="E171" s="17"/>
      <c r="F171" s="17"/>
      <c r="AC171" s="0" t="str">
        <f aca="false">IF(ISNUMBER(A171),ABS(A171-$P$11),"")</f>
        <v/>
      </c>
      <c r="AD171" s="0" t="str">
        <f aca="false">IF(ISNUMBER(B171),ABS(B171-$P$12),"")</f>
        <v/>
      </c>
      <c r="AE171" s="0" t="str">
        <f aca="false">IF(ISNUMBER(C171),ABS(C171-$P$13),"")</f>
        <v/>
      </c>
      <c r="AF171" s="0" t="str">
        <f aca="false">IF(ISNUMBER(D171),ABS(D171-$P$14),"")</f>
        <v/>
      </c>
      <c r="AG171" s="0" t="str">
        <f aca="false">IF(ISNUMBER(E171),ABS(E171-$P$15),"")</f>
        <v/>
      </c>
      <c r="AH171" s="0" t="str">
        <f aca="false">IF(ISNUMBER(F171),ABS(F171-$P$16),"")</f>
        <v/>
      </c>
    </row>
    <row r="172" customFormat="false" ht="15" hidden="false" customHeight="false" outlineLevel="0" collapsed="false">
      <c r="A172" s="17"/>
      <c r="B172" s="17"/>
      <c r="C172" s="17"/>
      <c r="D172" s="17"/>
      <c r="E172" s="17"/>
      <c r="F172" s="17"/>
      <c r="AC172" s="0" t="str">
        <f aca="false">IF(ISNUMBER(A172),ABS(A172-$P$11),"")</f>
        <v/>
      </c>
      <c r="AD172" s="0" t="str">
        <f aca="false">IF(ISNUMBER(B172),ABS(B172-$P$12),"")</f>
        <v/>
      </c>
      <c r="AE172" s="0" t="str">
        <f aca="false">IF(ISNUMBER(C172),ABS(C172-$P$13),"")</f>
        <v/>
      </c>
      <c r="AF172" s="0" t="str">
        <f aca="false">IF(ISNUMBER(D172),ABS(D172-$P$14),"")</f>
        <v/>
      </c>
      <c r="AG172" s="0" t="str">
        <f aca="false">IF(ISNUMBER(E172),ABS(E172-$P$15),"")</f>
        <v/>
      </c>
      <c r="AH172" s="0" t="str">
        <f aca="false">IF(ISNUMBER(F172),ABS(F172-$P$16),"")</f>
        <v/>
      </c>
    </row>
    <row r="173" customFormat="false" ht="15" hidden="false" customHeight="false" outlineLevel="0" collapsed="false">
      <c r="A173" s="17"/>
      <c r="B173" s="17"/>
      <c r="C173" s="17"/>
      <c r="D173" s="17"/>
      <c r="E173" s="17"/>
      <c r="F173" s="17"/>
      <c r="AC173" s="0" t="str">
        <f aca="false">IF(ISNUMBER(A173),ABS(A173-$P$11),"")</f>
        <v/>
      </c>
      <c r="AD173" s="0" t="str">
        <f aca="false">IF(ISNUMBER(B173),ABS(B173-$P$12),"")</f>
        <v/>
      </c>
      <c r="AE173" s="0" t="str">
        <f aca="false">IF(ISNUMBER(C173),ABS(C173-$P$13),"")</f>
        <v/>
      </c>
      <c r="AF173" s="0" t="str">
        <f aca="false">IF(ISNUMBER(D173),ABS(D173-$P$14),"")</f>
        <v/>
      </c>
      <c r="AG173" s="0" t="str">
        <f aca="false">IF(ISNUMBER(E173),ABS(E173-$P$15),"")</f>
        <v/>
      </c>
      <c r="AH173" s="0" t="str">
        <f aca="false">IF(ISNUMBER(F173),ABS(F173-$P$16),"")</f>
        <v/>
      </c>
    </row>
    <row r="174" customFormat="false" ht="15" hidden="false" customHeight="false" outlineLevel="0" collapsed="false">
      <c r="A174" s="17"/>
      <c r="B174" s="17"/>
      <c r="C174" s="17"/>
      <c r="D174" s="17"/>
      <c r="E174" s="17"/>
      <c r="F174" s="17"/>
      <c r="AC174" s="0" t="str">
        <f aca="false">IF(ISNUMBER(A174),ABS(A174-$P$11),"")</f>
        <v/>
      </c>
      <c r="AD174" s="0" t="str">
        <f aca="false">IF(ISNUMBER(B174),ABS(B174-$P$12),"")</f>
        <v/>
      </c>
      <c r="AE174" s="0" t="str">
        <f aca="false">IF(ISNUMBER(C174),ABS(C174-$P$13),"")</f>
        <v/>
      </c>
      <c r="AF174" s="0" t="str">
        <f aca="false">IF(ISNUMBER(D174),ABS(D174-$P$14),"")</f>
        <v/>
      </c>
      <c r="AG174" s="0" t="str">
        <f aca="false">IF(ISNUMBER(E174),ABS(E174-$P$15),"")</f>
        <v/>
      </c>
      <c r="AH174" s="0" t="str">
        <f aca="false">IF(ISNUMBER(F174),ABS(F174-$P$16),"")</f>
        <v/>
      </c>
    </row>
    <row r="175" customFormat="false" ht="15" hidden="false" customHeight="false" outlineLevel="0" collapsed="false">
      <c r="A175" s="17"/>
      <c r="B175" s="17"/>
      <c r="C175" s="17"/>
      <c r="D175" s="17"/>
      <c r="E175" s="17"/>
      <c r="F175" s="17"/>
      <c r="AC175" s="0" t="str">
        <f aca="false">IF(ISNUMBER(A175),ABS(A175-$P$11),"")</f>
        <v/>
      </c>
      <c r="AD175" s="0" t="str">
        <f aca="false">IF(ISNUMBER(B175),ABS(B175-$P$12),"")</f>
        <v/>
      </c>
      <c r="AE175" s="0" t="str">
        <f aca="false">IF(ISNUMBER(C175),ABS(C175-$P$13),"")</f>
        <v/>
      </c>
      <c r="AF175" s="0" t="str">
        <f aca="false">IF(ISNUMBER(D175),ABS(D175-$P$14),"")</f>
        <v/>
      </c>
      <c r="AG175" s="0" t="str">
        <f aca="false">IF(ISNUMBER(E175),ABS(E175-$P$15),"")</f>
        <v/>
      </c>
      <c r="AH175" s="0" t="str">
        <f aca="false">IF(ISNUMBER(F175),ABS(F175-$P$16),"")</f>
        <v/>
      </c>
    </row>
    <row r="176" customFormat="false" ht="15" hidden="false" customHeight="false" outlineLevel="0" collapsed="false">
      <c r="A176" s="17"/>
      <c r="B176" s="17"/>
      <c r="C176" s="17"/>
      <c r="D176" s="17"/>
      <c r="E176" s="17"/>
      <c r="F176" s="17"/>
      <c r="AC176" s="0" t="str">
        <f aca="false">IF(ISNUMBER(A176),ABS(A176-$P$11),"")</f>
        <v/>
      </c>
      <c r="AD176" s="0" t="str">
        <f aca="false">IF(ISNUMBER(B176),ABS(B176-$P$12),"")</f>
        <v/>
      </c>
      <c r="AE176" s="0" t="str">
        <f aca="false">IF(ISNUMBER(C176),ABS(C176-$P$13),"")</f>
        <v/>
      </c>
      <c r="AF176" s="0" t="str">
        <f aca="false">IF(ISNUMBER(D176),ABS(D176-$P$14),"")</f>
        <v/>
      </c>
      <c r="AG176" s="0" t="str">
        <f aca="false">IF(ISNUMBER(E176),ABS(E176-$P$15),"")</f>
        <v/>
      </c>
      <c r="AH176" s="0" t="str">
        <f aca="false">IF(ISNUMBER(F176),ABS(F176-$P$16),"")</f>
        <v/>
      </c>
    </row>
    <row r="177" customFormat="false" ht="15" hidden="false" customHeight="false" outlineLevel="0" collapsed="false">
      <c r="A177" s="17"/>
      <c r="B177" s="17"/>
      <c r="C177" s="17"/>
      <c r="D177" s="17"/>
      <c r="E177" s="17"/>
      <c r="F177" s="17"/>
      <c r="AC177" s="0" t="str">
        <f aca="false">IF(ISNUMBER(A177),ABS(A177-$P$11),"")</f>
        <v/>
      </c>
      <c r="AD177" s="0" t="str">
        <f aca="false">IF(ISNUMBER(B177),ABS(B177-$P$12),"")</f>
        <v/>
      </c>
      <c r="AE177" s="0" t="str">
        <f aca="false">IF(ISNUMBER(C177),ABS(C177-$P$13),"")</f>
        <v/>
      </c>
      <c r="AF177" s="0" t="str">
        <f aca="false">IF(ISNUMBER(D177),ABS(D177-$P$14),"")</f>
        <v/>
      </c>
      <c r="AG177" s="0" t="str">
        <f aca="false">IF(ISNUMBER(E177),ABS(E177-$P$15),"")</f>
        <v/>
      </c>
      <c r="AH177" s="0" t="str">
        <f aca="false">IF(ISNUMBER(F177),ABS(F177-$P$16),"")</f>
        <v/>
      </c>
    </row>
    <row r="178" customFormat="false" ht="15" hidden="false" customHeight="false" outlineLevel="0" collapsed="false">
      <c r="A178" s="17"/>
      <c r="B178" s="17"/>
      <c r="C178" s="17"/>
      <c r="D178" s="17"/>
      <c r="E178" s="17"/>
      <c r="F178" s="17"/>
      <c r="AC178" s="0" t="str">
        <f aca="false">IF(ISNUMBER(A178),ABS(A178-$P$11),"")</f>
        <v/>
      </c>
      <c r="AD178" s="0" t="str">
        <f aca="false">IF(ISNUMBER(B178),ABS(B178-$P$12),"")</f>
        <v/>
      </c>
      <c r="AE178" s="0" t="str">
        <f aca="false">IF(ISNUMBER(C178),ABS(C178-$P$13),"")</f>
        <v/>
      </c>
      <c r="AF178" s="0" t="str">
        <f aca="false">IF(ISNUMBER(D178),ABS(D178-$P$14),"")</f>
        <v/>
      </c>
      <c r="AG178" s="0" t="str">
        <f aca="false">IF(ISNUMBER(E178),ABS(E178-$P$15),"")</f>
        <v/>
      </c>
      <c r="AH178" s="0" t="str">
        <f aca="false">IF(ISNUMBER(F178),ABS(F178-$P$16),"")</f>
        <v/>
      </c>
    </row>
    <row r="179" customFormat="false" ht="15" hidden="false" customHeight="false" outlineLevel="0" collapsed="false">
      <c r="A179" s="17"/>
      <c r="B179" s="17"/>
      <c r="C179" s="17"/>
      <c r="D179" s="17"/>
      <c r="E179" s="17"/>
      <c r="F179" s="17"/>
      <c r="AC179" s="0" t="str">
        <f aca="false">IF(ISNUMBER(A179),ABS(A179-$P$11),"")</f>
        <v/>
      </c>
      <c r="AD179" s="0" t="str">
        <f aca="false">IF(ISNUMBER(B179),ABS(B179-$P$12),"")</f>
        <v/>
      </c>
      <c r="AE179" s="0" t="str">
        <f aca="false">IF(ISNUMBER(C179),ABS(C179-$P$13),"")</f>
        <v/>
      </c>
      <c r="AF179" s="0" t="str">
        <f aca="false">IF(ISNUMBER(D179),ABS(D179-$P$14),"")</f>
        <v/>
      </c>
      <c r="AG179" s="0" t="str">
        <f aca="false">IF(ISNUMBER(E179),ABS(E179-$P$15),"")</f>
        <v/>
      </c>
      <c r="AH179" s="0" t="str">
        <f aca="false">IF(ISNUMBER(F179),ABS(F179-$P$16),"")</f>
        <v/>
      </c>
    </row>
    <row r="180" customFormat="false" ht="15" hidden="false" customHeight="false" outlineLevel="0" collapsed="false">
      <c r="A180" s="17"/>
      <c r="B180" s="17"/>
      <c r="C180" s="17"/>
      <c r="D180" s="17"/>
      <c r="E180" s="17"/>
      <c r="F180" s="17"/>
      <c r="AC180" s="0" t="str">
        <f aca="false">IF(ISNUMBER(A180),ABS(A180-$P$11),"")</f>
        <v/>
      </c>
      <c r="AD180" s="0" t="str">
        <f aca="false">IF(ISNUMBER(B180),ABS(B180-$P$12),"")</f>
        <v/>
      </c>
      <c r="AE180" s="0" t="str">
        <f aca="false">IF(ISNUMBER(C180),ABS(C180-$P$13),"")</f>
        <v/>
      </c>
      <c r="AF180" s="0" t="str">
        <f aca="false">IF(ISNUMBER(D180),ABS(D180-$P$14),"")</f>
        <v/>
      </c>
      <c r="AG180" s="0" t="str">
        <f aca="false">IF(ISNUMBER(E180),ABS(E180-$P$15),"")</f>
        <v/>
      </c>
      <c r="AH180" s="0" t="str">
        <f aca="false">IF(ISNUMBER(F180),ABS(F180-$P$16),"")</f>
        <v/>
      </c>
    </row>
    <row r="181" customFormat="false" ht="15" hidden="false" customHeight="false" outlineLevel="0" collapsed="false">
      <c r="A181" s="17"/>
      <c r="B181" s="17"/>
      <c r="C181" s="17"/>
      <c r="D181" s="17"/>
      <c r="E181" s="17"/>
      <c r="F181" s="17"/>
      <c r="AC181" s="0" t="str">
        <f aca="false">IF(ISNUMBER(A181),ABS(A181-$P$11),"")</f>
        <v/>
      </c>
      <c r="AD181" s="0" t="str">
        <f aca="false">IF(ISNUMBER(B181),ABS(B181-$P$12),"")</f>
        <v/>
      </c>
      <c r="AE181" s="0" t="str">
        <f aca="false">IF(ISNUMBER(C181),ABS(C181-$P$13),"")</f>
        <v/>
      </c>
      <c r="AF181" s="0" t="str">
        <f aca="false">IF(ISNUMBER(D181),ABS(D181-$P$14),"")</f>
        <v/>
      </c>
      <c r="AG181" s="0" t="str">
        <f aca="false">IF(ISNUMBER(E181),ABS(E181-$P$15),"")</f>
        <v/>
      </c>
      <c r="AH181" s="0" t="str">
        <f aca="false">IF(ISNUMBER(F181),ABS(F181-$P$16),"")</f>
        <v/>
      </c>
    </row>
    <row r="182" customFormat="false" ht="15" hidden="false" customHeight="false" outlineLevel="0" collapsed="false">
      <c r="A182" s="17"/>
      <c r="B182" s="17"/>
      <c r="C182" s="17"/>
      <c r="D182" s="17"/>
      <c r="E182" s="17"/>
      <c r="F182" s="17"/>
      <c r="AC182" s="0" t="str">
        <f aca="false">IF(ISNUMBER(A182),ABS(A182-$P$11),"")</f>
        <v/>
      </c>
      <c r="AD182" s="0" t="str">
        <f aca="false">IF(ISNUMBER(B182),ABS(B182-$P$12),"")</f>
        <v/>
      </c>
      <c r="AE182" s="0" t="str">
        <f aca="false">IF(ISNUMBER(C182),ABS(C182-$P$13),"")</f>
        <v/>
      </c>
      <c r="AF182" s="0" t="str">
        <f aca="false">IF(ISNUMBER(D182),ABS(D182-$P$14),"")</f>
        <v/>
      </c>
      <c r="AG182" s="0" t="str">
        <f aca="false">IF(ISNUMBER(E182),ABS(E182-$P$15),"")</f>
        <v/>
      </c>
      <c r="AH182" s="0" t="str">
        <f aca="false">IF(ISNUMBER(F182),ABS(F182-$P$16),"")</f>
        <v/>
      </c>
    </row>
    <row r="183" customFormat="false" ht="15" hidden="false" customHeight="false" outlineLevel="0" collapsed="false">
      <c r="A183" s="17"/>
      <c r="B183" s="17"/>
      <c r="C183" s="17"/>
      <c r="D183" s="17"/>
      <c r="E183" s="17"/>
      <c r="F183" s="17"/>
      <c r="AC183" s="0" t="str">
        <f aca="false">IF(ISNUMBER(A183),ABS(A183-$P$11),"")</f>
        <v/>
      </c>
      <c r="AD183" s="0" t="str">
        <f aca="false">IF(ISNUMBER(B183),ABS(B183-$P$12),"")</f>
        <v/>
      </c>
      <c r="AE183" s="0" t="str">
        <f aca="false">IF(ISNUMBER(C183),ABS(C183-$P$13),"")</f>
        <v/>
      </c>
      <c r="AF183" s="0" t="str">
        <f aca="false">IF(ISNUMBER(D183),ABS(D183-$P$14),"")</f>
        <v/>
      </c>
      <c r="AG183" s="0" t="str">
        <f aca="false">IF(ISNUMBER(E183),ABS(E183-$P$15),"")</f>
        <v/>
      </c>
      <c r="AH183" s="0" t="str">
        <f aca="false">IF(ISNUMBER(F183),ABS(F183-$P$16),"")</f>
        <v/>
      </c>
    </row>
    <row r="184" customFormat="false" ht="15" hidden="false" customHeight="false" outlineLevel="0" collapsed="false">
      <c r="A184" s="17"/>
      <c r="B184" s="17"/>
      <c r="C184" s="17"/>
      <c r="D184" s="17"/>
      <c r="E184" s="17"/>
      <c r="F184" s="17"/>
      <c r="AC184" s="0" t="str">
        <f aca="false">IF(ISNUMBER(A184),ABS(A184-$P$11),"")</f>
        <v/>
      </c>
      <c r="AD184" s="0" t="str">
        <f aca="false">IF(ISNUMBER(B184),ABS(B184-$P$12),"")</f>
        <v/>
      </c>
      <c r="AE184" s="0" t="str">
        <f aca="false">IF(ISNUMBER(C184),ABS(C184-$P$13),"")</f>
        <v/>
      </c>
      <c r="AF184" s="0" t="str">
        <f aca="false">IF(ISNUMBER(D184),ABS(D184-$P$14),"")</f>
        <v/>
      </c>
      <c r="AG184" s="0" t="str">
        <f aca="false">IF(ISNUMBER(E184),ABS(E184-$P$15),"")</f>
        <v/>
      </c>
      <c r="AH184" s="0" t="str">
        <f aca="false">IF(ISNUMBER(F184),ABS(F184-$P$16),"")</f>
        <v/>
      </c>
    </row>
    <row r="185" customFormat="false" ht="15" hidden="false" customHeight="false" outlineLevel="0" collapsed="false">
      <c r="A185" s="17"/>
      <c r="B185" s="17"/>
      <c r="C185" s="17"/>
      <c r="D185" s="17"/>
      <c r="E185" s="17"/>
      <c r="F185" s="17"/>
      <c r="AC185" s="0" t="str">
        <f aca="false">IF(ISNUMBER(A185),ABS(A185-$P$11),"")</f>
        <v/>
      </c>
      <c r="AD185" s="0" t="str">
        <f aca="false">IF(ISNUMBER(B185),ABS(B185-$P$12),"")</f>
        <v/>
      </c>
      <c r="AE185" s="0" t="str">
        <f aca="false">IF(ISNUMBER(C185),ABS(C185-$P$13),"")</f>
        <v/>
      </c>
      <c r="AF185" s="0" t="str">
        <f aca="false">IF(ISNUMBER(D185),ABS(D185-$P$14),"")</f>
        <v/>
      </c>
      <c r="AG185" s="0" t="str">
        <f aca="false">IF(ISNUMBER(E185),ABS(E185-$P$15),"")</f>
        <v/>
      </c>
      <c r="AH185" s="0" t="str">
        <f aca="false">IF(ISNUMBER(F185),ABS(F185-$P$16),"")</f>
        <v/>
      </c>
    </row>
    <row r="186" customFormat="false" ht="15" hidden="false" customHeight="false" outlineLevel="0" collapsed="false">
      <c r="A186" s="17"/>
      <c r="B186" s="17"/>
      <c r="C186" s="17"/>
      <c r="D186" s="17"/>
      <c r="E186" s="17"/>
      <c r="F186" s="17"/>
      <c r="AC186" s="0" t="str">
        <f aca="false">IF(ISNUMBER(A186),ABS(A186-$P$11),"")</f>
        <v/>
      </c>
      <c r="AD186" s="0" t="str">
        <f aca="false">IF(ISNUMBER(B186),ABS(B186-$P$12),"")</f>
        <v/>
      </c>
      <c r="AE186" s="0" t="str">
        <f aca="false">IF(ISNUMBER(C186),ABS(C186-$P$13),"")</f>
        <v/>
      </c>
      <c r="AF186" s="0" t="str">
        <f aca="false">IF(ISNUMBER(D186),ABS(D186-$P$14),"")</f>
        <v/>
      </c>
      <c r="AG186" s="0" t="str">
        <f aca="false">IF(ISNUMBER(E186),ABS(E186-$P$15),"")</f>
        <v/>
      </c>
      <c r="AH186" s="0" t="str">
        <f aca="false">IF(ISNUMBER(F186),ABS(F186-$P$16),"")</f>
        <v/>
      </c>
    </row>
    <row r="187" customFormat="false" ht="15" hidden="false" customHeight="false" outlineLevel="0" collapsed="false">
      <c r="A187" s="17"/>
      <c r="B187" s="17"/>
      <c r="C187" s="17"/>
      <c r="D187" s="17"/>
      <c r="E187" s="17"/>
      <c r="F187" s="17"/>
      <c r="AC187" s="0" t="str">
        <f aca="false">IF(ISNUMBER(A187),ABS(A187-$P$11),"")</f>
        <v/>
      </c>
      <c r="AD187" s="0" t="str">
        <f aca="false">IF(ISNUMBER(B187),ABS(B187-$P$12),"")</f>
        <v/>
      </c>
      <c r="AE187" s="0" t="str">
        <f aca="false">IF(ISNUMBER(C187),ABS(C187-$P$13),"")</f>
        <v/>
      </c>
      <c r="AF187" s="0" t="str">
        <f aca="false">IF(ISNUMBER(D187),ABS(D187-$P$14),"")</f>
        <v/>
      </c>
      <c r="AG187" s="0" t="str">
        <f aca="false">IF(ISNUMBER(E187),ABS(E187-$P$15),"")</f>
        <v/>
      </c>
      <c r="AH187" s="0" t="str">
        <f aca="false">IF(ISNUMBER(F187),ABS(F187-$P$16),"")</f>
        <v/>
      </c>
    </row>
    <row r="188" customFormat="false" ht="15" hidden="false" customHeight="false" outlineLevel="0" collapsed="false">
      <c r="A188" s="17"/>
      <c r="B188" s="17"/>
      <c r="C188" s="17"/>
      <c r="D188" s="17"/>
      <c r="E188" s="17"/>
      <c r="F188" s="17"/>
      <c r="AC188" s="0" t="str">
        <f aca="false">IF(ISNUMBER(A188),ABS(A188-$P$11),"")</f>
        <v/>
      </c>
      <c r="AD188" s="0" t="str">
        <f aca="false">IF(ISNUMBER(B188),ABS(B188-$P$12),"")</f>
        <v/>
      </c>
      <c r="AE188" s="0" t="str">
        <f aca="false">IF(ISNUMBER(C188),ABS(C188-$P$13),"")</f>
        <v/>
      </c>
      <c r="AF188" s="0" t="str">
        <f aca="false">IF(ISNUMBER(D188),ABS(D188-$P$14),"")</f>
        <v/>
      </c>
      <c r="AG188" s="0" t="str">
        <f aca="false">IF(ISNUMBER(E188),ABS(E188-$P$15),"")</f>
        <v/>
      </c>
      <c r="AH188" s="0" t="str">
        <f aca="false">IF(ISNUMBER(F188),ABS(F188-$P$16),"")</f>
        <v/>
      </c>
    </row>
    <row r="189" customFormat="false" ht="15" hidden="false" customHeight="false" outlineLevel="0" collapsed="false">
      <c r="A189" s="17"/>
      <c r="B189" s="17"/>
      <c r="C189" s="17"/>
      <c r="D189" s="17"/>
      <c r="E189" s="17"/>
      <c r="F189" s="17"/>
      <c r="AC189" s="0" t="str">
        <f aca="false">IF(ISNUMBER(A189),ABS(A189-$P$11),"")</f>
        <v/>
      </c>
      <c r="AD189" s="0" t="str">
        <f aca="false">IF(ISNUMBER(B189),ABS(B189-$P$12),"")</f>
        <v/>
      </c>
      <c r="AE189" s="0" t="str">
        <f aca="false">IF(ISNUMBER(C189),ABS(C189-$P$13),"")</f>
        <v/>
      </c>
      <c r="AF189" s="0" t="str">
        <f aca="false">IF(ISNUMBER(D189),ABS(D189-$P$14),"")</f>
        <v/>
      </c>
      <c r="AG189" s="0" t="str">
        <f aca="false">IF(ISNUMBER(E189),ABS(E189-$P$15),"")</f>
        <v/>
      </c>
      <c r="AH189" s="0" t="str">
        <f aca="false">IF(ISNUMBER(F189),ABS(F189-$P$16),"")</f>
        <v/>
      </c>
    </row>
    <row r="190" customFormat="false" ht="15" hidden="false" customHeight="false" outlineLevel="0" collapsed="false">
      <c r="A190" s="17"/>
      <c r="B190" s="17"/>
      <c r="C190" s="17"/>
      <c r="D190" s="17"/>
      <c r="E190" s="17"/>
      <c r="F190" s="17"/>
      <c r="AC190" s="0" t="str">
        <f aca="false">IF(ISNUMBER(A190),ABS(A190-$P$11),"")</f>
        <v/>
      </c>
      <c r="AD190" s="0" t="str">
        <f aca="false">IF(ISNUMBER(B190),ABS(B190-$P$12),"")</f>
        <v/>
      </c>
      <c r="AE190" s="0" t="str">
        <f aca="false">IF(ISNUMBER(C190),ABS(C190-$P$13),"")</f>
        <v/>
      </c>
      <c r="AF190" s="0" t="str">
        <f aca="false">IF(ISNUMBER(D190),ABS(D190-$P$14),"")</f>
        <v/>
      </c>
      <c r="AG190" s="0" t="str">
        <f aca="false">IF(ISNUMBER(E190),ABS(E190-$P$15),"")</f>
        <v/>
      </c>
      <c r="AH190" s="0" t="str">
        <f aca="false">IF(ISNUMBER(F190),ABS(F190-$P$16),"")</f>
        <v/>
      </c>
    </row>
    <row r="191" customFormat="false" ht="15" hidden="false" customHeight="false" outlineLevel="0" collapsed="false">
      <c r="A191" s="17"/>
      <c r="B191" s="17"/>
      <c r="C191" s="17"/>
      <c r="D191" s="17"/>
      <c r="E191" s="17"/>
      <c r="F191" s="17"/>
      <c r="AC191" s="0" t="str">
        <f aca="false">IF(ISNUMBER(A191),ABS(A191-$P$11),"")</f>
        <v/>
      </c>
      <c r="AD191" s="0" t="str">
        <f aca="false">IF(ISNUMBER(B191),ABS(B191-$P$12),"")</f>
        <v/>
      </c>
      <c r="AE191" s="0" t="str">
        <f aca="false">IF(ISNUMBER(C191),ABS(C191-$P$13),"")</f>
        <v/>
      </c>
      <c r="AF191" s="0" t="str">
        <f aca="false">IF(ISNUMBER(D191),ABS(D191-$P$14),"")</f>
        <v/>
      </c>
      <c r="AG191" s="0" t="str">
        <f aca="false">IF(ISNUMBER(E191),ABS(E191-$P$15),"")</f>
        <v/>
      </c>
      <c r="AH191" s="0" t="str">
        <f aca="false">IF(ISNUMBER(F191),ABS(F191-$P$16),"")</f>
        <v/>
      </c>
    </row>
    <row r="192" customFormat="false" ht="15" hidden="false" customHeight="false" outlineLevel="0" collapsed="false">
      <c r="A192" s="17"/>
      <c r="B192" s="17"/>
      <c r="C192" s="17"/>
      <c r="D192" s="17"/>
      <c r="E192" s="17"/>
      <c r="F192" s="17"/>
      <c r="AC192" s="0" t="str">
        <f aca="false">IF(ISNUMBER(A192),ABS(A192-$P$11),"")</f>
        <v/>
      </c>
      <c r="AD192" s="0" t="str">
        <f aca="false">IF(ISNUMBER(B192),ABS(B192-$P$12),"")</f>
        <v/>
      </c>
      <c r="AE192" s="0" t="str">
        <f aca="false">IF(ISNUMBER(C192),ABS(C192-$P$13),"")</f>
        <v/>
      </c>
      <c r="AF192" s="0" t="str">
        <f aca="false">IF(ISNUMBER(D192),ABS(D192-$P$14),"")</f>
        <v/>
      </c>
      <c r="AG192" s="0" t="str">
        <f aca="false">IF(ISNUMBER(E192),ABS(E192-$P$15),"")</f>
        <v/>
      </c>
      <c r="AH192" s="0" t="str">
        <f aca="false">IF(ISNUMBER(F192),ABS(F192-$P$16),"")</f>
        <v/>
      </c>
    </row>
    <row r="193" customFormat="false" ht="15" hidden="false" customHeight="false" outlineLevel="0" collapsed="false">
      <c r="A193" s="17"/>
      <c r="B193" s="17"/>
      <c r="C193" s="17"/>
      <c r="D193" s="17"/>
      <c r="E193" s="17"/>
      <c r="F193" s="17"/>
      <c r="AC193" s="0" t="str">
        <f aca="false">IF(ISNUMBER(A193),ABS(A193-$P$11),"")</f>
        <v/>
      </c>
      <c r="AD193" s="0" t="str">
        <f aca="false">IF(ISNUMBER(B193),ABS(B193-$P$12),"")</f>
        <v/>
      </c>
      <c r="AE193" s="0" t="str">
        <f aca="false">IF(ISNUMBER(C193),ABS(C193-$P$13),"")</f>
        <v/>
      </c>
      <c r="AF193" s="0" t="str">
        <f aca="false">IF(ISNUMBER(D193),ABS(D193-$P$14),"")</f>
        <v/>
      </c>
      <c r="AG193" s="0" t="str">
        <f aca="false">IF(ISNUMBER(E193),ABS(E193-$P$15),"")</f>
        <v/>
      </c>
      <c r="AH193" s="0" t="str">
        <f aca="false">IF(ISNUMBER(F193),ABS(F193-$P$16),"")</f>
        <v/>
      </c>
    </row>
    <row r="194" customFormat="false" ht="15" hidden="false" customHeight="false" outlineLevel="0" collapsed="false">
      <c r="A194" s="17"/>
      <c r="B194" s="17"/>
      <c r="C194" s="17"/>
      <c r="D194" s="17"/>
      <c r="E194" s="17"/>
      <c r="F194" s="17"/>
      <c r="AC194" s="0" t="str">
        <f aca="false">IF(ISNUMBER(A194),ABS(A194-$P$11),"")</f>
        <v/>
      </c>
      <c r="AD194" s="0" t="str">
        <f aca="false">IF(ISNUMBER(B194),ABS(B194-$P$12),"")</f>
        <v/>
      </c>
      <c r="AE194" s="0" t="str">
        <f aca="false">IF(ISNUMBER(C194),ABS(C194-$P$13),"")</f>
        <v/>
      </c>
      <c r="AF194" s="0" t="str">
        <f aca="false">IF(ISNUMBER(D194),ABS(D194-$P$14),"")</f>
        <v/>
      </c>
      <c r="AG194" s="0" t="str">
        <f aca="false">IF(ISNUMBER(E194),ABS(E194-$P$15),"")</f>
        <v/>
      </c>
      <c r="AH194" s="0" t="str">
        <f aca="false">IF(ISNUMBER(F194),ABS(F194-$P$16),"")</f>
        <v/>
      </c>
    </row>
    <row r="195" customFormat="false" ht="15" hidden="false" customHeight="false" outlineLevel="0" collapsed="false">
      <c r="A195" s="17"/>
      <c r="B195" s="17"/>
      <c r="C195" s="17"/>
      <c r="D195" s="17"/>
      <c r="E195" s="17"/>
      <c r="F195" s="17"/>
      <c r="AC195" s="0" t="str">
        <f aca="false">IF(ISNUMBER(A195),ABS(A195-$P$11),"")</f>
        <v/>
      </c>
      <c r="AD195" s="0" t="str">
        <f aca="false">IF(ISNUMBER(B195),ABS(B195-$P$12),"")</f>
        <v/>
      </c>
      <c r="AE195" s="0" t="str">
        <f aca="false">IF(ISNUMBER(C195),ABS(C195-$P$13),"")</f>
        <v/>
      </c>
      <c r="AF195" s="0" t="str">
        <f aca="false">IF(ISNUMBER(D195),ABS(D195-$P$14),"")</f>
        <v/>
      </c>
      <c r="AG195" s="0" t="str">
        <f aca="false">IF(ISNUMBER(E195),ABS(E195-$P$15),"")</f>
        <v/>
      </c>
      <c r="AH195" s="0" t="str">
        <f aca="false">IF(ISNUMBER(F195),ABS(F195-$P$16),"")</f>
        <v/>
      </c>
    </row>
    <row r="196" customFormat="false" ht="15" hidden="false" customHeight="false" outlineLevel="0" collapsed="false">
      <c r="A196" s="17"/>
      <c r="B196" s="17"/>
      <c r="C196" s="17"/>
      <c r="D196" s="17"/>
      <c r="E196" s="17"/>
      <c r="F196" s="17"/>
      <c r="AC196" s="0" t="str">
        <f aca="false">IF(ISNUMBER(A196),ABS(A196-$P$11),"")</f>
        <v/>
      </c>
      <c r="AD196" s="0" t="str">
        <f aca="false">IF(ISNUMBER(B196),ABS(B196-$P$12),"")</f>
        <v/>
      </c>
      <c r="AE196" s="0" t="str">
        <f aca="false">IF(ISNUMBER(C196),ABS(C196-$P$13),"")</f>
        <v/>
      </c>
      <c r="AF196" s="0" t="str">
        <f aca="false">IF(ISNUMBER(D196),ABS(D196-$P$14),"")</f>
        <v/>
      </c>
      <c r="AG196" s="0" t="str">
        <f aca="false">IF(ISNUMBER(E196),ABS(E196-$P$15),"")</f>
        <v/>
      </c>
      <c r="AH196" s="0" t="str">
        <f aca="false">IF(ISNUMBER(F196),ABS(F196-$P$16),"")</f>
        <v/>
      </c>
    </row>
    <row r="197" customFormat="false" ht="15" hidden="false" customHeight="false" outlineLevel="0" collapsed="false">
      <c r="A197" s="17"/>
      <c r="B197" s="17"/>
      <c r="C197" s="17"/>
      <c r="D197" s="17"/>
      <c r="E197" s="17"/>
      <c r="F197" s="17"/>
      <c r="AC197" s="0" t="str">
        <f aca="false">IF(ISNUMBER(A197),ABS(A197-$P$11),"")</f>
        <v/>
      </c>
      <c r="AD197" s="0" t="str">
        <f aca="false">IF(ISNUMBER(B197),ABS(B197-$P$12),"")</f>
        <v/>
      </c>
      <c r="AE197" s="0" t="str">
        <f aca="false">IF(ISNUMBER(C197),ABS(C197-$P$13),"")</f>
        <v/>
      </c>
      <c r="AF197" s="0" t="str">
        <f aca="false">IF(ISNUMBER(D197),ABS(D197-$P$14),"")</f>
        <v/>
      </c>
      <c r="AG197" s="0" t="str">
        <f aca="false">IF(ISNUMBER(E197),ABS(E197-$P$15),"")</f>
        <v/>
      </c>
      <c r="AH197" s="0" t="str">
        <f aca="false">IF(ISNUMBER(F197),ABS(F197-$P$16),"")</f>
        <v/>
      </c>
    </row>
    <row r="198" customFormat="false" ht="15" hidden="false" customHeight="false" outlineLevel="0" collapsed="false">
      <c r="A198" s="17"/>
      <c r="B198" s="17"/>
      <c r="C198" s="17"/>
      <c r="D198" s="17"/>
      <c r="E198" s="17"/>
      <c r="F198" s="17"/>
      <c r="AC198" s="0" t="str">
        <f aca="false">IF(ISNUMBER(A198),ABS(A198-$P$11),"")</f>
        <v/>
      </c>
      <c r="AD198" s="0" t="str">
        <f aca="false">IF(ISNUMBER(B198),ABS(B198-$P$12),"")</f>
        <v/>
      </c>
      <c r="AE198" s="0" t="str">
        <f aca="false">IF(ISNUMBER(C198),ABS(C198-$P$13),"")</f>
        <v/>
      </c>
      <c r="AF198" s="0" t="str">
        <f aca="false">IF(ISNUMBER(D198),ABS(D198-$P$14),"")</f>
        <v/>
      </c>
      <c r="AG198" s="0" t="str">
        <f aca="false">IF(ISNUMBER(E198),ABS(E198-$P$15),"")</f>
        <v/>
      </c>
      <c r="AH198" s="0" t="str">
        <f aca="false">IF(ISNUMBER(F198),ABS(F198-$P$16),"")</f>
        <v/>
      </c>
    </row>
    <row r="199" customFormat="false" ht="15" hidden="false" customHeight="false" outlineLevel="0" collapsed="false">
      <c r="A199" s="17"/>
      <c r="B199" s="17"/>
      <c r="C199" s="17"/>
      <c r="D199" s="17"/>
      <c r="E199" s="17"/>
      <c r="F199" s="17"/>
      <c r="AC199" s="0" t="str">
        <f aca="false">IF(ISNUMBER(A199),ABS(A199-$P$11),"")</f>
        <v/>
      </c>
      <c r="AD199" s="0" t="str">
        <f aca="false">IF(ISNUMBER(B199),ABS(B199-$P$12),"")</f>
        <v/>
      </c>
      <c r="AE199" s="0" t="str">
        <f aca="false">IF(ISNUMBER(C199),ABS(C199-$P$13),"")</f>
        <v/>
      </c>
      <c r="AF199" s="0" t="str">
        <f aca="false">IF(ISNUMBER(D199),ABS(D199-$P$14),"")</f>
        <v/>
      </c>
      <c r="AG199" s="0" t="str">
        <f aca="false">IF(ISNUMBER(E199),ABS(E199-$P$15),"")</f>
        <v/>
      </c>
      <c r="AH199" s="0" t="str">
        <f aca="false">IF(ISNUMBER(F199),ABS(F199-$P$16),"")</f>
        <v/>
      </c>
    </row>
    <row r="200" customFormat="false" ht="15" hidden="false" customHeight="false" outlineLevel="0" collapsed="false">
      <c r="A200" s="17"/>
      <c r="B200" s="17"/>
      <c r="C200" s="17"/>
      <c r="D200" s="17"/>
      <c r="E200" s="17"/>
      <c r="F200" s="17"/>
      <c r="AC200" s="0" t="str">
        <f aca="false">IF(ISNUMBER(A200),ABS(A200-$P$11),"")</f>
        <v/>
      </c>
      <c r="AD200" s="0" t="str">
        <f aca="false">IF(ISNUMBER(B200),ABS(B200-$P$12),"")</f>
        <v/>
      </c>
      <c r="AE200" s="0" t="str">
        <f aca="false">IF(ISNUMBER(C200),ABS(C200-$P$13),"")</f>
        <v/>
      </c>
      <c r="AF200" s="0" t="str">
        <f aca="false">IF(ISNUMBER(D200),ABS(D200-$P$14),"")</f>
        <v/>
      </c>
      <c r="AG200" s="0" t="str">
        <f aca="false">IF(ISNUMBER(E200),ABS(E200-$P$15),"")</f>
        <v/>
      </c>
      <c r="AH200" s="0" t="str">
        <f aca="false">IF(ISNUMBER(F200),ABS(F200-$P$16),"")</f>
        <v/>
      </c>
    </row>
    <row r="201" customFormat="false" ht="15" hidden="false" customHeight="false" outlineLevel="0" collapsed="false">
      <c r="A201" s="17"/>
      <c r="B201" s="17"/>
      <c r="C201" s="17"/>
      <c r="D201" s="17"/>
      <c r="E201" s="17"/>
      <c r="F201" s="17"/>
      <c r="AC201" s="0" t="str">
        <f aca="false">IF(ISNUMBER(A201),ABS(A201-$P$11),"")</f>
        <v/>
      </c>
      <c r="AD201" s="0" t="str">
        <f aca="false">IF(ISNUMBER(B201),ABS(B201-$P$12),"")</f>
        <v/>
      </c>
      <c r="AE201" s="0" t="str">
        <f aca="false">IF(ISNUMBER(C201),ABS(C201-$P$13),"")</f>
        <v/>
      </c>
      <c r="AF201" s="0" t="str">
        <f aca="false">IF(ISNUMBER(D201),ABS(D201-$P$14),"")</f>
        <v/>
      </c>
      <c r="AG201" s="0" t="str">
        <f aca="false">IF(ISNUMBER(E201),ABS(E201-$P$15),"")</f>
        <v/>
      </c>
      <c r="AH201" s="0" t="str">
        <f aca="false">IF(ISNUMBER(F201),ABS(F201-$P$16),"")</f>
        <v/>
      </c>
    </row>
    <row r="202" customFormat="false" ht="15" hidden="false" customHeight="false" outlineLevel="0" collapsed="false">
      <c r="A202" s="17"/>
      <c r="B202" s="17"/>
      <c r="C202" s="17"/>
      <c r="D202" s="17"/>
      <c r="E202" s="17"/>
      <c r="F202" s="17"/>
      <c r="AC202" s="0" t="str">
        <f aca="false">IF(ISNUMBER(A202),ABS(A202-$P$11),"")</f>
        <v/>
      </c>
      <c r="AD202" s="0" t="str">
        <f aca="false">IF(ISNUMBER(B202),ABS(B202-$P$12),"")</f>
        <v/>
      </c>
      <c r="AE202" s="0" t="str">
        <f aca="false">IF(ISNUMBER(C202),ABS(C202-$P$13),"")</f>
        <v/>
      </c>
      <c r="AF202" s="0" t="str">
        <f aca="false">IF(ISNUMBER(D202),ABS(D202-$P$14),"")</f>
        <v/>
      </c>
      <c r="AG202" s="0" t="str">
        <f aca="false">IF(ISNUMBER(E202),ABS(E202-$P$15),"")</f>
        <v/>
      </c>
      <c r="AH202" s="0" t="str">
        <f aca="false">IF(ISNUMBER(F202),ABS(F202-$P$16),"")</f>
        <v/>
      </c>
    </row>
    <row r="203" customFormat="false" ht="15" hidden="false" customHeight="false" outlineLevel="0" collapsed="false">
      <c r="A203" s="17"/>
      <c r="B203" s="17"/>
      <c r="C203" s="17"/>
      <c r="D203" s="17"/>
      <c r="E203" s="17"/>
      <c r="F203" s="17"/>
      <c r="AC203" s="0" t="str">
        <f aca="false">IF(ISNUMBER(A203),ABS(A203-$P$11),"")</f>
        <v/>
      </c>
      <c r="AD203" s="0" t="str">
        <f aca="false">IF(ISNUMBER(B203),ABS(B203-$P$12),"")</f>
        <v/>
      </c>
      <c r="AE203" s="0" t="str">
        <f aca="false">IF(ISNUMBER(C203),ABS(C203-$P$13),"")</f>
        <v/>
      </c>
      <c r="AF203" s="0" t="str">
        <f aca="false">IF(ISNUMBER(D203),ABS(D203-$P$14),"")</f>
        <v/>
      </c>
      <c r="AG203" s="0" t="str">
        <f aca="false">IF(ISNUMBER(E203),ABS(E203-$P$15),"")</f>
        <v/>
      </c>
      <c r="AH203" s="0" t="str">
        <f aca="false">IF(ISNUMBER(F203),ABS(F203-$P$16),"")</f>
        <v/>
      </c>
    </row>
    <row r="204" customFormat="false" ht="15" hidden="false" customHeight="false" outlineLevel="0" collapsed="false">
      <c r="A204" s="17"/>
      <c r="B204" s="17"/>
      <c r="C204" s="17"/>
      <c r="D204" s="17"/>
      <c r="E204" s="17"/>
      <c r="F204" s="17"/>
      <c r="AC204" s="0" t="str">
        <f aca="false">IF(ISNUMBER(A204),ABS(A204-$P$11),"")</f>
        <v/>
      </c>
      <c r="AD204" s="0" t="str">
        <f aca="false">IF(ISNUMBER(B204),ABS(B204-$P$12),"")</f>
        <v/>
      </c>
      <c r="AE204" s="0" t="str">
        <f aca="false">IF(ISNUMBER(C204),ABS(C204-$P$13),"")</f>
        <v/>
      </c>
      <c r="AF204" s="0" t="str">
        <f aca="false">IF(ISNUMBER(D204),ABS(D204-$P$14),"")</f>
        <v/>
      </c>
      <c r="AG204" s="0" t="str">
        <f aca="false">IF(ISNUMBER(E204),ABS(E204-$P$15),"")</f>
        <v/>
      </c>
      <c r="AH204" s="0" t="str">
        <f aca="false">IF(ISNUMBER(F204),ABS(F204-$P$16),"")</f>
        <v/>
      </c>
    </row>
    <row r="205" customFormat="false" ht="15" hidden="false" customHeight="false" outlineLevel="0" collapsed="false">
      <c r="A205" s="17"/>
      <c r="B205" s="17"/>
      <c r="C205" s="17"/>
      <c r="D205" s="17"/>
      <c r="E205" s="17"/>
      <c r="F205" s="17"/>
      <c r="AC205" s="0" t="str">
        <f aca="false">IF(ISNUMBER(A205),ABS(A205-$P$11),"")</f>
        <v/>
      </c>
      <c r="AD205" s="0" t="str">
        <f aca="false">IF(ISNUMBER(B205),ABS(B205-$P$12),"")</f>
        <v/>
      </c>
      <c r="AE205" s="0" t="str">
        <f aca="false">IF(ISNUMBER(C205),ABS(C205-$P$13),"")</f>
        <v/>
      </c>
      <c r="AF205" s="0" t="str">
        <f aca="false">IF(ISNUMBER(D205),ABS(D205-$P$14),"")</f>
        <v/>
      </c>
      <c r="AG205" s="0" t="str">
        <f aca="false">IF(ISNUMBER(E205),ABS(E205-$P$15),"")</f>
        <v/>
      </c>
      <c r="AH205" s="0" t="str">
        <f aca="false">IF(ISNUMBER(F205),ABS(F205-$P$16),"")</f>
        <v/>
      </c>
    </row>
    <row r="206" customFormat="false" ht="15" hidden="false" customHeight="false" outlineLevel="0" collapsed="false">
      <c r="A206" s="17"/>
      <c r="B206" s="17"/>
      <c r="C206" s="17"/>
      <c r="D206" s="17"/>
      <c r="E206" s="17"/>
      <c r="F206" s="17"/>
      <c r="AC206" s="0" t="str">
        <f aca="false">IF(ISNUMBER(A206),ABS(A206-$P$11),"")</f>
        <v/>
      </c>
      <c r="AD206" s="0" t="str">
        <f aca="false">IF(ISNUMBER(B206),ABS(B206-$P$12),"")</f>
        <v/>
      </c>
      <c r="AE206" s="0" t="str">
        <f aca="false">IF(ISNUMBER(C206),ABS(C206-$P$13),"")</f>
        <v/>
      </c>
      <c r="AF206" s="0" t="str">
        <f aca="false">IF(ISNUMBER(D206),ABS(D206-$P$14),"")</f>
        <v/>
      </c>
      <c r="AG206" s="0" t="str">
        <f aca="false">IF(ISNUMBER(E206),ABS(E206-$P$15),"")</f>
        <v/>
      </c>
      <c r="AH206" s="0" t="str">
        <f aca="false">IF(ISNUMBER(F206),ABS(F206-$P$16),"")</f>
        <v/>
      </c>
    </row>
    <row r="207" customFormat="false" ht="15" hidden="false" customHeight="false" outlineLevel="0" collapsed="false">
      <c r="A207" s="17"/>
      <c r="B207" s="17"/>
      <c r="C207" s="17"/>
      <c r="D207" s="17"/>
      <c r="E207" s="17"/>
      <c r="F207" s="17"/>
      <c r="AC207" s="0" t="str">
        <f aca="false">IF(ISNUMBER(A207),ABS(A207-$P$11),"")</f>
        <v/>
      </c>
      <c r="AD207" s="0" t="str">
        <f aca="false">IF(ISNUMBER(B207),ABS(B207-$P$12),"")</f>
        <v/>
      </c>
      <c r="AE207" s="0" t="str">
        <f aca="false">IF(ISNUMBER(C207),ABS(C207-$P$13),"")</f>
        <v/>
      </c>
      <c r="AF207" s="0" t="str">
        <f aca="false">IF(ISNUMBER(D207),ABS(D207-$P$14),"")</f>
        <v/>
      </c>
      <c r="AG207" s="0" t="str">
        <f aca="false">IF(ISNUMBER(E207),ABS(E207-$P$15),"")</f>
        <v/>
      </c>
      <c r="AH207" s="0" t="str">
        <f aca="false">IF(ISNUMBER(F207),ABS(F207-$P$16),"")</f>
        <v/>
      </c>
    </row>
    <row r="208" customFormat="false" ht="15" hidden="false" customHeight="false" outlineLevel="0" collapsed="false">
      <c r="A208" s="17"/>
      <c r="B208" s="17"/>
      <c r="C208" s="17"/>
      <c r="D208" s="17"/>
      <c r="E208" s="17"/>
      <c r="F208" s="17"/>
      <c r="AC208" s="0" t="str">
        <f aca="false">IF(ISNUMBER(A208),ABS(A208-$P$11),"")</f>
        <v/>
      </c>
      <c r="AD208" s="0" t="str">
        <f aca="false">IF(ISNUMBER(B208),ABS(B208-$P$12),"")</f>
        <v/>
      </c>
      <c r="AE208" s="0" t="str">
        <f aca="false">IF(ISNUMBER(C208),ABS(C208-$P$13),"")</f>
        <v/>
      </c>
      <c r="AF208" s="0" t="str">
        <f aca="false">IF(ISNUMBER(D208),ABS(D208-$P$14),"")</f>
        <v/>
      </c>
      <c r="AG208" s="0" t="str">
        <f aca="false">IF(ISNUMBER(E208),ABS(E208-$P$15),"")</f>
        <v/>
      </c>
      <c r="AH208" s="0" t="str">
        <f aca="false">IF(ISNUMBER(F208),ABS(F208-$P$16),"")</f>
        <v/>
      </c>
    </row>
    <row r="209" customFormat="false" ht="15" hidden="false" customHeight="false" outlineLevel="0" collapsed="false">
      <c r="A209" s="17"/>
      <c r="B209" s="17"/>
      <c r="C209" s="17"/>
      <c r="D209" s="17"/>
      <c r="E209" s="17"/>
      <c r="F209" s="17"/>
      <c r="AC209" s="0" t="str">
        <f aca="false">IF(ISNUMBER(A209),ABS(A209-$P$11),"")</f>
        <v/>
      </c>
      <c r="AD209" s="0" t="str">
        <f aca="false">IF(ISNUMBER(B209),ABS(B209-$P$12),"")</f>
        <v/>
      </c>
      <c r="AE209" s="0" t="str">
        <f aca="false">IF(ISNUMBER(C209),ABS(C209-$P$13),"")</f>
        <v/>
      </c>
      <c r="AF209" s="0" t="str">
        <f aca="false">IF(ISNUMBER(D209),ABS(D209-$P$14),"")</f>
        <v/>
      </c>
      <c r="AG209" s="0" t="str">
        <f aca="false">IF(ISNUMBER(E209),ABS(E209-$P$15),"")</f>
        <v/>
      </c>
      <c r="AH209" s="0" t="str">
        <f aca="false">IF(ISNUMBER(F209),ABS(F209-$P$16),"")</f>
        <v/>
      </c>
    </row>
    <row r="210" customFormat="false" ht="15" hidden="false" customHeight="false" outlineLevel="0" collapsed="false">
      <c r="A210" s="17"/>
      <c r="B210" s="17"/>
      <c r="C210" s="17"/>
      <c r="D210" s="17"/>
      <c r="E210" s="17"/>
      <c r="F210" s="17"/>
      <c r="AC210" s="0" t="str">
        <f aca="false">IF(ISNUMBER(A210),ABS(A210-$P$11),"")</f>
        <v/>
      </c>
      <c r="AD210" s="0" t="str">
        <f aca="false">IF(ISNUMBER(B210),ABS(B210-$P$12),"")</f>
        <v/>
      </c>
      <c r="AE210" s="0" t="str">
        <f aca="false">IF(ISNUMBER(C210),ABS(C210-$P$13),"")</f>
        <v/>
      </c>
      <c r="AF210" s="0" t="str">
        <f aca="false">IF(ISNUMBER(D210),ABS(D210-$P$14),"")</f>
        <v/>
      </c>
      <c r="AG210" s="0" t="str">
        <f aca="false">IF(ISNUMBER(E210),ABS(E210-$P$15),"")</f>
        <v/>
      </c>
      <c r="AH210" s="0" t="str">
        <f aca="false">IF(ISNUMBER(F210),ABS(F210-$P$16),"")</f>
        <v/>
      </c>
    </row>
    <row r="211" customFormat="false" ht="15" hidden="false" customHeight="false" outlineLevel="0" collapsed="false">
      <c r="A211" s="17"/>
      <c r="B211" s="17"/>
      <c r="C211" s="17"/>
      <c r="D211" s="17"/>
      <c r="E211" s="17"/>
      <c r="F211" s="17"/>
      <c r="AC211" s="0" t="str">
        <f aca="false">IF(ISNUMBER(A211),ABS(A211-$P$11),"")</f>
        <v/>
      </c>
      <c r="AD211" s="0" t="str">
        <f aca="false">IF(ISNUMBER(B211),ABS(B211-$P$12),"")</f>
        <v/>
      </c>
      <c r="AE211" s="0" t="str">
        <f aca="false">IF(ISNUMBER(C211),ABS(C211-$P$13),"")</f>
        <v/>
      </c>
      <c r="AF211" s="0" t="str">
        <f aca="false">IF(ISNUMBER(D211),ABS(D211-$P$14),"")</f>
        <v/>
      </c>
      <c r="AG211" s="0" t="str">
        <f aca="false">IF(ISNUMBER(E211),ABS(E211-$P$15),"")</f>
        <v/>
      </c>
      <c r="AH211" s="0" t="str">
        <f aca="false">IF(ISNUMBER(F211),ABS(F211-$P$16),"")</f>
        <v/>
      </c>
    </row>
    <row r="212" customFormat="false" ht="15" hidden="false" customHeight="false" outlineLevel="0" collapsed="false">
      <c r="A212" s="17"/>
      <c r="B212" s="17"/>
      <c r="C212" s="17"/>
      <c r="D212" s="17"/>
      <c r="E212" s="17"/>
      <c r="F212" s="17"/>
      <c r="AC212" s="0" t="str">
        <f aca="false">IF(ISNUMBER(A212),ABS(A212-$P$11),"")</f>
        <v/>
      </c>
      <c r="AD212" s="0" t="str">
        <f aca="false">IF(ISNUMBER(B212),ABS(B212-$P$12),"")</f>
        <v/>
      </c>
      <c r="AE212" s="0" t="str">
        <f aca="false">IF(ISNUMBER(C212),ABS(C212-$P$13),"")</f>
        <v/>
      </c>
      <c r="AF212" s="0" t="str">
        <f aca="false">IF(ISNUMBER(D212),ABS(D212-$P$14),"")</f>
        <v/>
      </c>
      <c r="AG212" s="0" t="str">
        <f aca="false">IF(ISNUMBER(E212),ABS(E212-$P$15),"")</f>
        <v/>
      </c>
      <c r="AH212" s="0" t="str">
        <f aca="false">IF(ISNUMBER(F212),ABS(F212-$P$16),"")</f>
        <v/>
      </c>
    </row>
    <row r="213" customFormat="false" ht="15" hidden="false" customHeight="false" outlineLevel="0" collapsed="false">
      <c r="A213" s="17"/>
      <c r="B213" s="17"/>
      <c r="C213" s="17"/>
      <c r="D213" s="17"/>
      <c r="E213" s="17"/>
      <c r="F213" s="17"/>
      <c r="AC213" s="0" t="str">
        <f aca="false">IF(ISNUMBER(A213),ABS(A213-$P$11),"")</f>
        <v/>
      </c>
      <c r="AD213" s="0" t="str">
        <f aca="false">IF(ISNUMBER(B213),ABS(B213-$P$12),"")</f>
        <v/>
      </c>
      <c r="AE213" s="0" t="str">
        <f aca="false">IF(ISNUMBER(C213),ABS(C213-$P$13),"")</f>
        <v/>
      </c>
      <c r="AF213" s="0" t="str">
        <f aca="false">IF(ISNUMBER(D213),ABS(D213-$P$14),"")</f>
        <v/>
      </c>
      <c r="AG213" s="0" t="str">
        <f aca="false">IF(ISNUMBER(E213),ABS(E213-$P$15),"")</f>
        <v/>
      </c>
      <c r="AH213" s="0" t="str">
        <f aca="false">IF(ISNUMBER(F213),ABS(F213-$P$16),"")</f>
        <v/>
      </c>
    </row>
    <row r="214" customFormat="false" ht="15" hidden="false" customHeight="false" outlineLevel="0" collapsed="false">
      <c r="A214" s="17"/>
      <c r="B214" s="17"/>
      <c r="C214" s="17"/>
      <c r="D214" s="17"/>
      <c r="E214" s="17"/>
      <c r="F214" s="17"/>
      <c r="AC214" s="0" t="str">
        <f aca="false">IF(ISNUMBER(A214),ABS(A214-$P$11),"")</f>
        <v/>
      </c>
      <c r="AD214" s="0" t="str">
        <f aca="false">IF(ISNUMBER(B214),ABS(B214-$P$12),"")</f>
        <v/>
      </c>
      <c r="AE214" s="0" t="str">
        <f aca="false">IF(ISNUMBER(C214),ABS(C214-$P$13),"")</f>
        <v/>
      </c>
      <c r="AF214" s="0" t="str">
        <f aca="false">IF(ISNUMBER(D214),ABS(D214-$P$14),"")</f>
        <v/>
      </c>
      <c r="AG214" s="0" t="str">
        <f aca="false">IF(ISNUMBER(E214),ABS(E214-$P$15),"")</f>
        <v/>
      </c>
      <c r="AH214" s="0" t="str">
        <f aca="false">IF(ISNUMBER(F214),ABS(F214-$P$16),"")</f>
        <v/>
      </c>
    </row>
    <row r="215" customFormat="false" ht="15" hidden="false" customHeight="false" outlineLevel="0" collapsed="false">
      <c r="A215" s="17"/>
      <c r="B215" s="17"/>
      <c r="C215" s="17"/>
      <c r="D215" s="17"/>
      <c r="E215" s="17"/>
      <c r="F215" s="17"/>
      <c r="AC215" s="0" t="str">
        <f aca="false">IF(ISNUMBER(A215),ABS(A215-$P$11),"")</f>
        <v/>
      </c>
      <c r="AD215" s="0" t="str">
        <f aca="false">IF(ISNUMBER(B215),ABS(B215-$P$12),"")</f>
        <v/>
      </c>
      <c r="AE215" s="0" t="str">
        <f aca="false">IF(ISNUMBER(C215),ABS(C215-$P$13),"")</f>
        <v/>
      </c>
      <c r="AF215" s="0" t="str">
        <f aca="false">IF(ISNUMBER(D215),ABS(D215-$P$14),"")</f>
        <v/>
      </c>
      <c r="AG215" s="0" t="str">
        <f aca="false">IF(ISNUMBER(E215),ABS(E215-$P$15),"")</f>
        <v/>
      </c>
      <c r="AH215" s="0" t="str">
        <f aca="false">IF(ISNUMBER(F215),ABS(F215-$P$16),"")</f>
        <v/>
      </c>
    </row>
    <row r="216" customFormat="false" ht="15" hidden="false" customHeight="false" outlineLevel="0" collapsed="false">
      <c r="A216" s="17"/>
      <c r="B216" s="17"/>
      <c r="C216" s="17"/>
      <c r="D216" s="17"/>
      <c r="E216" s="17"/>
      <c r="F216" s="17"/>
      <c r="AC216" s="0" t="str">
        <f aca="false">IF(ISNUMBER(A216),ABS(A216-$P$11),"")</f>
        <v/>
      </c>
      <c r="AD216" s="0" t="str">
        <f aca="false">IF(ISNUMBER(B216),ABS(B216-$P$12),"")</f>
        <v/>
      </c>
      <c r="AE216" s="0" t="str">
        <f aca="false">IF(ISNUMBER(C216),ABS(C216-$P$13),"")</f>
        <v/>
      </c>
      <c r="AF216" s="0" t="str">
        <f aca="false">IF(ISNUMBER(D216),ABS(D216-$P$14),"")</f>
        <v/>
      </c>
      <c r="AG216" s="0" t="str">
        <f aca="false">IF(ISNUMBER(E216),ABS(E216-$P$15),"")</f>
        <v/>
      </c>
      <c r="AH216" s="0" t="str">
        <f aca="false">IF(ISNUMBER(F216),ABS(F216-$P$16),"")</f>
        <v/>
      </c>
    </row>
    <row r="217" customFormat="false" ht="15" hidden="false" customHeight="false" outlineLevel="0" collapsed="false">
      <c r="A217" s="17"/>
      <c r="B217" s="17"/>
      <c r="C217" s="17"/>
      <c r="D217" s="17"/>
      <c r="E217" s="17"/>
      <c r="F217" s="17"/>
      <c r="AC217" s="0" t="str">
        <f aca="false">IF(ISNUMBER(A217),ABS(A217-$P$11),"")</f>
        <v/>
      </c>
      <c r="AD217" s="0" t="str">
        <f aca="false">IF(ISNUMBER(B217),ABS(B217-$P$12),"")</f>
        <v/>
      </c>
      <c r="AE217" s="0" t="str">
        <f aca="false">IF(ISNUMBER(C217),ABS(C217-$P$13),"")</f>
        <v/>
      </c>
      <c r="AF217" s="0" t="str">
        <f aca="false">IF(ISNUMBER(D217),ABS(D217-$P$14),"")</f>
        <v/>
      </c>
      <c r="AG217" s="0" t="str">
        <f aca="false">IF(ISNUMBER(E217),ABS(E217-$P$15),"")</f>
        <v/>
      </c>
      <c r="AH217" s="0" t="str">
        <f aca="false">IF(ISNUMBER(F217),ABS(F217-$P$16),"")</f>
        <v/>
      </c>
    </row>
    <row r="218" customFormat="false" ht="15" hidden="false" customHeight="false" outlineLevel="0" collapsed="false">
      <c r="A218" s="17"/>
      <c r="B218" s="17"/>
      <c r="C218" s="17"/>
      <c r="D218" s="17"/>
      <c r="E218" s="17"/>
      <c r="F218" s="17"/>
      <c r="AC218" s="0" t="str">
        <f aca="false">IF(ISNUMBER(A218),ABS(A218-$P$11),"")</f>
        <v/>
      </c>
      <c r="AD218" s="0" t="str">
        <f aca="false">IF(ISNUMBER(B218),ABS(B218-$P$12),"")</f>
        <v/>
      </c>
      <c r="AE218" s="0" t="str">
        <f aca="false">IF(ISNUMBER(C218),ABS(C218-$P$13),"")</f>
        <v/>
      </c>
      <c r="AF218" s="0" t="str">
        <f aca="false">IF(ISNUMBER(D218),ABS(D218-$P$14),"")</f>
        <v/>
      </c>
      <c r="AG218" s="0" t="str">
        <f aca="false">IF(ISNUMBER(E218),ABS(E218-$P$15),"")</f>
        <v/>
      </c>
      <c r="AH218" s="0" t="str">
        <f aca="false">IF(ISNUMBER(F218),ABS(F218-$P$16),"")</f>
        <v/>
      </c>
    </row>
    <row r="219" customFormat="false" ht="15" hidden="false" customHeight="false" outlineLevel="0" collapsed="false">
      <c r="A219" s="17"/>
      <c r="B219" s="17"/>
      <c r="C219" s="17"/>
      <c r="D219" s="17"/>
      <c r="E219" s="17"/>
      <c r="F219" s="17"/>
      <c r="AC219" s="0" t="str">
        <f aca="false">IF(ISNUMBER(A219),ABS(A219-$P$11),"")</f>
        <v/>
      </c>
      <c r="AD219" s="0" t="str">
        <f aca="false">IF(ISNUMBER(B219),ABS(B219-$P$12),"")</f>
        <v/>
      </c>
      <c r="AE219" s="0" t="str">
        <f aca="false">IF(ISNUMBER(C219),ABS(C219-$P$13),"")</f>
        <v/>
      </c>
      <c r="AF219" s="0" t="str">
        <f aca="false">IF(ISNUMBER(D219),ABS(D219-$P$14),"")</f>
        <v/>
      </c>
      <c r="AG219" s="0" t="str">
        <f aca="false">IF(ISNUMBER(E219),ABS(E219-$P$15),"")</f>
        <v/>
      </c>
      <c r="AH219" s="0" t="str">
        <f aca="false">IF(ISNUMBER(F219),ABS(F219-$P$16),"")</f>
        <v/>
      </c>
    </row>
    <row r="220" customFormat="false" ht="15" hidden="false" customHeight="false" outlineLevel="0" collapsed="false">
      <c r="A220" s="17"/>
      <c r="B220" s="17"/>
      <c r="C220" s="17"/>
      <c r="D220" s="17"/>
      <c r="E220" s="17"/>
      <c r="F220" s="17"/>
      <c r="AC220" s="0" t="str">
        <f aca="false">IF(ISNUMBER(A220),ABS(A220-$P$11),"")</f>
        <v/>
      </c>
      <c r="AD220" s="0" t="str">
        <f aca="false">IF(ISNUMBER(B220),ABS(B220-$P$12),"")</f>
        <v/>
      </c>
      <c r="AE220" s="0" t="str">
        <f aca="false">IF(ISNUMBER(C220),ABS(C220-$P$13),"")</f>
        <v/>
      </c>
      <c r="AF220" s="0" t="str">
        <f aca="false">IF(ISNUMBER(D220),ABS(D220-$P$14),"")</f>
        <v/>
      </c>
      <c r="AG220" s="0" t="str">
        <f aca="false">IF(ISNUMBER(E220),ABS(E220-$P$15),"")</f>
        <v/>
      </c>
      <c r="AH220" s="0" t="str">
        <f aca="false">IF(ISNUMBER(F220),ABS(F220-$P$16),"")</f>
        <v/>
      </c>
    </row>
    <row r="221" customFormat="false" ht="15" hidden="false" customHeight="false" outlineLevel="0" collapsed="false">
      <c r="A221" s="17"/>
      <c r="B221" s="17"/>
      <c r="C221" s="17"/>
      <c r="D221" s="17"/>
      <c r="E221" s="17"/>
      <c r="F221" s="17"/>
      <c r="AC221" s="0" t="str">
        <f aca="false">IF(ISNUMBER(A221),ABS(A221-$P$11),"")</f>
        <v/>
      </c>
      <c r="AD221" s="0" t="str">
        <f aca="false">IF(ISNUMBER(B221),ABS(B221-$P$12),"")</f>
        <v/>
      </c>
      <c r="AE221" s="0" t="str">
        <f aca="false">IF(ISNUMBER(C221),ABS(C221-$P$13),"")</f>
        <v/>
      </c>
      <c r="AF221" s="0" t="str">
        <f aca="false">IF(ISNUMBER(D221),ABS(D221-$P$14),"")</f>
        <v/>
      </c>
      <c r="AG221" s="0" t="str">
        <f aca="false">IF(ISNUMBER(E221),ABS(E221-$P$15),"")</f>
        <v/>
      </c>
      <c r="AH221" s="0" t="str">
        <f aca="false">IF(ISNUMBER(F221),ABS(F221-$P$16),"")</f>
        <v/>
      </c>
    </row>
    <row r="222" customFormat="false" ht="15" hidden="false" customHeight="false" outlineLevel="0" collapsed="false">
      <c r="A222" s="17"/>
      <c r="B222" s="17"/>
      <c r="C222" s="17"/>
      <c r="D222" s="17"/>
      <c r="E222" s="17"/>
      <c r="F222" s="17"/>
      <c r="AC222" s="0" t="str">
        <f aca="false">IF(ISNUMBER(A222),ABS(A222-$P$11),"")</f>
        <v/>
      </c>
      <c r="AD222" s="0" t="str">
        <f aca="false">IF(ISNUMBER(B222),ABS(B222-$P$12),"")</f>
        <v/>
      </c>
      <c r="AE222" s="0" t="str">
        <f aca="false">IF(ISNUMBER(C222),ABS(C222-$P$13),"")</f>
        <v/>
      </c>
      <c r="AF222" s="0" t="str">
        <f aca="false">IF(ISNUMBER(D222),ABS(D222-$P$14),"")</f>
        <v/>
      </c>
      <c r="AG222" s="0" t="str">
        <f aca="false">IF(ISNUMBER(E222),ABS(E222-$P$15),"")</f>
        <v/>
      </c>
      <c r="AH222" s="0" t="str">
        <f aca="false">IF(ISNUMBER(F222),ABS(F222-$P$16),"")</f>
        <v/>
      </c>
    </row>
    <row r="223" customFormat="false" ht="15" hidden="false" customHeight="false" outlineLevel="0" collapsed="false">
      <c r="A223" s="17"/>
      <c r="B223" s="17"/>
      <c r="C223" s="17"/>
      <c r="D223" s="17"/>
      <c r="E223" s="17"/>
      <c r="F223" s="17"/>
      <c r="AC223" s="0" t="str">
        <f aca="false">IF(ISNUMBER(A223),ABS(A223-$P$11),"")</f>
        <v/>
      </c>
      <c r="AD223" s="0" t="str">
        <f aca="false">IF(ISNUMBER(B223),ABS(B223-$P$12),"")</f>
        <v/>
      </c>
      <c r="AE223" s="0" t="str">
        <f aca="false">IF(ISNUMBER(C223),ABS(C223-$P$13),"")</f>
        <v/>
      </c>
      <c r="AF223" s="0" t="str">
        <f aca="false">IF(ISNUMBER(D223),ABS(D223-$P$14),"")</f>
        <v/>
      </c>
      <c r="AG223" s="0" t="str">
        <f aca="false">IF(ISNUMBER(E223),ABS(E223-$P$15),"")</f>
        <v/>
      </c>
      <c r="AH223" s="0" t="str">
        <f aca="false">IF(ISNUMBER(F223),ABS(F223-$P$16),"")</f>
        <v/>
      </c>
    </row>
    <row r="224" customFormat="false" ht="15" hidden="false" customHeight="false" outlineLevel="0" collapsed="false">
      <c r="A224" s="17"/>
      <c r="B224" s="17"/>
      <c r="C224" s="17"/>
      <c r="D224" s="17"/>
      <c r="E224" s="17"/>
      <c r="F224" s="17"/>
      <c r="AC224" s="0" t="str">
        <f aca="false">IF(ISNUMBER(A224),ABS(A224-$P$11),"")</f>
        <v/>
      </c>
      <c r="AD224" s="0" t="str">
        <f aca="false">IF(ISNUMBER(B224),ABS(B224-$P$12),"")</f>
        <v/>
      </c>
      <c r="AE224" s="0" t="str">
        <f aca="false">IF(ISNUMBER(C224),ABS(C224-$P$13),"")</f>
        <v/>
      </c>
      <c r="AF224" s="0" t="str">
        <f aca="false">IF(ISNUMBER(D224),ABS(D224-$P$14),"")</f>
        <v/>
      </c>
      <c r="AG224" s="0" t="str">
        <f aca="false">IF(ISNUMBER(E224),ABS(E224-$P$15),"")</f>
        <v/>
      </c>
      <c r="AH224" s="0" t="str">
        <f aca="false">IF(ISNUMBER(F224),ABS(F224-$P$16),"")</f>
        <v/>
      </c>
    </row>
    <row r="225" customFormat="false" ht="15" hidden="false" customHeight="false" outlineLevel="0" collapsed="false">
      <c r="A225" s="17"/>
      <c r="B225" s="17"/>
      <c r="C225" s="17"/>
      <c r="D225" s="17"/>
      <c r="E225" s="17"/>
      <c r="F225" s="17"/>
      <c r="AC225" s="0" t="str">
        <f aca="false">IF(ISNUMBER(A225),ABS(A225-$P$11),"")</f>
        <v/>
      </c>
      <c r="AD225" s="0" t="str">
        <f aca="false">IF(ISNUMBER(B225),ABS(B225-$P$12),"")</f>
        <v/>
      </c>
      <c r="AE225" s="0" t="str">
        <f aca="false">IF(ISNUMBER(C225),ABS(C225-$P$13),"")</f>
        <v/>
      </c>
      <c r="AF225" s="0" t="str">
        <f aca="false">IF(ISNUMBER(D225),ABS(D225-$P$14),"")</f>
        <v/>
      </c>
      <c r="AG225" s="0" t="str">
        <f aca="false">IF(ISNUMBER(E225),ABS(E225-$P$15),"")</f>
        <v/>
      </c>
      <c r="AH225" s="0" t="str">
        <f aca="false">IF(ISNUMBER(F225),ABS(F225-$P$16),"")</f>
        <v/>
      </c>
    </row>
    <row r="226" customFormat="false" ht="15" hidden="false" customHeight="false" outlineLevel="0" collapsed="false">
      <c r="A226" s="17"/>
      <c r="B226" s="17"/>
      <c r="C226" s="17"/>
      <c r="D226" s="17"/>
      <c r="E226" s="17"/>
      <c r="F226" s="17"/>
      <c r="AC226" s="0" t="str">
        <f aca="false">IF(ISNUMBER(A226),ABS(A226-$P$11),"")</f>
        <v/>
      </c>
      <c r="AD226" s="0" t="str">
        <f aca="false">IF(ISNUMBER(B226),ABS(B226-$P$12),"")</f>
        <v/>
      </c>
      <c r="AE226" s="0" t="str">
        <f aca="false">IF(ISNUMBER(C226),ABS(C226-$P$13),"")</f>
        <v/>
      </c>
      <c r="AF226" s="0" t="str">
        <f aca="false">IF(ISNUMBER(D226),ABS(D226-$P$14),"")</f>
        <v/>
      </c>
      <c r="AG226" s="0" t="str">
        <f aca="false">IF(ISNUMBER(E226),ABS(E226-$P$15),"")</f>
        <v/>
      </c>
      <c r="AH226" s="0" t="str">
        <f aca="false">IF(ISNUMBER(F226),ABS(F226-$P$16),"")</f>
        <v/>
      </c>
    </row>
    <row r="227" customFormat="false" ht="15" hidden="false" customHeight="false" outlineLevel="0" collapsed="false">
      <c r="A227" s="17"/>
      <c r="B227" s="17"/>
      <c r="C227" s="17"/>
      <c r="D227" s="17"/>
      <c r="E227" s="17"/>
      <c r="F227" s="17"/>
      <c r="AC227" s="0" t="str">
        <f aca="false">IF(ISNUMBER(A227),ABS(A227-$P$11),"")</f>
        <v/>
      </c>
      <c r="AD227" s="0" t="str">
        <f aca="false">IF(ISNUMBER(B227),ABS(B227-$P$12),"")</f>
        <v/>
      </c>
      <c r="AE227" s="0" t="str">
        <f aca="false">IF(ISNUMBER(C227),ABS(C227-$P$13),"")</f>
        <v/>
      </c>
      <c r="AF227" s="0" t="str">
        <f aca="false">IF(ISNUMBER(D227),ABS(D227-$P$14),"")</f>
        <v/>
      </c>
      <c r="AG227" s="0" t="str">
        <f aca="false">IF(ISNUMBER(E227),ABS(E227-$P$15),"")</f>
        <v/>
      </c>
      <c r="AH227" s="0" t="str">
        <f aca="false">IF(ISNUMBER(F227),ABS(F227-$P$16),"")</f>
        <v/>
      </c>
    </row>
    <row r="228" customFormat="false" ht="15" hidden="false" customHeight="false" outlineLevel="0" collapsed="false">
      <c r="A228" s="17"/>
      <c r="B228" s="17"/>
      <c r="C228" s="17"/>
      <c r="D228" s="17"/>
      <c r="E228" s="17"/>
      <c r="F228" s="17"/>
      <c r="AC228" s="0" t="str">
        <f aca="false">IF(ISNUMBER(A228),ABS(A228-$P$11),"")</f>
        <v/>
      </c>
      <c r="AD228" s="0" t="str">
        <f aca="false">IF(ISNUMBER(B228),ABS(B228-$P$12),"")</f>
        <v/>
      </c>
      <c r="AE228" s="0" t="str">
        <f aca="false">IF(ISNUMBER(C228),ABS(C228-$P$13),"")</f>
        <v/>
      </c>
      <c r="AF228" s="0" t="str">
        <f aca="false">IF(ISNUMBER(D228),ABS(D228-$P$14),"")</f>
        <v/>
      </c>
      <c r="AG228" s="0" t="str">
        <f aca="false">IF(ISNUMBER(E228),ABS(E228-$P$15),"")</f>
        <v/>
      </c>
      <c r="AH228" s="0" t="str">
        <f aca="false">IF(ISNUMBER(F228),ABS(F228-$P$16),"")</f>
        <v/>
      </c>
    </row>
    <row r="229" customFormat="false" ht="15" hidden="false" customHeight="false" outlineLevel="0" collapsed="false">
      <c r="A229" s="17"/>
      <c r="B229" s="17"/>
      <c r="C229" s="17"/>
      <c r="D229" s="17"/>
      <c r="E229" s="17"/>
      <c r="F229" s="17"/>
      <c r="AC229" s="0" t="str">
        <f aca="false">IF(ISNUMBER(A229),ABS(A229-$P$11),"")</f>
        <v/>
      </c>
      <c r="AD229" s="0" t="str">
        <f aca="false">IF(ISNUMBER(B229),ABS(B229-$P$12),"")</f>
        <v/>
      </c>
      <c r="AE229" s="0" t="str">
        <f aca="false">IF(ISNUMBER(C229),ABS(C229-$P$13),"")</f>
        <v/>
      </c>
      <c r="AF229" s="0" t="str">
        <f aca="false">IF(ISNUMBER(D229),ABS(D229-$P$14),"")</f>
        <v/>
      </c>
      <c r="AG229" s="0" t="str">
        <f aca="false">IF(ISNUMBER(E229),ABS(E229-$P$15),"")</f>
        <v/>
      </c>
      <c r="AH229" s="0" t="str">
        <f aca="false">IF(ISNUMBER(F229),ABS(F229-$P$16),"")</f>
        <v/>
      </c>
    </row>
    <row r="230" customFormat="false" ht="15" hidden="false" customHeight="false" outlineLevel="0" collapsed="false">
      <c r="A230" s="17"/>
      <c r="B230" s="17"/>
      <c r="C230" s="17"/>
      <c r="D230" s="17"/>
      <c r="E230" s="17"/>
      <c r="F230" s="17"/>
      <c r="AC230" s="0" t="str">
        <f aca="false">IF(ISNUMBER(A230),ABS(A230-$P$11),"")</f>
        <v/>
      </c>
      <c r="AD230" s="0" t="str">
        <f aca="false">IF(ISNUMBER(B230),ABS(B230-$P$12),"")</f>
        <v/>
      </c>
      <c r="AE230" s="0" t="str">
        <f aca="false">IF(ISNUMBER(C230),ABS(C230-$P$13),"")</f>
        <v/>
      </c>
      <c r="AF230" s="0" t="str">
        <f aca="false">IF(ISNUMBER(D230),ABS(D230-$P$14),"")</f>
        <v/>
      </c>
      <c r="AG230" s="0" t="str">
        <f aca="false">IF(ISNUMBER(E230),ABS(E230-$P$15),"")</f>
        <v/>
      </c>
      <c r="AH230" s="0" t="str">
        <f aca="false">IF(ISNUMBER(F230),ABS(F230-$P$16),"")</f>
        <v/>
      </c>
    </row>
    <row r="231" customFormat="false" ht="15" hidden="false" customHeight="false" outlineLevel="0" collapsed="false">
      <c r="A231" s="17"/>
      <c r="B231" s="17"/>
      <c r="C231" s="17"/>
      <c r="D231" s="17"/>
      <c r="E231" s="17"/>
      <c r="F231" s="17"/>
      <c r="AC231" s="0" t="str">
        <f aca="false">IF(ISNUMBER(A231),ABS(A231-$P$11),"")</f>
        <v/>
      </c>
      <c r="AD231" s="0" t="str">
        <f aca="false">IF(ISNUMBER(B231),ABS(B231-$P$12),"")</f>
        <v/>
      </c>
      <c r="AE231" s="0" t="str">
        <f aca="false">IF(ISNUMBER(C231),ABS(C231-$P$13),"")</f>
        <v/>
      </c>
      <c r="AF231" s="0" t="str">
        <f aca="false">IF(ISNUMBER(D231),ABS(D231-$P$14),"")</f>
        <v/>
      </c>
      <c r="AG231" s="0" t="str">
        <f aca="false">IF(ISNUMBER(E231),ABS(E231-$P$15),"")</f>
        <v/>
      </c>
      <c r="AH231" s="0" t="str">
        <f aca="false">IF(ISNUMBER(F231),ABS(F231-$P$16),"")</f>
        <v/>
      </c>
    </row>
    <row r="232" customFormat="false" ht="15" hidden="false" customHeight="false" outlineLevel="0" collapsed="false">
      <c r="A232" s="17"/>
      <c r="B232" s="17"/>
      <c r="C232" s="17"/>
      <c r="D232" s="17"/>
      <c r="E232" s="17"/>
      <c r="F232" s="17"/>
      <c r="AC232" s="0" t="str">
        <f aca="false">IF(ISNUMBER(A232),ABS(A232-$P$11),"")</f>
        <v/>
      </c>
      <c r="AD232" s="0" t="str">
        <f aca="false">IF(ISNUMBER(B232),ABS(B232-$P$12),"")</f>
        <v/>
      </c>
      <c r="AE232" s="0" t="str">
        <f aca="false">IF(ISNUMBER(C232),ABS(C232-$P$13),"")</f>
        <v/>
      </c>
      <c r="AF232" s="0" t="str">
        <f aca="false">IF(ISNUMBER(D232),ABS(D232-$P$14),"")</f>
        <v/>
      </c>
      <c r="AG232" s="0" t="str">
        <f aca="false">IF(ISNUMBER(E232),ABS(E232-$P$15),"")</f>
        <v/>
      </c>
      <c r="AH232" s="0" t="str">
        <f aca="false">IF(ISNUMBER(F232),ABS(F232-$P$16),"")</f>
        <v/>
      </c>
    </row>
    <row r="233" customFormat="false" ht="15" hidden="false" customHeight="false" outlineLevel="0" collapsed="false">
      <c r="A233" s="17"/>
      <c r="B233" s="17"/>
      <c r="C233" s="17"/>
      <c r="D233" s="17"/>
      <c r="E233" s="17"/>
      <c r="F233" s="17"/>
      <c r="AC233" s="0" t="str">
        <f aca="false">IF(ISNUMBER(A233),ABS(A233-$P$11),"")</f>
        <v/>
      </c>
      <c r="AD233" s="0" t="str">
        <f aca="false">IF(ISNUMBER(B233),ABS(B233-$P$12),"")</f>
        <v/>
      </c>
      <c r="AE233" s="0" t="str">
        <f aca="false">IF(ISNUMBER(C233),ABS(C233-$P$13),"")</f>
        <v/>
      </c>
      <c r="AF233" s="0" t="str">
        <f aca="false">IF(ISNUMBER(D233),ABS(D233-$P$14),"")</f>
        <v/>
      </c>
      <c r="AG233" s="0" t="str">
        <f aca="false">IF(ISNUMBER(E233),ABS(E233-$P$15),"")</f>
        <v/>
      </c>
      <c r="AH233" s="0" t="str">
        <f aca="false">IF(ISNUMBER(F233),ABS(F233-$P$16),"")</f>
        <v/>
      </c>
    </row>
    <row r="234" customFormat="false" ht="15" hidden="false" customHeight="false" outlineLevel="0" collapsed="false">
      <c r="A234" s="17"/>
      <c r="B234" s="17"/>
      <c r="C234" s="17"/>
      <c r="D234" s="17"/>
      <c r="E234" s="17"/>
      <c r="F234" s="17"/>
      <c r="AC234" s="0" t="str">
        <f aca="false">IF(ISNUMBER(A234),ABS(A234-$P$11),"")</f>
        <v/>
      </c>
      <c r="AD234" s="0" t="str">
        <f aca="false">IF(ISNUMBER(B234),ABS(B234-$P$12),"")</f>
        <v/>
      </c>
      <c r="AE234" s="0" t="str">
        <f aca="false">IF(ISNUMBER(C234),ABS(C234-$P$13),"")</f>
        <v/>
      </c>
      <c r="AF234" s="0" t="str">
        <f aca="false">IF(ISNUMBER(D234),ABS(D234-$P$14),"")</f>
        <v/>
      </c>
      <c r="AG234" s="0" t="str">
        <f aca="false">IF(ISNUMBER(E234),ABS(E234-$P$15),"")</f>
        <v/>
      </c>
      <c r="AH234" s="0" t="str">
        <f aca="false">IF(ISNUMBER(F234),ABS(F234-$P$16),"")</f>
        <v/>
      </c>
    </row>
    <row r="235" customFormat="false" ht="15" hidden="false" customHeight="false" outlineLevel="0" collapsed="false">
      <c r="A235" s="17"/>
      <c r="B235" s="17"/>
      <c r="C235" s="17"/>
      <c r="D235" s="17"/>
      <c r="E235" s="17"/>
      <c r="F235" s="17"/>
      <c r="AC235" s="0" t="str">
        <f aca="false">IF(ISNUMBER(A235),ABS(A235-$P$11),"")</f>
        <v/>
      </c>
      <c r="AD235" s="0" t="str">
        <f aca="false">IF(ISNUMBER(B235),ABS(B235-$P$12),"")</f>
        <v/>
      </c>
      <c r="AE235" s="0" t="str">
        <f aca="false">IF(ISNUMBER(C235),ABS(C235-$P$13),"")</f>
        <v/>
      </c>
      <c r="AF235" s="0" t="str">
        <f aca="false">IF(ISNUMBER(D235),ABS(D235-$P$14),"")</f>
        <v/>
      </c>
      <c r="AG235" s="0" t="str">
        <f aca="false">IF(ISNUMBER(E235),ABS(E235-$P$15),"")</f>
        <v/>
      </c>
      <c r="AH235" s="0" t="str">
        <f aca="false">IF(ISNUMBER(F235),ABS(F235-$P$16),"")</f>
        <v/>
      </c>
    </row>
    <row r="236" customFormat="false" ht="15" hidden="false" customHeight="false" outlineLevel="0" collapsed="false">
      <c r="A236" s="17"/>
      <c r="B236" s="17"/>
      <c r="C236" s="17"/>
      <c r="D236" s="17"/>
      <c r="E236" s="17"/>
      <c r="F236" s="17"/>
      <c r="AC236" s="0" t="str">
        <f aca="false">IF(ISNUMBER(A236),ABS(A236-$P$11),"")</f>
        <v/>
      </c>
      <c r="AD236" s="0" t="str">
        <f aca="false">IF(ISNUMBER(B236),ABS(B236-$P$12),"")</f>
        <v/>
      </c>
      <c r="AE236" s="0" t="str">
        <f aca="false">IF(ISNUMBER(C236),ABS(C236-$P$13),"")</f>
        <v/>
      </c>
      <c r="AF236" s="0" t="str">
        <f aca="false">IF(ISNUMBER(D236),ABS(D236-$P$14),"")</f>
        <v/>
      </c>
      <c r="AG236" s="0" t="str">
        <f aca="false">IF(ISNUMBER(E236),ABS(E236-$P$15),"")</f>
        <v/>
      </c>
      <c r="AH236" s="0" t="str">
        <f aca="false">IF(ISNUMBER(F236),ABS(F236-$P$16),"")</f>
        <v/>
      </c>
    </row>
    <row r="237" customFormat="false" ht="15" hidden="false" customHeight="false" outlineLevel="0" collapsed="false">
      <c r="A237" s="17"/>
      <c r="B237" s="17"/>
      <c r="C237" s="17"/>
      <c r="D237" s="17"/>
      <c r="E237" s="17"/>
      <c r="F237" s="17"/>
      <c r="AC237" s="0" t="str">
        <f aca="false">IF(ISNUMBER(A237),ABS(A237-$P$11),"")</f>
        <v/>
      </c>
      <c r="AD237" s="0" t="str">
        <f aca="false">IF(ISNUMBER(B237),ABS(B237-$P$12),"")</f>
        <v/>
      </c>
      <c r="AE237" s="0" t="str">
        <f aca="false">IF(ISNUMBER(C237),ABS(C237-$P$13),"")</f>
        <v/>
      </c>
      <c r="AF237" s="0" t="str">
        <f aca="false">IF(ISNUMBER(D237),ABS(D237-$P$14),"")</f>
        <v/>
      </c>
      <c r="AG237" s="0" t="str">
        <f aca="false">IF(ISNUMBER(E237),ABS(E237-$P$15),"")</f>
        <v/>
      </c>
      <c r="AH237" s="0" t="str">
        <f aca="false">IF(ISNUMBER(F237),ABS(F237-$P$16),"")</f>
        <v/>
      </c>
    </row>
    <row r="238" customFormat="false" ht="15" hidden="false" customHeight="false" outlineLevel="0" collapsed="false">
      <c r="A238" s="17"/>
      <c r="B238" s="17"/>
      <c r="C238" s="17"/>
      <c r="D238" s="17"/>
      <c r="E238" s="17"/>
      <c r="F238" s="17"/>
      <c r="AC238" s="0" t="str">
        <f aca="false">IF(ISNUMBER(A238),ABS(A238-$P$11),"")</f>
        <v/>
      </c>
      <c r="AD238" s="0" t="str">
        <f aca="false">IF(ISNUMBER(B238),ABS(B238-$P$12),"")</f>
        <v/>
      </c>
      <c r="AE238" s="0" t="str">
        <f aca="false">IF(ISNUMBER(C238),ABS(C238-$P$13),"")</f>
        <v/>
      </c>
      <c r="AF238" s="0" t="str">
        <f aca="false">IF(ISNUMBER(D238),ABS(D238-$P$14),"")</f>
        <v/>
      </c>
      <c r="AG238" s="0" t="str">
        <f aca="false">IF(ISNUMBER(E238),ABS(E238-$P$15),"")</f>
        <v/>
      </c>
      <c r="AH238" s="0" t="str">
        <f aca="false">IF(ISNUMBER(F238),ABS(F238-$P$16),"")</f>
        <v/>
      </c>
    </row>
    <row r="239" customFormat="false" ht="15" hidden="false" customHeight="false" outlineLevel="0" collapsed="false">
      <c r="A239" s="17"/>
      <c r="B239" s="17"/>
      <c r="C239" s="17"/>
      <c r="D239" s="17"/>
      <c r="E239" s="17"/>
      <c r="F239" s="17"/>
      <c r="AC239" s="0" t="str">
        <f aca="false">IF(ISNUMBER(A239),ABS(A239-$P$11),"")</f>
        <v/>
      </c>
      <c r="AD239" s="0" t="str">
        <f aca="false">IF(ISNUMBER(B239),ABS(B239-$P$12),"")</f>
        <v/>
      </c>
      <c r="AE239" s="0" t="str">
        <f aca="false">IF(ISNUMBER(C239),ABS(C239-$P$13),"")</f>
        <v/>
      </c>
      <c r="AF239" s="0" t="str">
        <f aca="false">IF(ISNUMBER(D239),ABS(D239-$P$14),"")</f>
        <v/>
      </c>
      <c r="AG239" s="0" t="str">
        <f aca="false">IF(ISNUMBER(E239),ABS(E239-$P$15),"")</f>
        <v/>
      </c>
      <c r="AH239" s="0" t="str">
        <f aca="false">IF(ISNUMBER(F239),ABS(F239-$P$16),"")</f>
        <v/>
      </c>
    </row>
    <row r="240" customFormat="false" ht="15" hidden="false" customHeight="false" outlineLevel="0" collapsed="false">
      <c r="A240" s="17"/>
      <c r="B240" s="17"/>
      <c r="C240" s="17"/>
      <c r="D240" s="17"/>
      <c r="E240" s="17"/>
      <c r="F240" s="17"/>
      <c r="AC240" s="0" t="str">
        <f aca="false">IF(ISNUMBER(A240),ABS(A240-$P$11),"")</f>
        <v/>
      </c>
      <c r="AD240" s="0" t="str">
        <f aca="false">IF(ISNUMBER(B240),ABS(B240-$P$12),"")</f>
        <v/>
      </c>
      <c r="AE240" s="0" t="str">
        <f aca="false">IF(ISNUMBER(C240),ABS(C240-$P$13),"")</f>
        <v/>
      </c>
      <c r="AF240" s="0" t="str">
        <f aca="false">IF(ISNUMBER(D240),ABS(D240-$P$14),"")</f>
        <v/>
      </c>
      <c r="AG240" s="0" t="str">
        <f aca="false">IF(ISNUMBER(E240),ABS(E240-$P$15),"")</f>
        <v/>
      </c>
      <c r="AH240" s="0" t="str">
        <f aca="false">IF(ISNUMBER(F240),ABS(F240-$P$16),"")</f>
        <v/>
      </c>
    </row>
    <row r="241" customFormat="false" ht="15" hidden="false" customHeight="false" outlineLevel="0" collapsed="false">
      <c r="A241" s="17"/>
      <c r="B241" s="17"/>
      <c r="C241" s="17"/>
      <c r="D241" s="17"/>
      <c r="E241" s="17"/>
      <c r="F241" s="17"/>
      <c r="AC241" s="0" t="str">
        <f aca="false">IF(ISNUMBER(A241),ABS(A241-$P$11),"")</f>
        <v/>
      </c>
      <c r="AD241" s="0" t="str">
        <f aca="false">IF(ISNUMBER(B241),ABS(B241-$P$12),"")</f>
        <v/>
      </c>
      <c r="AE241" s="0" t="str">
        <f aca="false">IF(ISNUMBER(C241),ABS(C241-$P$13),"")</f>
        <v/>
      </c>
      <c r="AF241" s="0" t="str">
        <f aca="false">IF(ISNUMBER(D241),ABS(D241-$P$14),"")</f>
        <v/>
      </c>
      <c r="AG241" s="0" t="str">
        <f aca="false">IF(ISNUMBER(E241),ABS(E241-$P$15),"")</f>
        <v/>
      </c>
      <c r="AH241" s="0" t="str">
        <f aca="false">IF(ISNUMBER(F241),ABS(F241-$P$16),"")</f>
        <v/>
      </c>
    </row>
    <row r="242" customFormat="false" ht="15" hidden="false" customHeight="false" outlineLevel="0" collapsed="false">
      <c r="A242" s="17"/>
      <c r="B242" s="17"/>
      <c r="C242" s="17"/>
      <c r="D242" s="17"/>
      <c r="E242" s="17"/>
      <c r="F242" s="17"/>
      <c r="AC242" s="0" t="str">
        <f aca="false">IF(ISNUMBER(A242),ABS(A242-$P$11),"")</f>
        <v/>
      </c>
      <c r="AD242" s="0" t="str">
        <f aca="false">IF(ISNUMBER(B242),ABS(B242-$P$12),"")</f>
        <v/>
      </c>
      <c r="AE242" s="0" t="str">
        <f aca="false">IF(ISNUMBER(C242),ABS(C242-$P$13),"")</f>
        <v/>
      </c>
      <c r="AF242" s="0" t="str">
        <f aca="false">IF(ISNUMBER(D242),ABS(D242-$P$14),"")</f>
        <v/>
      </c>
      <c r="AG242" s="0" t="str">
        <f aca="false">IF(ISNUMBER(E242),ABS(E242-$P$15),"")</f>
        <v/>
      </c>
      <c r="AH242" s="0" t="str">
        <f aca="false">IF(ISNUMBER(F242),ABS(F242-$P$16),"")</f>
        <v/>
      </c>
    </row>
    <row r="243" customFormat="false" ht="15" hidden="false" customHeight="false" outlineLevel="0" collapsed="false">
      <c r="A243" s="17"/>
      <c r="B243" s="17"/>
      <c r="C243" s="17"/>
      <c r="D243" s="17"/>
      <c r="E243" s="17"/>
      <c r="F243" s="17"/>
      <c r="AC243" s="0" t="str">
        <f aca="false">IF(ISNUMBER(A243),ABS(A243-$P$11),"")</f>
        <v/>
      </c>
      <c r="AD243" s="0" t="str">
        <f aca="false">IF(ISNUMBER(B243),ABS(B243-$P$12),"")</f>
        <v/>
      </c>
      <c r="AE243" s="0" t="str">
        <f aca="false">IF(ISNUMBER(C243),ABS(C243-$P$13),"")</f>
        <v/>
      </c>
      <c r="AF243" s="0" t="str">
        <f aca="false">IF(ISNUMBER(D243),ABS(D243-$P$14),"")</f>
        <v/>
      </c>
      <c r="AG243" s="0" t="str">
        <f aca="false">IF(ISNUMBER(E243),ABS(E243-$P$15),"")</f>
        <v/>
      </c>
      <c r="AH243" s="0" t="str">
        <f aca="false">IF(ISNUMBER(F243),ABS(F243-$P$16),"")</f>
        <v/>
      </c>
    </row>
    <row r="244" customFormat="false" ht="15" hidden="false" customHeight="false" outlineLevel="0" collapsed="false">
      <c r="A244" s="17"/>
      <c r="B244" s="17"/>
      <c r="C244" s="17"/>
      <c r="D244" s="17"/>
      <c r="E244" s="17"/>
      <c r="F244" s="17"/>
      <c r="AC244" s="0" t="str">
        <f aca="false">IF(ISNUMBER(A244),ABS(A244-$P$11),"")</f>
        <v/>
      </c>
      <c r="AD244" s="0" t="str">
        <f aca="false">IF(ISNUMBER(B244),ABS(B244-$P$12),"")</f>
        <v/>
      </c>
      <c r="AE244" s="0" t="str">
        <f aca="false">IF(ISNUMBER(C244),ABS(C244-$P$13),"")</f>
        <v/>
      </c>
      <c r="AF244" s="0" t="str">
        <f aca="false">IF(ISNUMBER(D244),ABS(D244-$P$14),"")</f>
        <v/>
      </c>
      <c r="AG244" s="0" t="str">
        <f aca="false">IF(ISNUMBER(E244),ABS(E244-$P$15),"")</f>
        <v/>
      </c>
      <c r="AH244" s="0" t="str">
        <f aca="false">IF(ISNUMBER(F244),ABS(F244-$P$16),"")</f>
        <v/>
      </c>
    </row>
    <row r="245" customFormat="false" ht="15" hidden="false" customHeight="false" outlineLevel="0" collapsed="false">
      <c r="A245" s="17"/>
      <c r="B245" s="17"/>
      <c r="C245" s="17"/>
      <c r="D245" s="17"/>
      <c r="E245" s="17"/>
      <c r="F245" s="17"/>
      <c r="AC245" s="0" t="str">
        <f aca="false">IF(ISNUMBER(A245),ABS(A245-$P$11),"")</f>
        <v/>
      </c>
      <c r="AD245" s="0" t="str">
        <f aca="false">IF(ISNUMBER(B245),ABS(B245-$P$12),"")</f>
        <v/>
      </c>
      <c r="AE245" s="0" t="str">
        <f aca="false">IF(ISNUMBER(C245),ABS(C245-$P$13),"")</f>
        <v/>
      </c>
      <c r="AF245" s="0" t="str">
        <f aca="false">IF(ISNUMBER(D245),ABS(D245-$P$14),"")</f>
        <v/>
      </c>
      <c r="AG245" s="0" t="str">
        <f aca="false">IF(ISNUMBER(E245),ABS(E245-$P$15),"")</f>
        <v/>
      </c>
      <c r="AH245" s="0" t="str">
        <f aca="false">IF(ISNUMBER(F245),ABS(F245-$P$16),"")</f>
        <v/>
      </c>
    </row>
    <row r="246" customFormat="false" ht="15" hidden="false" customHeight="false" outlineLevel="0" collapsed="false">
      <c r="A246" s="17"/>
      <c r="B246" s="17"/>
      <c r="C246" s="17"/>
      <c r="D246" s="17"/>
      <c r="E246" s="17"/>
      <c r="F246" s="17"/>
      <c r="AC246" s="0" t="str">
        <f aca="false">IF(ISNUMBER(A246),ABS(A246-$P$11),"")</f>
        <v/>
      </c>
      <c r="AD246" s="0" t="str">
        <f aca="false">IF(ISNUMBER(B246),ABS(B246-$P$12),"")</f>
        <v/>
      </c>
      <c r="AE246" s="0" t="str">
        <f aca="false">IF(ISNUMBER(C246),ABS(C246-$P$13),"")</f>
        <v/>
      </c>
      <c r="AF246" s="0" t="str">
        <f aca="false">IF(ISNUMBER(D246),ABS(D246-$P$14),"")</f>
        <v/>
      </c>
      <c r="AG246" s="0" t="str">
        <f aca="false">IF(ISNUMBER(E246),ABS(E246-$P$15),"")</f>
        <v/>
      </c>
      <c r="AH246" s="0" t="str">
        <f aca="false">IF(ISNUMBER(F246),ABS(F246-$P$16),"")</f>
        <v/>
      </c>
    </row>
    <row r="247" customFormat="false" ht="15" hidden="false" customHeight="false" outlineLevel="0" collapsed="false">
      <c r="A247" s="17"/>
      <c r="B247" s="17"/>
      <c r="C247" s="17"/>
      <c r="D247" s="17"/>
      <c r="E247" s="17"/>
      <c r="F247" s="17"/>
      <c r="AC247" s="0" t="str">
        <f aca="false">IF(ISNUMBER(A247),ABS(A247-$P$11),"")</f>
        <v/>
      </c>
      <c r="AD247" s="0" t="str">
        <f aca="false">IF(ISNUMBER(B247),ABS(B247-$P$12),"")</f>
        <v/>
      </c>
      <c r="AE247" s="0" t="str">
        <f aca="false">IF(ISNUMBER(C247),ABS(C247-$P$13),"")</f>
        <v/>
      </c>
      <c r="AF247" s="0" t="str">
        <f aca="false">IF(ISNUMBER(D247),ABS(D247-$P$14),"")</f>
        <v/>
      </c>
      <c r="AG247" s="0" t="str">
        <f aca="false">IF(ISNUMBER(E247),ABS(E247-$P$15),"")</f>
        <v/>
      </c>
      <c r="AH247" s="0" t="str">
        <f aca="false">IF(ISNUMBER(F247),ABS(F247-$P$16),"")</f>
        <v/>
      </c>
    </row>
    <row r="248" customFormat="false" ht="15" hidden="false" customHeight="false" outlineLevel="0" collapsed="false">
      <c r="A248" s="17"/>
      <c r="B248" s="17"/>
      <c r="C248" s="17"/>
      <c r="D248" s="17"/>
      <c r="E248" s="17"/>
      <c r="F248" s="17"/>
      <c r="AC248" s="0" t="str">
        <f aca="false">IF(ISNUMBER(A248),ABS(A248-$P$11),"")</f>
        <v/>
      </c>
      <c r="AD248" s="0" t="str">
        <f aca="false">IF(ISNUMBER(B248),ABS(B248-$P$12),"")</f>
        <v/>
      </c>
      <c r="AE248" s="0" t="str">
        <f aca="false">IF(ISNUMBER(C248),ABS(C248-$P$13),"")</f>
        <v/>
      </c>
      <c r="AF248" s="0" t="str">
        <f aca="false">IF(ISNUMBER(D248),ABS(D248-$P$14),"")</f>
        <v/>
      </c>
      <c r="AG248" s="0" t="str">
        <f aca="false">IF(ISNUMBER(E248),ABS(E248-$P$15),"")</f>
        <v/>
      </c>
      <c r="AH248" s="0" t="str">
        <f aca="false">IF(ISNUMBER(F248),ABS(F248-$P$16),"")</f>
        <v/>
      </c>
    </row>
    <row r="249" customFormat="false" ht="15" hidden="false" customHeight="false" outlineLevel="0" collapsed="false">
      <c r="A249" s="17"/>
      <c r="B249" s="17"/>
      <c r="C249" s="17"/>
      <c r="D249" s="17"/>
      <c r="E249" s="17"/>
      <c r="F249" s="17"/>
      <c r="AC249" s="0" t="str">
        <f aca="false">IF(ISNUMBER(A249),ABS(A249-$P$11),"")</f>
        <v/>
      </c>
      <c r="AD249" s="0" t="str">
        <f aca="false">IF(ISNUMBER(B249),ABS(B249-$P$12),"")</f>
        <v/>
      </c>
      <c r="AE249" s="0" t="str">
        <f aca="false">IF(ISNUMBER(C249),ABS(C249-$P$13),"")</f>
        <v/>
      </c>
      <c r="AF249" s="0" t="str">
        <f aca="false">IF(ISNUMBER(D249),ABS(D249-$P$14),"")</f>
        <v/>
      </c>
      <c r="AG249" s="0" t="str">
        <f aca="false">IF(ISNUMBER(E249),ABS(E249-$P$15),"")</f>
        <v/>
      </c>
      <c r="AH249" s="0" t="str">
        <f aca="false">IF(ISNUMBER(F249),ABS(F249-$P$16),"")</f>
        <v/>
      </c>
    </row>
    <row r="250" customFormat="false" ht="15" hidden="false" customHeight="false" outlineLevel="0" collapsed="false">
      <c r="A250" s="17"/>
      <c r="B250" s="17"/>
      <c r="C250" s="17"/>
      <c r="D250" s="17"/>
      <c r="E250" s="17"/>
      <c r="F250" s="17"/>
      <c r="AC250" s="0" t="str">
        <f aca="false">IF(ISNUMBER(A250),ABS(A250-$P$11),"")</f>
        <v/>
      </c>
      <c r="AD250" s="0" t="str">
        <f aca="false">IF(ISNUMBER(B250),ABS(B250-$P$12),"")</f>
        <v/>
      </c>
      <c r="AE250" s="0" t="str">
        <f aca="false">IF(ISNUMBER(C250),ABS(C250-$P$13),"")</f>
        <v/>
      </c>
      <c r="AF250" s="0" t="str">
        <f aca="false">IF(ISNUMBER(D250),ABS(D250-$P$14),"")</f>
        <v/>
      </c>
      <c r="AG250" s="0" t="str">
        <f aca="false">IF(ISNUMBER(E250),ABS(E250-$P$15),"")</f>
        <v/>
      </c>
      <c r="AH250" s="0" t="str">
        <f aca="false">IF(ISNUMBER(F250),ABS(F250-$P$16),"")</f>
        <v/>
      </c>
    </row>
    <row r="251" customFormat="false" ht="15" hidden="false" customHeight="false" outlineLevel="0" collapsed="false">
      <c r="A251" s="17"/>
      <c r="B251" s="17"/>
      <c r="C251" s="17"/>
      <c r="D251" s="17"/>
      <c r="E251" s="17"/>
      <c r="F251" s="17"/>
      <c r="AC251" s="0" t="str">
        <f aca="false">IF(ISNUMBER(A251),ABS(A251-$P$11),"")</f>
        <v/>
      </c>
      <c r="AD251" s="0" t="str">
        <f aca="false">IF(ISNUMBER(B251),ABS(B251-$P$12),"")</f>
        <v/>
      </c>
      <c r="AE251" s="0" t="str">
        <f aca="false">IF(ISNUMBER(C251),ABS(C251-$P$13),"")</f>
        <v/>
      </c>
      <c r="AF251" s="0" t="str">
        <f aca="false">IF(ISNUMBER(D251),ABS(D251-$P$14),"")</f>
        <v/>
      </c>
      <c r="AG251" s="0" t="str">
        <f aca="false">IF(ISNUMBER(E251),ABS(E251-$P$15),"")</f>
        <v/>
      </c>
      <c r="AH251" s="0" t="str">
        <f aca="false">IF(ISNUMBER(F251),ABS(F251-$P$16),"")</f>
        <v/>
      </c>
    </row>
    <row r="252" customFormat="false" ht="15" hidden="false" customHeight="false" outlineLevel="0" collapsed="false">
      <c r="A252" s="17"/>
      <c r="B252" s="17"/>
      <c r="C252" s="17"/>
      <c r="D252" s="17"/>
      <c r="E252" s="17"/>
      <c r="F252" s="17"/>
      <c r="AC252" s="0" t="str">
        <f aca="false">IF(ISNUMBER(A252),ABS(A252-$P$11),"")</f>
        <v/>
      </c>
      <c r="AD252" s="0" t="str">
        <f aca="false">IF(ISNUMBER(B252),ABS(B252-$P$12),"")</f>
        <v/>
      </c>
      <c r="AE252" s="0" t="str">
        <f aca="false">IF(ISNUMBER(C252),ABS(C252-$P$13),"")</f>
        <v/>
      </c>
      <c r="AF252" s="0" t="str">
        <f aca="false">IF(ISNUMBER(D252),ABS(D252-$P$14),"")</f>
        <v/>
      </c>
      <c r="AG252" s="0" t="str">
        <f aca="false">IF(ISNUMBER(E252),ABS(E252-$P$15),"")</f>
        <v/>
      </c>
      <c r="AH252" s="0" t="str">
        <f aca="false">IF(ISNUMBER(F252),ABS(F252-$P$16),"")</f>
        <v/>
      </c>
    </row>
    <row r="253" customFormat="false" ht="15" hidden="false" customHeight="false" outlineLevel="0" collapsed="false">
      <c r="A253" s="17"/>
      <c r="B253" s="17"/>
      <c r="C253" s="17"/>
      <c r="D253" s="17"/>
      <c r="E253" s="17"/>
      <c r="F253" s="17"/>
      <c r="AC253" s="0" t="str">
        <f aca="false">IF(ISNUMBER(A253),ABS(A253-$P$11),"")</f>
        <v/>
      </c>
      <c r="AD253" s="0" t="str">
        <f aca="false">IF(ISNUMBER(B253),ABS(B253-$P$12),"")</f>
        <v/>
      </c>
      <c r="AE253" s="0" t="str">
        <f aca="false">IF(ISNUMBER(C253),ABS(C253-$P$13),"")</f>
        <v/>
      </c>
      <c r="AF253" s="0" t="str">
        <f aca="false">IF(ISNUMBER(D253),ABS(D253-$P$14),"")</f>
        <v/>
      </c>
      <c r="AG253" s="0" t="str">
        <f aca="false">IF(ISNUMBER(E253),ABS(E253-$P$15),"")</f>
        <v/>
      </c>
      <c r="AH253" s="0" t="str">
        <f aca="false">IF(ISNUMBER(F253),ABS(F253-$P$16),"")</f>
        <v/>
      </c>
    </row>
    <row r="254" customFormat="false" ht="15" hidden="false" customHeight="false" outlineLevel="0" collapsed="false">
      <c r="A254" s="17"/>
      <c r="B254" s="17"/>
      <c r="C254" s="17"/>
      <c r="D254" s="17"/>
      <c r="E254" s="17"/>
      <c r="F254" s="17"/>
      <c r="AC254" s="0" t="str">
        <f aca="false">IF(ISNUMBER(A254),ABS(A254-$P$11),"")</f>
        <v/>
      </c>
      <c r="AD254" s="0" t="str">
        <f aca="false">IF(ISNUMBER(B254),ABS(B254-$P$12),"")</f>
        <v/>
      </c>
      <c r="AE254" s="0" t="str">
        <f aca="false">IF(ISNUMBER(C254),ABS(C254-$P$13),"")</f>
        <v/>
      </c>
      <c r="AF254" s="0" t="str">
        <f aca="false">IF(ISNUMBER(D254),ABS(D254-$P$14),"")</f>
        <v/>
      </c>
      <c r="AG254" s="0" t="str">
        <f aca="false">IF(ISNUMBER(E254),ABS(E254-$P$15),"")</f>
        <v/>
      </c>
      <c r="AH254" s="0" t="str">
        <f aca="false">IF(ISNUMBER(F254),ABS(F254-$P$16),"")</f>
        <v/>
      </c>
    </row>
    <row r="255" customFormat="false" ht="15" hidden="false" customHeight="false" outlineLevel="0" collapsed="false">
      <c r="A255" s="17"/>
      <c r="B255" s="17"/>
      <c r="C255" s="17"/>
      <c r="D255" s="17"/>
      <c r="E255" s="17"/>
      <c r="F255" s="17"/>
      <c r="AC255" s="0" t="str">
        <f aca="false">IF(ISNUMBER(A255),ABS(A255-$P$11),"")</f>
        <v/>
      </c>
      <c r="AD255" s="0" t="str">
        <f aca="false">IF(ISNUMBER(B255),ABS(B255-$P$12),"")</f>
        <v/>
      </c>
      <c r="AE255" s="0" t="str">
        <f aca="false">IF(ISNUMBER(C255),ABS(C255-$P$13),"")</f>
        <v/>
      </c>
      <c r="AF255" s="0" t="str">
        <f aca="false">IF(ISNUMBER(D255),ABS(D255-$P$14),"")</f>
        <v/>
      </c>
      <c r="AG255" s="0" t="str">
        <f aca="false">IF(ISNUMBER(E255),ABS(E255-$P$15),"")</f>
        <v/>
      </c>
      <c r="AH255" s="0" t="str">
        <f aca="false">IF(ISNUMBER(F255),ABS(F255-$P$16),"")</f>
        <v/>
      </c>
    </row>
    <row r="256" customFormat="false" ht="15" hidden="false" customHeight="false" outlineLevel="0" collapsed="false">
      <c r="A256" s="17"/>
      <c r="B256" s="17"/>
      <c r="C256" s="17"/>
      <c r="D256" s="17"/>
      <c r="E256" s="17"/>
      <c r="F256" s="17"/>
      <c r="AC256" s="0" t="str">
        <f aca="false">IF(ISNUMBER(A256),ABS(A256-$P$11),"")</f>
        <v/>
      </c>
      <c r="AD256" s="0" t="str">
        <f aca="false">IF(ISNUMBER(B256),ABS(B256-$P$12),"")</f>
        <v/>
      </c>
      <c r="AE256" s="0" t="str">
        <f aca="false">IF(ISNUMBER(C256),ABS(C256-$P$13),"")</f>
        <v/>
      </c>
      <c r="AF256" s="0" t="str">
        <f aca="false">IF(ISNUMBER(D256),ABS(D256-$P$14),"")</f>
        <v/>
      </c>
      <c r="AG256" s="0" t="str">
        <f aca="false">IF(ISNUMBER(E256),ABS(E256-$P$15),"")</f>
        <v/>
      </c>
      <c r="AH256" s="0" t="str">
        <f aca="false">IF(ISNUMBER(F256),ABS(F256-$P$16),"")</f>
        <v/>
      </c>
    </row>
    <row r="257" customFormat="false" ht="15" hidden="false" customHeight="false" outlineLevel="0" collapsed="false">
      <c r="A257" s="17"/>
      <c r="B257" s="17"/>
      <c r="C257" s="17"/>
      <c r="D257" s="17"/>
      <c r="E257" s="17"/>
      <c r="F257" s="17"/>
      <c r="AC257" s="0" t="str">
        <f aca="false">IF(ISNUMBER(A257),ABS(A257-$P$11),"")</f>
        <v/>
      </c>
      <c r="AD257" s="0" t="str">
        <f aca="false">IF(ISNUMBER(B257),ABS(B257-$P$12),"")</f>
        <v/>
      </c>
      <c r="AE257" s="0" t="str">
        <f aca="false">IF(ISNUMBER(C257),ABS(C257-$P$13),"")</f>
        <v/>
      </c>
      <c r="AF257" s="0" t="str">
        <f aca="false">IF(ISNUMBER(D257),ABS(D257-$P$14),"")</f>
        <v/>
      </c>
      <c r="AG257" s="0" t="str">
        <f aca="false">IF(ISNUMBER(E257),ABS(E257-$P$15),"")</f>
        <v/>
      </c>
      <c r="AH257" s="0" t="str">
        <f aca="false">IF(ISNUMBER(F257),ABS(F257-$P$16),"")</f>
        <v/>
      </c>
    </row>
    <row r="258" customFormat="false" ht="15" hidden="false" customHeight="false" outlineLevel="0" collapsed="false">
      <c r="A258" s="17"/>
      <c r="B258" s="17"/>
      <c r="C258" s="17"/>
      <c r="D258" s="17"/>
      <c r="E258" s="17"/>
      <c r="F258" s="17"/>
      <c r="AC258" s="0" t="str">
        <f aca="false">IF(ISNUMBER(A258),ABS(A258-$P$11),"")</f>
        <v/>
      </c>
      <c r="AD258" s="0" t="str">
        <f aca="false">IF(ISNUMBER(B258),ABS(B258-$P$12),"")</f>
        <v/>
      </c>
      <c r="AE258" s="0" t="str">
        <f aca="false">IF(ISNUMBER(C258),ABS(C258-$P$13),"")</f>
        <v/>
      </c>
      <c r="AF258" s="0" t="str">
        <f aca="false">IF(ISNUMBER(D258),ABS(D258-$P$14),"")</f>
        <v/>
      </c>
      <c r="AG258" s="0" t="str">
        <f aca="false">IF(ISNUMBER(E258),ABS(E258-$P$15),"")</f>
        <v/>
      </c>
      <c r="AH258" s="0" t="str">
        <f aca="false">IF(ISNUMBER(F258),ABS(F258-$P$16),"")</f>
        <v/>
      </c>
    </row>
    <row r="259" customFormat="false" ht="15" hidden="false" customHeight="false" outlineLevel="0" collapsed="false">
      <c r="A259" s="17"/>
      <c r="B259" s="17"/>
      <c r="C259" s="17"/>
      <c r="D259" s="17"/>
      <c r="E259" s="17"/>
      <c r="F259" s="17"/>
      <c r="AC259" s="0" t="str">
        <f aca="false">IF(ISNUMBER(A259),ABS(A259-$P$11),"")</f>
        <v/>
      </c>
      <c r="AD259" s="0" t="str">
        <f aca="false">IF(ISNUMBER(B259),ABS(B259-$P$12),"")</f>
        <v/>
      </c>
      <c r="AE259" s="0" t="str">
        <f aca="false">IF(ISNUMBER(C259),ABS(C259-$P$13),"")</f>
        <v/>
      </c>
      <c r="AF259" s="0" t="str">
        <f aca="false">IF(ISNUMBER(D259),ABS(D259-$P$14),"")</f>
        <v/>
      </c>
      <c r="AG259" s="0" t="str">
        <f aca="false">IF(ISNUMBER(E259),ABS(E259-$P$15),"")</f>
        <v/>
      </c>
      <c r="AH259" s="0" t="str">
        <f aca="false">IF(ISNUMBER(F259),ABS(F259-$P$16),"")</f>
        <v/>
      </c>
    </row>
    <row r="260" customFormat="false" ht="15" hidden="false" customHeight="false" outlineLevel="0" collapsed="false">
      <c r="A260" s="17"/>
      <c r="B260" s="17"/>
      <c r="C260" s="17"/>
      <c r="D260" s="17"/>
      <c r="E260" s="17"/>
      <c r="F260" s="17"/>
      <c r="AC260" s="0" t="str">
        <f aca="false">IF(ISNUMBER(A260),ABS(A260-$P$11),"")</f>
        <v/>
      </c>
      <c r="AD260" s="0" t="str">
        <f aca="false">IF(ISNUMBER(B260),ABS(B260-$P$12),"")</f>
        <v/>
      </c>
      <c r="AE260" s="0" t="str">
        <f aca="false">IF(ISNUMBER(C260),ABS(C260-$P$13),"")</f>
        <v/>
      </c>
      <c r="AF260" s="0" t="str">
        <f aca="false">IF(ISNUMBER(D260),ABS(D260-$P$14),"")</f>
        <v/>
      </c>
      <c r="AG260" s="0" t="str">
        <f aca="false">IF(ISNUMBER(E260),ABS(E260-$P$15),"")</f>
        <v/>
      </c>
      <c r="AH260" s="0" t="str">
        <f aca="false">IF(ISNUMBER(F260),ABS(F260-$P$16),"")</f>
        <v/>
      </c>
    </row>
    <row r="261" customFormat="false" ht="15" hidden="false" customHeight="false" outlineLevel="0" collapsed="false">
      <c r="A261" s="17"/>
      <c r="B261" s="17"/>
      <c r="C261" s="17"/>
      <c r="D261" s="17"/>
      <c r="E261" s="17"/>
      <c r="F261" s="17"/>
      <c r="AC261" s="0" t="str">
        <f aca="false">IF(ISNUMBER(A261),ABS(A261-$P$11),"")</f>
        <v/>
      </c>
      <c r="AD261" s="0" t="str">
        <f aca="false">IF(ISNUMBER(B261),ABS(B261-$P$12),"")</f>
        <v/>
      </c>
      <c r="AE261" s="0" t="str">
        <f aca="false">IF(ISNUMBER(C261),ABS(C261-$P$13),"")</f>
        <v/>
      </c>
      <c r="AF261" s="0" t="str">
        <f aca="false">IF(ISNUMBER(D261),ABS(D261-$P$14),"")</f>
        <v/>
      </c>
      <c r="AG261" s="0" t="str">
        <f aca="false">IF(ISNUMBER(E261),ABS(E261-$P$15),"")</f>
        <v/>
      </c>
      <c r="AH261" s="0" t="str">
        <f aca="false">IF(ISNUMBER(F261),ABS(F261-$P$16),"")</f>
        <v/>
      </c>
    </row>
    <row r="262" customFormat="false" ht="15" hidden="false" customHeight="false" outlineLevel="0" collapsed="false">
      <c r="A262" s="17"/>
      <c r="B262" s="17"/>
      <c r="C262" s="17"/>
      <c r="D262" s="17"/>
      <c r="E262" s="17"/>
      <c r="F262" s="17"/>
      <c r="AC262" s="0" t="str">
        <f aca="false">IF(ISNUMBER(A262),ABS(A262-$P$11),"")</f>
        <v/>
      </c>
      <c r="AD262" s="0" t="str">
        <f aca="false">IF(ISNUMBER(B262),ABS(B262-$P$12),"")</f>
        <v/>
      </c>
      <c r="AE262" s="0" t="str">
        <f aca="false">IF(ISNUMBER(C262),ABS(C262-$P$13),"")</f>
        <v/>
      </c>
      <c r="AF262" s="0" t="str">
        <f aca="false">IF(ISNUMBER(D262),ABS(D262-$P$14),"")</f>
        <v/>
      </c>
      <c r="AG262" s="0" t="str">
        <f aca="false">IF(ISNUMBER(E262),ABS(E262-$P$15),"")</f>
        <v/>
      </c>
      <c r="AH262" s="0" t="str">
        <f aca="false">IF(ISNUMBER(F262),ABS(F262-$P$16),"")</f>
        <v/>
      </c>
    </row>
    <row r="263" customFormat="false" ht="15" hidden="false" customHeight="false" outlineLevel="0" collapsed="false">
      <c r="A263" s="17"/>
      <c r="B263" s="17"/>
      <c r="C263" s="17"/>
      <c r="D263" s="17"/>
      <c r="E263" s="17"/>
      <c r="F263" s="17"/>
      <c r="AC263" s="0" t="str">
        <f aca="false">IF(ISNUMBER(A263),ABS(A263-$P$11),"")</f>
        <v/>
      </c>
      <c r="AD263" s="0" t="str">
        <f aca="false">IF(ISNUMBER(B263),ABS(B263-$P$12),"")</f>
        <v/>
      </c>
      <c r="AE263" s="0" t="str">
        <f aca="false">IF(ISNUMBER(C263),ABS(C263-$P$13),"")</f>
        <v/>
      </c>
      <c r="AF263" s="0" t="str">
        <f aca="false">IF(ISNUMBER(D263),ABS(D263-$P$14),"")</f>
        <v/>
      </c>
      <c r="AG263" s="0" t="str">
        <f aca="false">IF(ISNUMBER(E263),ABS(E263-$P$15),"")</f>
        <v/>
      </c>
      <c r="AH263" s="0" t="str">
        <f aca="false">IF(ISNUMBER(F263),ABS(F263-$P$16),"")</f>
        <v/>
      </c>
    </row>
    <row r="264" customFormat="false" ht="15" hidden="false" customHeight="false" outlineLevel="0" collapsed="false">
      <c r="A264" s="17"/>
      <c r="B264" s="17"/>
      <c r="C264" s="17"/>
      <c r="D264" s="17"/>
      <c r="E264" s="17"/>
      <c r="F264" s="17"/>
      <c r="AC264" s="0" t="str">
        <f aca="false">IF(ISNUMBER(A264),ABS(A264-$P$11),"")</f>
        <v/>
      </c>
      <c r="AD264" s="0" t="str">
        <f aca="false">IF(ISNUMBER(B264),ABS(B264-$P$12),"")</f>
        <v/>
      </c>
      <c r="AE264" s="0" t="str">
        <f aca="false">IF(ISNUMBER(C264),ABS(C264-$P$13),"")</f>
        <v/>
      </c>
      <c r="AF264" s="0" t="str">
        <f aca="false">IF(ISNUMBER(D264),ABS(D264-$P$14),"")</f>
        <v/>
      </c>
      <c r="AG264" s="0" t="str">
        <f aca="false">IF(ISNUMBER(E264),ABS(E264-$P$15),"")</f>
        <v/>
      </c>
      <c r="AH264" s="0" t="str">
        <f aca="false">IF(ISNUMBER(F264),ABS(F264-$P$16),"")</f>
        <v/>
      </c>
    </row>
    <row r="265" customFormat="false" ht="15" hidden="false" customHeight="false" outlineLevel="0" collapsed="false">
      <c r="A265" s="17"/>
      <c r="B265" s="17"/>
      <c r="C265" s="17"/>
      <c r="D265" s="17"/>
      <c r="E265" s="17"/>
      <c r="F265" s="17"/>
      <c r="AC265" s="0" t="str">
        <f aca="false">IF(ISNUMBER(A265),ABS(A265-$P$11),"")</f>
        <v/>
      </c>
      <c r="AD265" s="0" t="str">
        <f aca="false">IF(ISNUMBER(B265),ABS(B265-$P$12),"")</f>
        <v/>
      </c>
      <c r="AE265" s="0" t="str">
        <f aca="false">IF(ISNUMBER(C265),ABS(C265-$P$13),"")</f>
        <v/>
      </c>
      <c r="AF265" s="0" t="str">
        <f aca="false">IF(ISNUMBER(D265),ABS(D265-$P$14),"")</f>
        <v/>
      </c>
      <c r="AG265" s="0" t="str">
        <f aca="false">IF(ISNUMBER(E265),ABS(E265-$P$15),"")</f>
        <v/>
      </c>
      <c r="AH265" s="0" t="str">
        <f aca="false">IF(ISNUMBER(F265),ABS(F265-$P$16),"")</f>
        <v/>
      </c>
    </row>
    <row r="266" customFormat="false" ht="15" hidden="false" customHeight="false" outlineLevel="0" collapsed="false">
      <c r="A266" s="17"/>
      <c r="B266" s="17"/>
      <c r="C266" s="17"/>
      <c r="D266" s="17"/>
      <c r="E266" s="17"/>
      <c r="F266" s="17"/>
      <c r="AC266" s="0" t="str">
        <f aca="false">IF(ISNUMBER(A266),ABS(A266-$P$11),"")</f>
        <v/>
      </c>
      <c r="AD266" s="0" t="str">
        <f aca="false">IF(ISNUMBER(B266),ABS(B266-$P$12),"")</f>
        <v/>
      </c>
      <c r="AE266" s="0" t="str">
        <f aca="false">IF(ISNUMBER(C266),ABS(C266-$P$13),"")</f>
        <v/>
      </c>
      <c r="AF266" s="0" t="str">
        <f aca="false">IF(ISNUMBER(D266),ABS(D266-$P$14),"")</f>
        <v/>
      </c>
      <c r="AG266" s="0" t="str">
        <f aca="false">IF(ISNUMBER(E266),ABS(E266-$P$15),"")</f>
        <v/>
      </c>
      <c r="AH266" s="0" t="str">
        <f aca="false">IF(ISNUMBER(F266),ABS(F266-$P$16),"")</f>
        <v/>
      </c>
    </row>
    <row r="267" customFormat="false" ht="15" hidden="false" customHeight="false" outlineLevel="0" collapsed="false">
      <c r="A267" s="17"/>
      <c r="B267" s="17"/>
      <c r="C267" s="17"/>
      <c r="D267" s="17"/>
      <c r="E267" s="17"/>
      <c r="F267" s="17"/>
      <c r="AC267" s="0" t="str">
        <f aca="false">IF(ISNUMBER(A267),ABS(A267-$P$11),"")</f>
        <v/>
      </c>
      <c r="AD267" s="0" t="str">
        <f aca="false">IF(ISNUMBER(B267),ABS(B267-$P$12),"")</f>
        <v/>
      </c>
      <c r="AE267" s="0" t="str">
        <f aca="false">IF(ISNUMBER(C267),ABS(C267-$P$13),"")</f>
        <v/>
      </c>
      <c r="AF267" s="0" t="str">
        <f aca="false">IF(ISNUMBER(D267),ABS(D267-$P$14),"")</f>
        <v/>
      </c>
      <c r="AG267" s="0" t="str">
        <f aca="false">IF(ISNUMBER(E267),ABS(E267-$P$15),"")</f>
        <v/>
      </c>
      <c r="AH267" s="0" t="str">
        <f aca="false">IF(ISNUMBER(F267),ABS(F267-$P$16),"")</f>
        <v/>
      </c>
    </row>
    <row r="268" customFormat="false" ht="15" hidden="false" customHeight="false" outlineLevel="0" collapsed="false">
      <c r="A268" s="17"/>
      <c r="B268" s="17"/>
      <c r="C268" s="17"/>
      <c r="D268" s="17"/>
      <c r="E268" s="17"/>
      <c r="F268" s="17"/>
      <c r="AC268" s="0" t="str">
        <f aca="false">IF(ISNUMBER(A268),ABS(A268-$P$11),"")</f>
        <v/>
      </c>
      <c r="AD268" s="0" t="str">
        <f aca="false">IF(ISNUMBER(B268),ABS(B268-$P$12),"")</f>
        <v/>
      </c>
      <c r="AE268" s="0" t="str">
        <f aca="false">IF(ISNUMBER(C268),ABS(C268-$P$13),"")</f>
        <v/>
      </c>
      <c r="AF268" s="0" t="str">
        <f aca="false">IF(ISNUMBER(D268),ABS(D268-$P$14),"")</f>
        <v/>
      </c>
      <c r="AG268" s="0" t="str">
        <f aca="false">IF(ISNUMBER(E268),ABS(E268-$P$15),"")</f>
        <v/>
      </c>
      <c r="AH268" s="0" t="str">
        <f aca="false">IF(ISNUMBER(F268),ABS(F268-$P$16),"")</f>
        <v/>
      </c>
    </row>
    <row r="269" customFormat="false" ht="15" hidden="false" customHeight="false" outlineLevel="0" collapsed="false">
      <c r="A269" s="17"/>
      <c r="B269" s="17"/>
      <c r="C269" s="17"/>
      <c r="D269" s="17"/>
      <c r="E269" s="17"/>
      <c r="F269" s="17"/>
      <c r="AC269" s="0" t="str">
        <f aca="false">IF(ISNUMBER(A269),ABS(A269-$P$11),"")</f>
        <v/>
      </c>
      <c r="AD269" s="0" t="str">
        <f aca="false">IF(ISNUMBER(B269),ABS(B269-$P$12),"")</f>
        <v/>
      </c>
      <c r="AE269" s="0" t="str">
        <f aca="false">IF(ISNUMBER(C269),ABS(C269-$P$13),"")</f>
        <v/>
      </c>
      <c r="AF269" s="0" t="str">
        <f aca="false">IF(ISNUMBER(D269),ABS(D269-$P$14),"")</f>
        <v/>
      </c>
      <c r="AG269" s="0" t="str">
        <f aca="false">IF(ISNUMBER(E269),ABS(E269-$P$15),"")</f>
        <v/>
      </c>
      <c r="AH269" s="0" t="str">
        <f aca="false">IF(ISNUMBER(F269),ABS(F269-$P$16),"")</f>
        <v/>
      </c>
    </row>
    <row r="270" customFormat="false" ht="15" hidden="false" customHeight="false" outlineLevel="0" collapsed="false">
      <c r="A270" s="17"/>
      <c r="B270" s="17"/>
      <c r="C270" s="17"/>
      <c r="D270" s="17"/>
      <c r="E270" s="17"/>
      <c r="F270" s="17"/>
      <c r="AC270" s="0" t="str">
        <f aca="false">IF(ISNUMBER(A270),ABS(A270-$P$11),"")</f>
        <v/>
      </c>
      <c r="AD270" s="0" t="str">
        <f aca="false">IF(ISNUMBER(B270),ABS(B270-$P$12),"")</f>
        <v/>
      </c>
      <c r="AE270" s="0" t="str">
        <f aca="false">IF(ISNUMBER(C270),ABS(C270-$P$13),"")</f>
        <v/>
      </c>
      <c r="AF270" s="0" t="str">
        <f aca="false">IF(ISNUMBER(D270),ABS(D270-$P$14),"")</f>
        <v/>
      </c>
      <c r="AG270" s="0" t="str">
        <f aca="false">IF(ISNUMBER(E270),ABS(E270-$P$15),"")</f>
        <v/>
      </c>
      <c r="AH270" s="0" t="str">
        <f aca="false">IF(ISNUMBER(F270),ABS(F270-$P$16),"")</f>
        <v/>
      </c>
    </row>
    <row r="271" customFormat="false" ht="15" hidden="false" customHeight="false" outlineLevel="0" collapsed="false">
      <c r="A271" s="17"/>
      <c r="B271" s="17"/>
      <c r="C271" s="17"/>
      <c r="D271" s="17"/>
      <c r="E271" s="17"/>
      <c r="F271" s="17"/>
      <c r="AC271" s="0" t="str">
        <f aca="false">IF(ISNUMBER(A271),ABS(A271-$P$11),"")</f>
        <v/>
      </c>
      <c r="AD271" s="0" t="str">
        <f aca="false">IF(ISNUMBER(B271),ABS(B271-$P$12),"")</f>
        <v/>
      </c>
      <c r="AE271" s="0" t="str">
        <f aca="false">IF(ISNUMBER(C271),ABS(C271-$P$13),"")</f>
        <v/>
      </c>
      <c r="AF271" s="0" t="str">
        <f aca="false">IF(ISNUMBER(D271),ABS(D271-$P$14),"")</f>
        <v/>
      </c>
      <c r="AG271" s="0" t="str">
        <f aca="false">IF(ISNUMBER(E271),ABS(E271-$P$15),"")</f>
        <v/>
      </c>
      <c r="AH271" s="0" t="str">
        <f aca="false">IF(ISNUMBER(F271),ABS(F271-$P$16),"")</f>
        <v/>
      </c>
    </row>
    <row r="272" customFormat="false" ht="15" hidden="false" customHeight="false" outlineLevel="0" collapsed="false">
      <c r="A272" s="17"/>
      <c r="B272" s="17"/>
      <c r="C272" s="17"/>
      <c r="D272" s="17"/>
      <c r="E272" s="17"/>
      <c r="F272" s="17"/>
      <c r="AC272" s="0" t="str">
        <f aca="false">IF(ISNUMBER(A272),ABS(A272-$P$11),"")</f>
        <v/>
      </c>
      <c r="AD272" s="0" t="str">
        <f aca="false">IF(ISNUMBER(B272),ABS(B272-$P$12),"")</f>
        <v/>
      </c>
      <c r="AE272" s="0" t="str">
        <f aca="false">IF(ISNUMBER(C272),ABS(C272-$P$13),"")</f>
        <v/>
      </c>
      <c r="AF272" s="0" t="str">
        <f aca="false">IF(ISNUMBER(D272),ABS(D272-$P$14),"")</f>
        <v/>
      </c>
      <c r="AG272" s="0" t="str">
        <f aca="false">IF(ISNUMBER(E272),ABS(E272-$P$15),"")</f>
        <v/>
      </c>
      <c r="AH272" s="0" t="str">
        <f aca="false">IF(ISNUMBER(F272),ABS(F272-$P$16),"")</f>
        <v/>
      </c>
    </row>
    <row r="273" customFormat="false" ht="15" hidden="false" customHeight="false" outlineLevel="0" collapsed="false">
      <c r="A273" s="17"/>
      <c r="B273" s="17"/>
      <c r="C273" s="17"/>
      <c r="D273" s="17"/>
      <c r="E273" s="17"/>
      <c r="F273" s="17"/>
      <c r="AC273" s="0" t="str">
        <f aca="false">IF(ISNUMBER(A273),ABS(A273-$P$11),"")</f>
        <v/>
      </c>
      <c r="AD273" s="0" t="str">
        <f aca="false">IF(ISNUMBER(B273),ABS(B273-$P$12),"")</f>
        <v/>
      </c>
      <c r="AE273" s="0" t="str">
        <f aca="false">IF(ISNUMBER(C273),ABS(C273-$P$13),"")</f>
        <v/>
      </c>
      <c r="AF273" s="0" t="str">
        <f aca="false">IF(ISNUMBER(D273),ABS(D273-$P$14),"")</f>
        <v/>
      </c>
      <c r="AG273" s="0" t="str">
        <f aca="false">IF(ISNUMBER(E273),ABS(E273-$P$15),"")</f>
        <v/>
      </c>
      <c r="AH273" s="0" t="str">
        <f aca="false">IF(ISNUMBER(F273),ABS(F273-$P$16),"")</f>
        <v/>
      </c>
    </row>
    <row r="274" customFormat="false" ht="15" hidden="false" customHeight="false" outlineLevel="0" collapsed="false">
      <c r="A274" s="17"/>
      <c r="B274" s="17"/>
      <c r="C274" s="17"/>
      <c r="D274" s="17"/>
      <c r="E274" s="17"/>
      <c r="F274" s="17"/>
      <c r="AC274" s="0" t="str">
        <f aca="false">IF(ISNUMBER(A274),ABS(A274-$P$11),"")</f>
        <v/>
      </c>
      <c r="AD274" s="0" t="str">
        <f aca="false">IF(ISNUMBER(B274),ABS(B274-$P$12),"")</f>
        <v/>
      </c>
      <c r="AE274" s="0" t="str">
        <f aca="false">IF(ISNUMBER(C274),ABS(C274-$P$13),"")</f>
        <v/>
      </c>
      <c r="AF274" s="0" t="str">
        <f aca="false">IF(ISNUMBER(D274),ABS(D274-$P$14),"")</f>
        <v/>
      </c>
      <c r="AG274" s="0" t="str">
        <f aca="false">IF(ISNUMBER(E274),ABS(E274-$P$15),"")</f>
        <v/>
      </c>
      <c r="AH274" s="0" t="str">
        <f aca="false">IF(ISNUMBER(F274),ABS(F274-$P$16),"")</f>
        <v/>
      </c>
    </row>
    <row r="275" customFormat="false" ht="15" hidden="false" customHeight="false" outlineLevel="0" collapsed="false">
      <c r="A275" s="17"/>
      <c r="B275" s="17"/>
      <c r="C275" s="17"/>
      <c r="D275" s="17"/>
      <c r="E275" s="17"/>
      <c r="F275" s="17"/>
      <c r="AC275" s="0" t="str">
        <f aca="false">IF(ISNUMBER(A275),ABS(A275-$P$11),"")</f>
        <v/>
      </c>
      <c r="AD275" s="0" t="str">
        <f aca="false">IF(ISNUMBER(B275),ABS(B275-$P$12),"")</f>
        <v/>
      </c>
      <c r="AE275" s="0" t="str">
        <f aca="false">IF(ISNUMBER(C275),ABS(C275-$P$13),"")</f>
        <v/>
      </c>
      <c r="AF275" s="0" t="str">
        <f aca="false">IF(ISNUMBER(D275),ABS(D275-$P$14),"")</f>
        <v/>
      </c>
      <c r="AG275" s="0" t="str">
        <f aca="false">IF(ISNUMBER(E275),ABS(E275-$P$15),"")</f>
        <v/>
      </c>
      <c r="AH275" s="0" t="str">
        <f aca="false">IF(ISNUMBER(F275),ABS(F275-$P$16),"")</f>
        <v/>
      </c>
    </row>
    <row r="276" customFormat="false" ht="15" hidden="false" customHeight="false" outlineLevel="0" collapsed="false">
      <c r="A276" s="17"/>
      <c r="B276" s="17"/>
      <c r="C276" s="17"/>
      <c r="D276" s="17"/>
      <c r="E276" s="17"/>
      <c r="F276" s="17"/>
      <c r="AC276" s="0" t="str">
        <f aca="false">IF(ISNUMBER(A276),ABS(A276-$P$11),"")</f>
        <v/>
      </c>
      <c r="AD276" s="0" t="str">
        <f aca="false">IF(ISNUMBER(B276),ABS(B276-$P$12),"")</f>
        <v/>
      </c>
      <c r="AE276" s="0" t="str">
        <f aca="false">IF(ISNUMBER(C276),ABS(C276-$P$13),"")</f>
        <v/>
      </c>
      <c r="AF276" s="0" t="str">
        <f aca="false">IF(ISNUMBER(D276),ABS(D276-$P$14),"")</f>
        <v/>
      </c>
      <c r="AG276" s="0" t="str">
        <f aca="false">IF(ISNUMBER(E276),ABS(E276-$P$15),"")</f>
        <v/>
      </c>
      <c r="AH276" s="0" t="str">
        <f aca="false">IF(ISNUMBER(F276),ABS(F276-$P$16),"")</f>
        <v/>
      </c>
    </row>
    <row r="277" customFormat="false" ht="15" hidden="false" customHeight="false" outlineLevel="0" collapsed="false">
      <c r="A277" s="17"/>
      <c r="B277" s="17"/>
      <c r="C277" s="17"/>
      <c r="D277" s="17"/>
      <c r="E277" s="17"/>
      <c r="F277" s="17"/>
      <c r="AC277" s="0" t="str">
        <f aca="false">IF(ISNUMBER(A277),ABS(A277-$P$11),"")</f>
        <v/>
      </c>
      <c r="AD277" s="0" t="str">
        <f aca="false">IF(ISNUMBER(B277),ABS(B277-$P$12),"")</f>
        <v/>
      </c>
      <c r="AE277" s="0" t="str">
        <f aca="false">IF(ISNUMBER(C277),ABS(C277-$P$13),"")</f>
        <v/>
      </c>
      <c r="AF277" s="0" t="str">
        <f aca="false">IF(ISNUMBER(D277),ABS(D277-$P$14),"")</f>
        <v/>
      </c>
      <c r="AG277" s="0" t="str">
        <f aca="false">IF(ISNUMBER(E277),ABS(E277-$P$15),"")</f>
        <v/>
      </c>
      <c r="AH277" s="0" t="str">
        <f aca="false">IF(ISNUMBER(F277),ABS(F277-$P$16),"")</f>
        <v/>
      </c>
    </row>
    <row r="278" customFormat="false" ht="15" hidden="false" customHeight="false" outlineLevel="0" collapsed="false">
      <c r="A278" s="17"/>
      <c r="B278" s="17"/>
      <c r="C278" s="17"/>
      <c r="D278" s="17"/>
      <c r="E278" s="17"/>
      <c r="F278" s="17"/>
      <c r="AC278" s="0" t="str">
        <f aca="false">IF(ISNUMBER(A278),ABS(A278-$P$11),"")</f>
        <v/>
      </c>
      <c r="AD278" s="0" t="str">
        <f aca="false">IF(ISNUMBER(B278),ABS(B278-$P$12),"")</f>
        <v/>
      </c>
      <c r="AE278" s="0" t="str">
        <f aca="false">IF(ISNUMBER(C278),ABS(C278-$P$13),"")</f>
        <v/>
      </c>
      <c r="AF278" s="0" t="str">
        <f aca="false">IF(ISNUMBER(D278),ABS(D278-$P$14),"")</f>
        <v/>
      </c>
      <c r="AG278" s="0" t="str">
        <f aca="false">IF(ISNUMBER(E278),ABS(E278-$P$15),"")</f>
        <v/>
      </c>
      <c r="AH278" s="0" t="str">
        <f aca="false">IF(ISNUMBER(F278),ABS(F278-$P$16),"")</f>
        <v/>
      </c>
    </row>
    <row r="279" customFormat="false" ht="15" hidden="false" customHeight="false" outlineLevel="0" collapsed="false">
      <c r="A279" s="17"/>
      <c r="B279" s="17"/>
      <c r="C279" s="17"/>
      <c r="D279" s="17"/>
      <c r="E279" s="17"/>
      <c r="F279" s="17"/>
      <c r="AC279" s="0" t="str">
        <f aca="false">IF(ISNUMBER(A279),ABS(A279-$P$11),"")</f>
        <v/>
      </c>
      <c r="AD279" s="0" t="str">
        <f aca="false">IF(ISNUMBER(B279),ABS(B279-$P$12),"")</f>
        <v/>
      </c>
      <c r="AE279" s="0" t="str">
        <f aca="false">IF(ISNUMBER(C279),ABS(C279-$P$13),"")</f>
        <v/>
      </c>
      <c r="AF279" s="0" t="str">
        <f aca="false">IF(ISNUMBER(D279),ABS(D279-$P$14),"")</f>
        <v/>
      </c>
      <c r="AG279" s="0" t="str">
        <f aca="false">IF(ISNUMBER(E279),ABS(E279-$P$15),"")</f>
        <v/>
      </c>
      <c r="AH279" s="0" t="str">
        <f aca="false">IF(ISNUMBER(F279),ABS(F279-$P$16),"")</f>
        <v/>
      </c>
    </row>
    <row r="280" customFormat="false" ht="15" hidden="false" customHeight="false" outlineLevel="0" collapsed="false">
      <c r="A280" s="17"/>
      <c r="B280" s="17"/>
      <c r="C280" s="17"/>
      <c r="D280" s="17"/>
      <c r="E280" s="17"/>
      <c r="F280" s="17"/>
      <c r="AC280" s="0" t="str">
        <f aca="false">IF(ISNUMBER(A280),ABS(A280-$P$11),"")</f>
        <v/>
      </c>
      <c r="AD280" s="0" t="str">
        <f aca="false">IF(ISNUMBER(B280),ABS(B280-$P$12),"")</f>
        <v/>
      </c>
      <c r="AE280" s="0" t="str">
        <f aca="false">IF(ISNUMBER(C280),ABS(C280-$P$13),"")</f>
        <v/>
      </c>
      <c r="AF280" s="0" t="str">
        <f aca="false">IF(ISNUMBER(D280),ABS(D280-$P$14),"")</f>
        <v/>
      </c>
      <c r="AG280" s="0" t="str">
        <f aca="false">IF(ISNUMBER(E280),ABS(E280-$P$15),"")</f>
        <v/>
      </c>
      <c r="AH280" s="0" t="str">
        <f aca="false">IF(ISNUMBER(F280),ABS(F280-$P$16),"")</f>
        <v/>
      </c>
    </row>
    <row r="281" customFormat="false" ht="15" hidden="false" customHeight="false" outlineLevel="0" collapsed="false">
      <c r="A281" s="17"/>
      <c r="B281" s="17"/>
      <c r="C281" s="17"/>
      <c r="D281" s="17"/>
      <c r="E281" s="17"/>
      <c r="F281" s="17"/>
      <c r="AC281" s="0" t="str">
        <f aca="false">IF(ISNUMBER(A281),ABS(A281-$P$11),"")</f>
        <v/>
      </c>
      <c r="AD281" s="0" t="str">
        <f aca="false">IF(ISNUMBER(B281),ABS(B281-$P$12),"")</f>
        <v/>
      </c>
      <c r="AE281" s="0" t="str">
        <f aca="false">IF(ISNUMBER(C281),ABS(C281-$P$13),"")</f>
        <v/>
      </c>
      <c r="AF281" s="0" t="str">
        <f aca="false">IF(ISNUMBER(D281),ABS(D281-$P$14),"")</f>
        <v/>
      </c>
      <c r="AG281" s="0" t="str">
        <f aca="false">IF(ISNUMBER(E281),ABS(E281-$P$15),"")</f>
        <v/>
      </c>
      <c r="AH281" s="0" t="str">
        <f aca="false">IF(ISNUMBER(F281),ABS(F281-$P$16),"")</f>
        <v/>
      </c>
    </row>
    <row r="282" customFormat="false" ht="15" hidden="false" customHeight="false" outlineLevel="0" collapsed="false">
      <c r="A282" s="17"/>
      <c r="B282" s="17"/>
      <c r="C282" s="17"/>
      <c r="D282" s="17"/>
      <c r="E282" s="17"/>
      <c r="F282" s="17"/>
      <c r="AC282" s="0" t="str">
        <f aca="false">IF(ISNUMBER(A282),ABS(A282-$P$11),"")</f>
        <v/>
      </c>
      <c r="AD282" s="0" t="str">
        <f aca="false">IF(ISNUMBER(B282),ABS(B282-$P$12),"")</f>
        <v/>
      </c>
      <c r="AE282" s="0" t="str">
        <f aca="false">IF(ISNUMBER(C282),ABS(C282-$P$13),"")</f>
        <v/>
      </c>
      <c r="AF282" s="0" t="str">
        <f aca="false">IF(ISNUMBER(D282),ABS(D282-$P$14),"")</f>
        <v/>
      </c>
      <c r="AG282" s="0" t="str">
        <f aca="false">IF(ISNUMBER(E282),ABS(E282-$P$15),"")</f>
        <v/>
      </c>
      <c r="AH282" s="0" t="str">
        <f aca="false">IF(ISNUMBER(F282),ABS(F282-$P$16),"")</f>
        <v/>
      </c>
    </row>
    <row r="283" customFormat="false" ht="15" hidden="false" customHeight="false" outlineLevel="0" collapsed="false">
      <c r="A283" s="17"/>
      <c r="B283" s="17"/>
      <c r="C283" s="17"/>
      <c r="D283" s="17"/>
      <c r="E283" s="17"/>
      <c r="F283" s="17"/>
      <c r="AC283" s="0" t="str">
        <f aca="false">IF(ISNUMBER(A283),ABS(A283-$P$11),"")</f>
        <v/>
      </c>
      <c r="AD283" s="0" t="str">
        <f aca="false">IF(ISNUMBER(B283),ABS(B283-$P$12),"")</f>
        <v/>
      </c>
      <c r="AE283" s="0" t="str">
        <f aca="false">IF(ISNUMBER(C283),ABS(C283-$P$13),"")</f>
        <v/>
      </c>
      <c r="AF283" s="0" t="str">
        <f aca="false">IF(ISNUMBER(D283),ABS(D283-$P$14),"")</f>
        <v/>
      </c>
      <c r="AG283" s="0" t="str">
        <f aca="false">IF(ISNUMBER(E283),ABS(E283-$P$15),"")</f>
        <v/>
      </c>
      <c r="AH283" s="0" t="str">
        <f aca="false">IF(ISNUMBER(F283),ABS(F283-$P$16),"")</f>
        <v/>
      </c>
    </row>
    <row r="284" customFormat="false" ht="15" hidden="false" customHeight="false" outlineLevel="0" collapsed="false">
      <c r="A284" s="17"/>
      <c r="B284" s="17"/>
      <c r="C284" s="17"/>
      <c r="D284" s="17"/>
      <c r="E284" s="17"/>
      <c r="F284" s="17"/>
      <c r="AC284" s="0" t="str">
        <f aca="false">IF(ISNUMBER(A284),ABS(A284-$P$11),"")</f>
        <v/>
      </c>
      <c r="AD284" s="0" t="str">
        <f aca="false">IF(ISNUMBER(B284),ABS(B284-$P$12),"")</f>
        <v/>
      </c>
      <c r="AE284" s="0" t="str">
        <f aca="false">IF(ISNUMBER(C284),ABS(C284-$P$13),"")</f>
        <v/>
      </c>
      <c r="AF284" s="0" t="str">
        <f aca="false">IF(ISNUMBER(D284),ABS(D284-$P$14),"")</f>
        <v/>
      </c>
      <c r="AG284" s="0" t="str">
        <f aca="false">IF(ISNUMBER(E284),ABS(E284-$P$15),"")</f>
        <v/>
      </c>
      <c r="AH284" s="0" t="str">
        <f aca="false">IF(ISNUMBER(F284),ABS(F284-$P$16),"")</f>
        <v/>
      </c>
    </row>
    <row r="285" customFormat="false" ht="15" hidden="false" customHeight="false" outlineLevel="0" collapsed="false">
      <c r="A285" s="17"/>
      <c r="B285" s="17"/>
      <c r="C285" s="17"/>
      <c r="D285" s="17"/>
      <c r="E285" s="17"/>
      <c r="F285" s="17"/>
      <c r="AC285" s="0" t="str">
        <f aca="false">IF(ISNUMBER(A285),ABS(A285-$P$11),"")</f>
        <v/>
      </c>
      <c r="AD285" s="0" t="str">
        <f aca="false">IF(ISNUMBER(B285),ABS(B285-$P$12),"")</f>
        <v/>
      </c>
      <c r="AE285" s="0" t="str">
        <f aca="false">IF(ISNUMBER(C285),ABS(C285-$P$13),"")</f>
        <v/>
      </c>
      <c r="AF285" s="0" t="str">
        <f aca="false">IF(ISNUMBER(D285),ABS(D285-$P$14),"")</f>
        <v/>
      </c>
      <c r="AG285" s="0" t="str">
        <f aca="false">IF(ISNUMBER(E285),ABS(E285-$P$15),"")</f>
        <v/>
      </c>
      <c r="AH285" s="0" t="str">
        <f aca="false">IF(ISNUMBER(F285),ABS(F285-$P$16),"")</f>
        <v/>
      </c>
    </row>
    <row r="286" customFormat="false" ht="15" hidden="false" customHeight="false" outlineLevel="0" collapsed="false">
      <c r="A286" s="17"/>
      <c r="B286" s="17"/>
      <c r="C286" s="17"/>
      <c r="D286" s="17"/>
      <c r="E286" s="17"/>
      <c r="F286" s="17"/>
      <c r="AC286" s="0" t="str">
        <f aca="false">IF(ISNUMBER(A286),ABS(A286-$P$11),"")</f>
        <v/>
      </c>
      <c r="AD286" s="0" t="str">
        <f aca="false">IF(ISNUMBER(B286),ABS(B286-$P$12),"")</f>
        <v/>
      </c>
      <c r="AE286" s="0" t="str">
        <f aca="false">IF(ISNUMBER(C286),ABS(C286-$P$13),"")</f>
        <v/>
      </c>
      <c r="AF286" s="0" t="str">
        <f aca="false">IF(ISNUMBER(D286),ABS(D286-$P$14),"")</f>
        <v/>
      </c>
      <c r="AG286" s="0" t="str">
        <f aca="false">IF(ISNUMBER(E286),ABS(E286-$P$15),"")</f>
        <v/>
      </c>
      <c r="AH286" s="0" t="str">
        <f aca="false">IF(ISNUMBER(F286),ABS(F286-$P$16),"")</f>
        <v/>
      </c>
    </row>
    <row r="287" customFormat="false" ht="15" hidden="false" customHeight="false" outlineLevel="0" collapsed="false">
      <c r="A287" s="17"/>
      <c r="B287" s="17"/>
      <c r="C287" s="17"/>
      <c r="D287" s="17"/>
      <c r="E287" s="17"/>
      <c r="F287" s="17"/>
      <c r="AC287" s="0" t="str">
        <f aca="false">IF(ISNUMBER(A287),ABS(A287-$P$11),"")</f>
        <v/>
      </c>
      <c r="AD287" s="0" t="str">
        <f aca="false">IF(ISNUMBER(B287),ABS(B287-$P$12),"")</f>
        <v/>
      </c>
      <c r="AE287" s="0" t="str">
        <f aca="false">IF(ISNUMBER(C287),ABS(C287-$P$13),"")</f>
        <v/>
      </c>
      <c r="AF287" s="0" t="str">
        <f aca="false">IF(ISNUMBER(D287),ABS(D287-$P$14),"")</f>
        <v/>
      </c>
      <c r="AG287" s="0" t="str">
        <f aca="false">IF(ISNUMBER(E287),ABS(E287-$P$15),"")</f>
        <v/>
      </c>
      <c r="AH287" s="0" t="str">
        <f aca="false">IF(ISNUMBER(F287),ABS(F287-$P$16),"")</f>
        <v/>
      </c>
    </row>
    <row r="288" customFormat="false" ht="15" hidden="false" customHeight="false" outlineLevel="0" collapsed="false">
      <c r="A288" s="17"/>
      <c r="B288" s="17"/>
      <c r="C288" s="17"/>
      <c r="D288" s="17"/>
      <c r="E288" s="17"/>
      <c r="F288" s="17"/>
      <c r="AC288" s="0" t="str">
        <f aca="false">IF(ISNUMBER(A288),ABS(A288-$P$11),"")</f>
        <v/>
      </c>
      <c r="AD288" s="0" t="str">
        <f aca="false">IF(ISNUMBER(B288),ABS(B288-$P$12),"")</f>
        <v/>
      </c>
      <c r="AE288" s="0" t="str">
        <f aca="false">IF(ISNUMBER(C288),ABS(C288-$P$13),"")</f>
        <v/>
      </c>
      <c r="AF288" s="0" t="str">
        <f aca="false">IF(ISNUMBER(D288),ABS(D288-$P$14),"")</f>
        <v/>
      </c>
      <c r="AG288" s="0" t="str">
        <f aca="false">IF(ISNUMBER(E288),ABS(E288-$P$15),"")</f>
        <v/>
      </c>
      <c r="AH288" s="0" t="str">
        <f aca="false">IF(ISNUMBER(F288),ABS(F288-$P$16),"")</f>
        <v/>
      </c>
    </row>
    <row r="289" customFormat="false" ht="15" hidden="false" customHeight="false" outlineLevel="0" collapsed="false">
      <c r="A289" s="17"/>
      <c r="B289" s="17"/>
      <c r="C289" s="17"/>
      <c r="D289" s="17"/>
      <c r="E289" s="17"/>
      <c r="F289" s="17"/>
      <c r="AC289" s="0" t="str">
        <f aca="false">IF(ISNUMBER(A289),ABS(A289-$P$11),"")</f>
        <v/>
      </c>
      <c r="AD289" s="0" t="str">
        <f aca="false">IF(ISNUMBER(B289),ABS(B289-$P$12),"")</f>
        <v/>
      </c>
      <c r="AE289" s="0" t="str">
        <f aca="false">IF(ISNUMBER(C289),ABS(C289-$P$13),"")</f>
        <v/>
      </c>
      <c r="AF289" s="0" t="str">
        <f aca="false">IF(ISNUMBER(D289),ABS(D289-$P$14),"")</f>
        <v/>
      </c>
      <c r="AG289" s="0" t="str">
        <f aca="false">IF(ISNUMBER(E289),ABS(E289-$P$15),"")</f>
        <v/>
      </c>
      <c r="AH289" s="0" t="str">
        <f aca="false">IF(ISNUMBER(F289),ABS(F289-$P$16),"")</f>
        <v/>
      </c>
    </row>
    <row r="290" customFormat="false" ht="15" hidden="false" customHeight="false" outlineLevel="0" collapsed="false">
      <c r="A290" s="17"/>
      <c r="B290" s="17"/>
      <c r="C290" s="17"/>
      <c r="D290" s="17"/>
      <c r="E290" s="17"/>
      <c r="F290" s="17"/>
      <c r="AC290" s="0" t="str">
        <f aca="false">IF(ISNUMBER(A290),ABS(A290-$P$11),"")</f>
        <v/>
      </c>
      <c r="AD290" s="0" t="str">
        <f aca="false">IF(ISNUMBER(B290),ABS(B290-$P$12),"")</f>
        <v/>
      </c>
      <c r="AE290" s="0" t="str">
        <f aca="false">IF(ISNUMBER(C290),ABS(C290-$P$13),"")</f>
        <v/>
      </c>
      <c r="AF290" s="0" t="str">
        <f aca="false">IF(ISNUMBER(D290),ABS(D290-$P$14),"")</f>
        <v/>
      </c>
      <c r="AG290" s="0" t="str">
        <f aca="false">IF(ISNUMBER(E290),ABS(E290-$P$15),"")</f>
        <v/>
      </c>
      <c r="AH290" s="0" t="str">
        <f aca="false">IF(ISNUMBER(F290),ABS(F290-$P$16),"")</f>
        <v/>
      </c>
    </row>
    <row r="291" customFormat="false" ht="15" hidden="false" customHeight="false" outlineLevel="0" collapsed="false">
      <c r="A291" s="17"/>
      <c r="B291" s="17"/>
      <c r="C291" s="17"/>
      <c r="D291" s="17"/>
      <c r="E291" s="17"/>
      <c r="F291" s="17"/>
      <c r="AC291" s="0" t="str">
        <f aca="false">IF(ISNUMBER(A291),ABS(A291-$P$11),"")</f>
        <v/>
      </c>
      <c r="AD291" s="0" t="str">
        <f aca="false">IF(ISNUMBER(B291),ABS(B291-$P$12),"")</f>
        <v/>
      </c>
      <c r="AE291" s="0" t="str">
        <f aca="false">IF(ISNUMBER(C291),ABS(C291-$P$13),"")</f>
        <v/>
      </c>
      <c r="AF291" s="0" t="str">
        <f aca="false">IF(ISNUMBER(D291),ABS(D291-$P$14),"")</f>
        <v/>
      </c>
      <c r="AG291" s="0" t="str">
        <f aca="false">IF(ISNUMBER(E291),ABS(E291-$P$15),"")</f>
        <v/>
      </c>
      <c r="AH291" s="0" t="str">
        <f aca="false">IF(ISNUMBER(F291),ABS(F291-$P$16),"")</f>
        <v/>
      </c>
    </row>
    <row r="292" customFormat="false" ht="15" hidden="false" customHeight="false" outlineLevel="0" collapsed="false">
      <c r="A292" s="17"/>
      <c r="B292" s="17"/>
      <c r="C292" s="17"/>
      <c r="D292" s="17"/>
      <c r="E292" s="17"/>
      <c r="F292" s="17"/>
      <c r="AC292" s="0" t="str">
        <f aca="false">IF(ISNUMBER(A292),ABS(A292-$P$11),"")</f>
        <v/>
      </c>
      <c r="AD292" s="0" t="str">
        <f aca="false">IF(ISNUMBER(B292),ABS(B292-$P$12),"")</f>
        <v/>
      </c>
      <c r="AE292" s="0" t="str">
        <f aca="false">IF(ISNUMBER(C292),ABS(C292-$P$13),"")</f>
        <v/>
      </c>
      <c r="AF292" s="0" t="str">
        <f aca="false">IF(ISNUMBER(D292),ABS(D292-$P$14),"")</f>
        <v/>
      </c>
      <c r="AG292" s="0" t="str">
        <f aca="false">IF(ISNUMBER(E292),ABS(E292-$P$15),"")</f>
        <v/>
      </c>
      <c r="AH292" s="0" t="str">
        <f aca="false">IF(ISNUMBER(F292),ABS(F292-$P$16),"")</f>
        <v/>
      </c>
    </row>
    <row r="293" customFormat="false" ht="15" hidden="false" customHeight="false" outlineLevel="0" collapsed="false">
      <c r="A293" s="17"/>
      <c r="B293" s="17"/>
      <c r="C293" s="17"/>
      <c r="D293" s="17"/>
      <c r="E293" s="17"/>
      <c r="F293" s="17"/>
      <c r="AC293" s="0" t="str">
        <f aca="false">IF(ISNUMBER(A293),ABS(A293-$P$11),"")</f>
        <v/>
      </c>
      <c r="AD293" s="0" t="str">
        <f aca="false">IF(ISNUMBER(B293),ABS(B293-$P$12),"")</f>
        <v/>
      </c>
      <c r="AE293" s="0" t="str">
        <f aca="false">IF(ISNUMBER(C293),ABS(C293-$P$13),"")</f>
        <v/>
      </c>
      <c r="AF293" s="0" t="str">
        <f aca="false">IF(ISNUMBER(D293),ABS(D293-$P$14),"")</f>
        <v/>
      </c>
      <c r="AG293" s="0" t="str">
        <f aca="false">IF(ISNUMBER(E293),ABS(E293-$P$15),"")</f>
        <v/>
      </c>
      <c r="AH293" s="0" t="str">
        <f aca="false">IF(ISNUMBER(F293),ABS(F293-$P$16),"")</f>
        <v/>
      </c>
    </row>
    <row r="294" customFormat="false" ht="15" hidden="false" customHeight="false" outlineLevel="0" collapsed="false">
      <c r="A294" s="17"/>
      <c r="B294" s="17"/>
      <c r="C294" s="17"/>
      <c r="D294" s="17"/>
      <c r="E294" s="17"/>
      <c r="F294" s="17"/>
      <c r="AC294" s="0" t="str">
        <f aca="false">IF(ISNUMBER(A294),ABS(A294-$P$11),"")</f>
        <v/>
      </c>
      <c r="AD294" s="0" t="str">
        <f aca="false">IF(ISNUMBER(B294),ABS(B294-$P$12),"")</f>
        <v/>
      </c>
      <c r="AE294" s="0" t="str">
        <f aca="false">IF(ISNUMBER(C294),ABS(C294-$P$13),"")</f>
        <v/>
      </c>
      <c r="AF294" s="0" t="str">
        <f aca="false">IF(ISNUMBER(D294),ABS(D294-$P$14),"")</f>
        <v/>
      </c>
      <c r="AG294" s="0" t="str">
        <f aca="false">IF(ISNUMBER(E294),ABS(E294-$P$15),"")</f>
        <v/>
      </c>
      <c r="AH294" s="0" t="str">
        <f aca="false">IF(ISNUMBER(F294),ABS(F294-$P$16),"")</f>
        <v/>
      </c>
    </row>
    <row r="295" customFormat="false" ht="15" hidden="false" customHeight="false" outlineLevel="0" collapsed="false">
      <c r="A295" s="17"/>
      <c r="B295" s="17"/>
      <c r="C295" s="17"/>
      <c r="D295" s="17"/>
      <c r="E295" s="17"/>
      <c r="F295" s="17"/>
      <c r="AC295" s="0" t="str">
        <f aca="false">IF(ISNUMBER(A295),ABS(A295-$P$11),"")</f>
        <v/>
      </c>
      <c r="AD295" s="0" t="str">
        <f aca="false">IF(ISNUMBER(B295),ABS(B295-$P$12),"")</f>
        <v/>
      </c>
      <c r="AE295" s="0" t="str">
        <f aca="false">IF(ISNUMBER(C295),ABS(C295-$P$13),"")</f>
        <v/>
      </c>
      <c r="AF295" s="0" t="str">
        <f aca="false">IF(ISNUMBER(D295),ABS(D295-$P$14),"")</f>
        <v/>
      </c>
      <c r="AG295" s="0" t="str">
        <f aca="false">IF(ISNUMBER(E295),ABS(E295-$P$15),"")</f>
        <v/>
      </c>
      <c r="AH295" s="0" t="str">
        <f aca="false">IF(ISNUMBER(F295),ABS(F295-$P$16),"")</f>
        <v/>
      </c>
    </row>
    <row r="296" customFormat="false" ht="15" hidden="false" customHeight="false" outlineLevel="0" collapsed="false">
      <c r="A296" s="17"/>
      <c r="B296" s="17"/>
      <c r="C296" s="17"/>
      <c r="D296" s="17"/>
      <c r="E296" s="17"/>
      <c r="F296" s="17"/>
      <c r="AC296" s="0" t="str">
        <f aca="false">IF(ISNUMBER(A296),ABS(A296-$P$11),"")</f>
        <v/>
      </c>
      <c r="AD296" s="0" t="str">
        <f aca="false">IF(ISNUMBER(B296),ABS(B296-$P$12),"")</f>
        <v/>
      </c>
      <c r="AE296" s="0" t="str">
        <f aca="false">IF(ISNUMBER(C296),ABS(C296-$P$13),"")</f>
        <v/>
      </c>
      <c r="AF296" s="0" t="str">
        <f aca="false">IF(ISNUMBER(D296),ABS(D296-$P$14),"")</f>
        <v/>
      </c>
      <c r="AG296" s="0" t="str">
        <f aca="false">IF(ISNUMBER(E296),ABS(E296-$P$15),"")</f>
        <v/>
      </c>
      <c r="AH296" s="0" t="str">
        <f aca="false">IF(ISNUMBER(F296),ABS(F296-$P$16),"")</f>
        <v/>
      </c>
    </row>
    <row r="297" customFormat="false" ht="15" hidden="false" customHeight="false" outlineLevel="0" collapsed="false">
      <c r="A297" s="17"/>
      <c r="B297" s="17"/>
      <c r="C297" s="17"/>
      <c r="D297" s="17"/>
      <c r="E297" s="17"/>
      <c r="F297" s="17"/>
      <c r="AC297" s="0" t="str">
        <f aca="false">IF(ISNUMBER(A297),ABS(A297-$P$11),"")</f>
        <v/>
      </c>
      <c r="AD297" s="0" t="str">
        <f aca="false">IF(ISNUMBER(B297),ABS(B297-$P$12),"")</f>
        <v/>
      </c>
      <c r="AE297" s="0" t="str">
        <f aca="false">IF(ISNUMBER(C297),ABS(C297-$P$13),"")</f>
        <v/>
      </c>
      <c r="AF297" s="0" t="str">
        <f aca="false">IF(ISNUMBER(D297),ABS(D297-$P$14),"")</f>
        <v/>
      </c>
      <c r="AG297" s="0" t="str">
        <f aca="false">IF(ISNUMBER(E297),ABS(E297-$P$15),"")</f>
        <v/>
      </c>
      <c r="AH297" s="0" t="str">
        <f aca="false">IF(ISNUMBER(F297),ABS(F297-$P$16),"")</f>
        <v/>
      </c>
    </row>
    <row r="298" customFormat="false" ht="15" hidden="false" customHeight="false" outlineLevel="0" collapsed="false">
      <c r="A298" s="17"/>
      <c r="B298" s="17"/>
      <c r="C298" s="17"/>
      <c r="D298" s="17"/>
      <c r="E298" s="17"/>
      <c r="F298" s="17"/>
      <c r="AC298" s="0" t="str">
        <f aca="false">IF(ISNUMBER(A298),ABS(A298-$P$11),"")</f>
        <v/>
      </c>
      <c r="AD298" s="0" t="str">
        <f aca="false">IF(ISNUMBER(B298),ABS(B298-$P$12),"")</f>
        <v/>
      </c>
      <c r="AE298" s="0" t="str">
        <f aca="false">IF(ISNUMBER(C298),ABS(C298-$P$13),"")</f>
        <v/>
      </c>
      <c r="AF298" s="0" t="str">
        <f aca="false">IF(ISNUMBER(D298),ABS(D298-$P$14),"")</f>
        <v/>
      </c>
      <c r="AG298" s="0" t="str">
        <f aca="false">IF(ISNUMBER(E298),ABS(E298-$P$15),"")</f>
        <v/>
      </c>
      <c r="AH298" s="0" t="str">
        <f aca="false">IF(ISNUMBER(F298),ABS(F298-$P$16),"")</f>
        <v/>
      </c>
    </row>
    <row r="299" customFormat="false" ht="15" hidden="false" customHeight="false" outlineLevel="0" collapsed="false">
      <c r="A299" s="17"/>
      <c r="B299" s="17"/>
      <c r="C299" s="17"/>
      <c r="D299" s="17"/>
      <c r="E299" s="17"/>
      <c r="F299" s="17"/>
      <c r="AC299" s="0" t="str">
        <f aca="false">IF(ISNUMBER(A299),ABS(A299-$P$11),"")</f>
        <v/>
      </c>
      <c r="AD299" s="0" t="str">
        <f aca="false">IF(ISNUMBER(B299),ABS(B299-$P$12),"")</f>
        <v/>
      </c>
      <c r="AE299" s="0" t="str">
        <f aca="false">IF(ISNUMBER(C299),ABS(C299-$P$13),"")</f>
        <v/>
      </c>
      <c r="AF299" s="0" t="str">
        <f aca="false">IF(ISNUMBER(D299),ABS(D299-$P$14),"")</f>
        <v/>
      </c>
      <c r="AG299" s="0" t="str">
        <f aca="false">IF(ISNUMBER(E299),ABS(E299-$P$15),"")</f>
        <v/>
      </c>
      <c r="AH299" s="0" t="str">
        <f aca="false">IF(ISNUMBER(F299),ABS(F299-$P$16),"")</f>
        <v/>
      </c>
    </row>
    <row r="300" customFormat="false" ht="15" hidden="false" customHeight="false" outlineLevel="0" collapsed="false">
      <c r="A300" s="17"/>
      <c r="B300" s="17"/>
      <c r="C300" s="17"/>
      <c r="D300" s="17"/>
      <c r="E300" s="17"/>
      <c r="F300" s="17"/>
      <c r="AC300" s="0" t="str">
        <f aca="false">IF(ISNUMBER(A300),ABS(A300-$P$11),"")</f>
        <v/>
      </c>
      <c r="AD300" s="0" t="str">
        <f aca="false">IF(ISNUMBER(B300),ABS(B300-$P$12),"")</f>
        <v/>
      </c>
      <c r="AE300" s="0" t="str">
        <f aca="false">IF(ISNUMBER(C300),ABS(C300-$P$13),"")</f>
        <v/>
      </c>
      <c r="AF300" s="0" t="str">
        <f aca="false">IF(ISNUMBER(D300),ABS(D300-$P$14),"")</f>
        <v/>
      </c>
      <c r="AG300" s="0" t="str">
        <f aca="false">IF(ISNUMBER(E300),ABS(E300-$P$15),"")</f>
        <v/>
      </c>
      <c r="AH300" s="0" t="str">
        <f aca="false">IF(ISNUMBER(F300),ABS(F300-$P$16),"")</f>
        <v/>
      </c>
    </row>
    <row r="301" customFormat="false" ht="15" hidden="false" customHeight="false" outlineLevel="0" collapsed="false">
      <c r="A301" s="17"/>
      <c r="B301" s="17"/>
      <c r="C301" s="17"/>
      <c r="D301" s="17"/>
      <c r="E301" s="17"/>
      <c r="F301" s="17"/>
      <c r="AC301" s="0" t="str">
        <f aca="false">IF(ISNUMBER(A301),ABS(A301-$P$11),"")</f>
        <v/>
      </c>
      <c r="AD301" s="0" t="str">
        <f aca="false">IF(ISNUMBER(B301),ABS(B301-$P$12),"")</f>
        <v/>
      </c>
      <c r="AE301" s="0" t="str">
        <f aca="false">IF(ISNUMBER(C301),ABS(C301-$P$13),"")</f>
        <v/>
      </c>
      <c r="AF301" s="0" t="str">
        <f aca="false">IF(ISNUMBER(D301),ABS(D301-$P$14),"")</f>
        <v/>
      </c>
      <c r="AG301" s="0" t="str">
        <f aca="false">IF(ISNUMBER(E301),ABS(E301-$P$15),"")</f>
        <v/>
      </c>
      <c r="AH301" s="0" t="str">
        <f aca="false">IF(ISNUMBER(F301),ABS(F301-$P$16),"")</f>
        <v/>
      </c>
    </row>
    <row r="302" customFormat="false" ht="15" hidden="false" customHeight="false" outlineLevel="0" collapsed="false">
      <c r="A302" s="17"/>
      <c r="B302" s="17"/>
      <c r="C302" s="17"/>
      <c r="D302" s="17"/>
      <c r="E302" s="17"/>
      <c r="F302" s="17"/>
      <c r="AC302" s="0" t="str">
        <f aca="false">IF(ISNUMBER(A302),ABS(A302-$P$11),"")</f>
        <v/>
      </c>
      <c r="AD302" s="0" t="str">
        <f aca="false">IF(ISNUMBER(B302),ABS(B302-$P$12),"")</f>
        <v/>
      </c>
      <c r="AE302" s="0" t="str">
        <f aca="false">IF(ISNUMBER(C302),ABS(C302-$P$13),"")</f>
        <v/>
      </c>
      <c r="AF302" s="0" t="str">
        <f aca="false">IF(ISNUMBER(D302),ABS(D302-$P$14),"")</f>
        <v/>
      </c>
      <c r="AG302" s="0" t="str">
        <f aca="false">IF(ISNUMBER(E302),ABS(E302-$P$15),"")</f>
        <v/>
      </c>
      <c r="AH302" s="0" t="str">
        <f aca="false">IF(ISNUMBER(F302),ABS(F302-$P$16),"")</f>
        <v/>
      </c>
    </row>
    <row r="303" customFormat="false" ht="15" hidden="false" customHeight="false" outlineLevel="0" collapsed="false">
      <c r="A303" s="17"/>
      <c r="B303" s="17"/>
      <c r="C303" s="17"/>
      <c r="D303" s="17"/>
      <c r="E303" s="17"/>
      <c r="F303" s="17"/>
      <c r="AC303" s="0" t="str">
        <f aca="false">IF(ISNUMBER(A303),ABS(A303-$P$11),"")</f>
        <v/>
      </c>
      <c r="AD303" s="0" t="str">
        <f aca="false">IF(ISNUMBER(B303),ABS(B303-$P$12),"")</f>
        <v/>
      </c>
      <c r="AE303" s="0" t="str">
        <f aca="false">IF(ISNUMBER(C303),ABS(C303-$P$13),"")</f>
        <v/>
      </c>
      <c r="AF303" s="0" t="str">
        <f aca="false">IF(ISNUMBER(D303),ABS(D303-$P$14),"")</f>
        <v/>
      </c>
      <c r="AG303" s="0" t="str">
        <f aca="false">IF(ISNUMBER(E303),ABS(E303-$P$15),"")</f>
        <v/>
      </c>
      <c r="AH303" s="0" t="str">
        <f aca="false">IF(ISNUMBER(F303),ABS(F303-$P$16),"")</f>
        <v/>
      </c>
    </row>
    <row r="304" customFormat="false" ht="15" hidden="false" customHeight="false" outlineLevel="0" collapsed="false">
      <c r="A304" s="17"/>
      <c r="B304" s="17"/>
      <c r="C304" s="17"/>
      <c r="D304" s="17"/>
      <c r="E304" s="17"/>
      <c r="F304" s="17"/>
      <c r="AC304" s="0" t="str">
        <f aca="false">IF(ISNUMBER(A304),ABS(A304-$P$11),"")</f>
        <v/>
      </c>
      <c r="AD304" s="0" t="str">
        <f aca="false">IF(ISNUMBER(B304),ABS(B304-$P$12),"")</f>
        <v/>
      </c>
      <c r="AE304" s="0" t="str">
        <f aca="false">IF(ISNUMBER(C304),ABS(C304-$P$13),"")</f>
        <v/>
      </c>
      <c r="AF304" s="0" t="str">
        <f aca="false">IF(ISNUMBER(D304),ABS(D304-$P$14),"")</f>
        <v/>
      </c>
      <c r="AG304" s="0" t="str">
        <f aca="false">IF(ISNUMBER(E304),ABS(E304-$P$15),"")</f>
        <v/>
      </c>
      <c r="AH304" s="0" t="str">
        <f aca="false">IF(ISNUMBER(F304),ABS(F304-$P$16),"")</f>
        <v/>
      </c>
    </row>
    <row r="305" customFormat="false" ht="15" hidden="false" customHeight="false" outlineLevel="0" collapsed="false">
      <c r="A305" s="17"/>
      <c r="B305" s="17"/>
      <c r="C305" s="17"/>
      <c r="D305" s="17"/>
      <c r="E305" s="17"/>
      <c r="F305" s="17"/>
      <c r="AC305" s="0" t="str">
        <f aca="false">IF(ISNUMBER(A305),ABS(A305-$P$11),"")</f>
        <v/>
      </c>
      <c r="AD305" s="0" t="str">
        <f aca="false">IF(ISNUMBER(B305),ABS(B305-$P$12),"")</f>
        <v/>
      </c>
      <c r="AE305" s="0" t="str">
        <f aca="false">IF(ISNUMBER(C305),ABS(C305-$P$13),"")</f>
        <v/>
      </c>
      <c r="AF305" s="0" t="str">
        <f aca="false">IF(ISNUMBER(D305),ABS(D305-$P$14),"")</f>
        <v/>
      </c>
      <c r="AG305" s="0" t="str">
        <f aca="false">IF(ISNUMBER(E305),ABS(E305-$P$15),"")</f>
        <v/>
      </c>
      <c r="AH305" s="0" t="str">
        <f aca="false">IF(ISNUMBER(F305),ABS(F305-$P$16),"")</f>
        <v/>
      </c>
    </row>
    <row r="306" customFormat="false" ht="15" hidden="false" customHeight="false" outlineLevel="0" collapsed="false">
      <c r="A306" s="17"/>
      <c r="B306" s="17"/>
      <c r="C306" s="17"/>
      <c r="D306" s="17"/>
      <c r="E306" s="17"/>
      <c r="F306" s="17"/>
      <c r="AC306" s="0" t="str">
        <f aca="false">IF(ISNUMBER(A306),ABS(A306-$P$11),"")</f>
        <v/>
      </c>
      <c r="AD306" s="0" t="str">
        <f aca="false">IF(ISNUMBER(B306),ABS(B306-$P$12),"")</f>
        <v/>
      </c>
      <c r="AE306" s="0" t="str">
        <f aca="false">IF(ISNUMBER(C306),ABS(C306-$P$13),"")</f>
        <v/>
      </c>
      <c r="AF306" s="0" t="str">
        <f aca="false">IF(ISNUMBER(D306),ABS(D306-$P$14),"")</f>
        <v/>
      </c>
      <c r="AG306" s="0" t="str">
        <f aca="false">IF(ISNUMBER(E306),ABS(E306-$P$15),"")</f>
        <v/>
      </c>
      <c r="AH306" s="0" t="str">
        <f aca="false">IF(ISNUMBER(F306),ABS(F306-$P$16),"")</f>
        <v/>
      </c>
    </row>
    <row r="307" customFormat="false" ht="15" hidden="false" customHeight="false" outlineLevel="0" collapsed="false">
      <c r="A307" s="17"/>
      <c r="B307" s="17"/>
      <c r="C307" s="17"/>
      <c r="D307" s="17"/>
      <c r="E307" s="17"/>
      <c r="F307" s="17"/>
      <c r="AC307" s="0" t="str">
        <f aca="false">IF(ISNUMBER(A307),ABS(A307-$P$11),"")</f>
        <v/>
      </c>
      <c r="AD307" s="0" t="str">
        <f aca="false">IF(ISNUMBER(B307),ABS(B307-$P$12),"")</f>
        <v/>
      </c>
      <c r="AE307" s="0" t="str">
        <f aca="false">IF(ISNUMBER(C307),ABS(C307-$P$13),"")</f>
        <v/>
      </c>
      <c r="AF307" s="0" t="str">
        <f aca="false">IF(ISNUMBER(D307),ABS(D307-$P$14),"")</f>
        <v/>
      </c>
      <c r="AG307" s="0" t="str">
        <f aca="false">IF(ISNUMBER(E307),ABS(E307-$P$15),"")</f>
        <v/>
      </c>
      <c r="AH307" s="0" t="str">
        <f aca="false">IF(ISNUMBER(F307),ABS(F307-$P$16),"")</f>
        <v/>
      </c>
    </row>
    <row r="308" customFormat="false" ht="15" hidden="false" customHeight="false" outlineLevel="0" collapsed="false">
      <c r="A308" s="17"/>
      <c r="B308" s="17"/>
      <c r="C308" s="17"/>
      <c r="D308" s="17"/>
      <c r="E308" s="17"/>
      <c r="F308" s="17"/>
      <c r="AC308" s="0" t="str">
        <f aca="false">IF(ISNUMBER(A308),ABS(A308-$P$11),"")</f>
        <v/>
      </c>
      <c r="AD308" s="0" t="str">
        <f aca="false">IF(ISNUMBER(B308),ABS(B308-$P$12),"")</f>
        <v/>
      </c>
      <c r="AE308" s="0" t="str">
        <f aca="false">IF(ISNUMBER(C308),ABS(C308-$P$13),"")</f>
        <v/>
      </c>
      <c r="AF308" s="0" t="str">
        <f aca="false">IF(ISNUMBER(D308),ABS(D308-$P$14),"")</f>
        <v/>
      </c>
      <c r="AG308" s="0" t="str">
        <f aca="false">IF(ISNUMBER(E308),ABS(E308-$P$15),"")</f>
        <v/>
      </c>
      <c r="AH308" s="0" t="str">
        <f aca="false">IF(ISNUMBER(F308),ABS(F308-$P$16),"")</f>
        <v/>
      </c>
    </row>
    <row r="309" customFormat="false" ht="15" hidden="false" customHeight="false" outlineLevel="0" collapsed="false">
      <c r="A309" s="17"/>
      <c r="B309" s="17"/>
      <c r="C309" s="17"/>
      <c r="D309" s="17"/>
      <c r="E309" s="17"/>
      <c r="F309" s="17"/>
      <c r="AC309" s="0" t="str">
        <f aca="false">IF(ISNUMBER(A309),ABS(A309-$P$11),"")</f>
        <v/>
      </c>
      <c r="AD309" s="0" t="str">
        <f aca="false">IF(ISNUMBER(B309),ABS(B309-$P$12),"")</f>
        <v/>
      </c>
      <c r="AE309" s="0" t="str">
        <f aca="false">IF(ISNUMBER(C309),ABS(C309-$P$13),"")</f>
        <v/>
      </c>
      <c r="AF309" s="0" t="str">
        <f aca="false">IF(ISNUMBER(D309),ABS(D309-$P$14),"")</f>
        <v/>
      </c>
      <c r="AG309" s="0" t="str">
        <f aca="false">IF(ISNUMBER(E309),ABS(E309-$P$15),"")</f>
        <v/>
      </c>
      <c r="AH309" s="0" t="str">
        <f aca="false">IF(ISNUMBER(F309),ABS(F309-$P$16),"")</f>
        <v/>
      </c>
    </row>
    <row r="310" customFormat="false" ht="15" hidden="false" customHeight="false" outlineLevel="0" collapsed="false">
      <c r="A310" s="17"/>
      <c r="B310" s="17"/>
      <c r="C310" s="17"/>
      <c r="D310" s="17"/>
      <c r="E310" s="17"/>
      <c r="F310" s="17"/>
      <c r="AC310" s="0" t="str">
        <f aca="false">IF(ISNUMBER(A310),ABS(A310-$P$11),"")</f>
        <v/>
      </c>
      <c r="AD310" s="0" t="str">
        <f aca="false">IF(ISNUMBER(B310),ABS(B310-$P$12),"")</f>
        <v/>
      </c>
      <c r="AE310" s="0" t="str">
        <f aca="false">IF(ISNUMBER(C310),ABS(C310-$P$13),"")</f>
        <v/>
      </c>
      <c r="AF310" s="0" t="str">
        <f aca="false">IF(ISNUMBER(D310),ABS(D310-$P$14),"")</f>
        <v/>
      </c>
      <c r="AG310" s="0" t="str">
        <f aca="false">IF(ISNUMBER(E310),ABS(E310-$P$15),"")</f>
        <v/>
      </c>
      <c r="AH310" s="0" t="str">
        <f aca="false">IF(ISNUMBER(F310),ABS(F310-$P$16),"")</f>
        <v/>
      </c>
    </row>
    <row r="311" customFormat="false" ht="15" hidden="false" customHeight="false" outlineLevel="0" collapsed="false">
      <c r="A311" s="17"/>
      <c r="B311" s="17"/>
      <c r="C311" s="17"/>
      <c r="D311" s="17"/>
      <c r="E311" s="17"/>
      <c r="F311" s="17"/>
      <c r="AC311" s="0" t="str">
        <f aca="false">IF(ISNUMBER(A311),ABS(A311-$P$11),"")</f>
        <v/>
      </c>
      <c r="AD311" s="0" t="str">
        <f aca="false">IF(ISNUMBER(B311),ABS(B311-$P$12),"")</f>
        <v/>
      </c>
      <c r="AE311" s="0" t="str">
        <f aca="false">IF(ISNUMBER(C311),ABS(C311-$P$13),"")</f>
        <v/>
      </c>
      <c r="AF311" s="0" t="str">
        <f aca="false">IF(ISNUMBER(D311),ABS(D311-$P$14),"")</f>
        <v/>
      </c>
      <c r="AG311" s="0" t="str">
        <f aca="false">IF(ISNUMBER(E311),ABS(E311-$P$15),"")</f>
        <v/>
      </c>
      <c r="AH311" s="0" t="str">
        <f aca="false">IF(ISNUMBER(F311),ABS(F311-$P$16),"")</f>
        <v/>
      </c>
    </row>
    <row r="312" customFormat="false" ht="15" hidden="false" customHeight="false" outlineLevel="0" collapsed="false">
      <c r="A312" s="17"/>
      <c r="B312" s="17"/>
      <c r="C312" s="17"/>
      <c r="D312" s="17"/>
      <c r="E312" s="17"/>
      <c r="F312" s="17"/>
      <c r="AC312" s="0" t="str">
        <f aca="false">IF(ISNUMBER(A312),ABS(A312-$P$11),"")</f>
        <v/>
      </c>
      <c r="AD312" s="0" t="str">
        <f aca="false">IF(ISNUMBER(B312),ABS(B312-$P$12),"")</f>
        <v/>
      </c>
      <c r="AE312" s="0" t="str">
        <f aca="false">IF(ISNUMBER(C312),ABS(C312-$P$13),"")</f>
        <v/>
      </c>
      <c r="AF312" s="0" t="str">
        <f aca="false">IF(ISNUMBER(D312),ABS(D312-$P$14),"")</f>
        <v/>
      </c>
      <c r="AG312" s="0" t="str">
        <f aca="false">IF(ISNUMBER(E312),ABS(E312-$P$15),"")</f>
        <v/>
      </c>
      <c r="AH312" s="0" t="str">
        <f aca="false">IF(ISNUMBER(F312),ABS(F312-$P$16),"")</f>
        <v/>
      </c>
    </row>
    <row r="313" customFormat="false" ht="15" hidden="false" customHeight="false" outlineLevel="0" collapsed="false">
      <c r="A313" s="17"/>
      <c r="B313" s="17"/>
      <c r="C313" s="17"/>
      <c r="D313" s="17"/>
      <c r="E313" s="17"/>
      <c r="F313" s="17"/>
      <c r="AC313" s="0" t="str">
        <f aca="false">IF(ISNUMBER(A313),ABS(A313-$P$11),"")</f>
        <v/>
      </c>
      <c r="AD313" s="0" t="str">
        <f aca="false">IF(ISNUMBER(B313),ABS(B313-$P$12),"")</f>
        <v/>
      </c>
      <c r="AE313" s="0" t="str">
        <f aca="false">IF(ISNUMBER(C313),ABS(C313-$P$13),"")</f>
        <v/>
      </c>
      <c r="AF313" s="0" t="str">
        <f aca="false">IF(ISNUMBER(D313),ABS(D313-$P$14),"")</f>
        <v/>
      </c>
      <c r="AG313" s="0" t="str">
        <f aca="false">IF(ISNUMBER(E313),ABS(E313-$P$15),"")</f>
        <v/>
      </c>
      <c r="AH313" s="0" t="str">
        <f aca="false">IF(ISNUMBER(F313),ABS(F313-$P$16),"")</f>
        <v/>
      </c>
    </row>
    <row r="314" customFormat="false" ht="15" hidden="false" customHeight="false" outlineLevel="0" collapsed="false">
      <c r="A314" s="17"/>
      <c r="B314" s="17"/>
      <c r="C314" s="17"/>
      <c r="D314" s="17"/>
      <c r="E314" s="17"/>
      <c r="F314" s="17"/>
      <c r="AC314" s="0" t="str">
        <f aca="false">IF(ISNUMBER(A314),ABS(A314-$P$11),"")</f>
        <v/>
      </c>
      <c r="AD314" s="0" t="str">
        <f aca="false">IF(ISNUMBER(B314),ABS(B314-$P$12),"")</f>
        <v/>
      </c>
      <c r="AE314" s="0" t="str">
        <f aca="false">IF(ISNUMBER(C314),ABS(C314-$P$13),"")</f>
        <v/>
      </c>
      <c r="AF314" s="0" t="str">
        <f aca="false">IF(ISNUMBER(D314),ABS(D314-$P$14),"")</f>
        <v/>
      </c>
      <c r="AG314" s="0" t="str">
        <f aca="false">IF(ISNUMBER(E314),ABS(E314-$P$15),"")</f>
        <v/>
      </c>
      <c r="AH314" s="0" t="str">
        <f aca="false">IF(ISNUMBER(F314),ABS(F314-$P$16),"")</f>
        <v/>
      </c>
    </row>
    <row r="315" customFormat="false" ht="15" hidden="false" customHeight="false" outlineLevel="0" collapsed="false">
      <c r="A315" s="17"/>
      <c r="B315" s="17"/>
      <c r="C315" s="17"/>
      <c r="D315" s="17"/>
      <c r="E315" s="17"/>
      <c r="F315" s="17"/>
      <c r="AC315" s="0" t="str">
        <f aca="false">IF(ISNUMBER(A315),ABS(A315-$P$11),"")</f>
        <v/>
      </c>
      <c r="AD315" s="0" t="str">
        <f aca="false">IF(ISNUMBER(B315),ABS(B315-$P$12),"")</f>
        <v/>
      </c>
      <c r="AE315" s="0" t="str">
        <f aca="false">IF(ISNUMBER(C315),ABS(C315-$P$13),"")</f>
        <v/>
      </c>
      <c r="AF315" s="0" t="str">
        <f aca="false">IF(ISNUMBER(D315),ABS(D315-$P$14),"")</f>
        <v/>
      </c>
      <c r="AG315" s="0" t="str">
        <f aca="false">IF(ISNUMBER(E315),ABS(E315-$P$15),"")</f>
        <v/>
      </c>
      <c r="AH315" s="0" t="str">
        <f aca="false">IF(ISNUMBER(F315),ABS(F315-$P$16),"")</f>
        <v/>
      </c>
    </row>
    <row r="316" customFormat="false" ht="15" hidden="false" customHeight="false" outlineLevel="0" collapsed="false">
      <c r="A316" s="17"/>
      <c r="B316" s="17"/>
      <c r="C316" s="17"/>
      <c r="D316" s="17"/>
      <c r="E316" s="17"/>
      <c r="F316" s="17"/>
      <c r="AC316" s="0" t="str">
        <f aca="false">IF(ISNUMBER(A316),ABS(A316-$P$11),"")</f>
        <v/>
      </c>
      <c r="AD316" s="0" t="str">
        <f aca="false">IF(ISNUMBER(B316),ABS(B316-$P$12),"")</f>
        <v/>
      </c>
      <c r="AE316" s="0" t="str">
        <f aca="false">IF(ISNUMBER(C316),ABS(C316-$P$13),"")</f>
        <v/>
      </c>
      <c r="AF316" s="0" t="str">
        <f aca="false">IF(ISNUMBER(D316),ABS(D316-$P$14),"")</f>
        <v/>
      </c>
      <c r="AG316" s="0" t="str">
        <f aca="false">IF(ISNUMBER(E316),ABS(E316-$P$15),"")</f>
        <v/>
      </c>
      <c r="AH316" s="0" t="str">
        <f aca="false">IF(ISNUMBER(F316),ABS(F316-$P$16),"")</f>
        <v/>
      </c>
    </row>
    <row r="317" customFormat="false" ht="15" hidden="false" customHeight="false" outlineLevel="0" collapsed="false">
      <c r="A317" s="17"/>
      <c r="B317" s="17"/>
      <c r="C317" s="17"/>
      <c r="D317" s="17"/>
      <c r="E317" s="17"/>
      <c r="F317" s="17"/>
      <c r="AC317" s="0" t="str">
        <f aca="false">IF(ISNUMBER(A317),ABS(A317-$P$11),"")</f>
        <v/>
      </c>
      <c r="AD317" s="0" t="str">
        <f aca="false">IF(ISNUMBER(B317),ABS(B317-$P$12),"")</f>
        <v/>
      </c>
      <c r="AE317" s="0" t="str">
        <f aca="false">IF(ISNUMBER(C317),ABS(C317-$P$13),"")</f>
        <v/>
      </c>
      <c r="AF317" s="0" t="str">
        <f aca="false">IF(ISNUMBER(D317),ABS(D317-$P$14),"")</f>
        <v/>
      </c>
      <c r="AG317" s="0" t="str">
        <f aca="false">IF(ISNUMBER(E317),ABS(E317-$P$15),"")</f>
        <v/>
      </c>
      <c r="AH317" s="0" t="str">
        <f aca="false">IF(ISNUMBER(F317),ABS(F317-$P$16),"")</f>
        <v/>
      </c>
    </row>
    <row r="318" customFormat="false" ht="15" hidden="false" customHeight="false" outlineLevel="0" collapsed="false">
      <c r="A318" s="17"/>
      <c r="B318" s="17"/>
      <c r="C318" s="17"/>
      <c r="D318" s="17"/>
      <c r="E318" s="17"/>
      <c r="F318" s="17"/>
      <c r="AC318" s="0" t="str">
        <f aca="false">IF(ISNUMBER(A318),ABS(A318-$P$11),"")</f>
        <v/>
      </c>
      <c r="AD318" s="0" t="str">
        <f aca="false">IF(ISNUMBER(B318),ABS(B318-$P$12),"")</f>
        <v/>
      </c>
      <c r="AE318" s="0" t="str">
        <f aca="false">IF(ISNUMBER(C318),ABS(C318-$P$13),"")</f>
        <v/>
      </c>
      <c r="AF318" s="0" t="str">
        <f aca="false">IF(ISNUMBER(D318),ABS(D318-$P$14),"")</f>
        <v/>
      </c>
      <c r="AG318" s="0" t="str">
        <f aca="false">IF(ISNUMBER(E318),ABS(E318-$P$15),"")</f>
        <v/>
      </c>
      <c r="AH318" s="0" t="str">
        <f aca="false">IF(ISNUMBER(F318),ABS(F318-$P$16),"")</f>
        <v/>
      </c>
    </row>
    <row r="319" customFormat="false" ht="15" hidden="false" customHeight="false" outlineLevel="0" collapsed="false">
      <c r="A319" s="17"/>
      <c r="B319" s="17"/>
      <c r="C319" s="17"/>
      <c r="D319" s="17"/>
      <c r="E319" s="17"/>
      <c r="F319" s="17"/>
      <c r="AC319" s="0" t="str">
        <f aca="false">IF(ISNUMBER(A319),ABS(A319-$P$11),"")</f>
        <v/>
      </c>
      <c r="AD319" s="0" t="str">
        <f aca="false">IF(ISNUMBER(B319),ABS(B319-$P$12),"")</f>
        <v/>
      </c>
      <c r="AE319" s="0" t="str">
        <f aca="false">IF(ISNUMBER(C319),ABS(C319-$P$13),"")</f>
        <v/>
      </c>
      <c r="AF319" s="0" t="str">
        <f aca="false">IF(ISNUMBER(D319),ABS(D319-$P$14),"")</f>
        <v/>
      </c>
      <c r="AG319" s="0" t="str">
        <f aca="false">IF(ISNUMBER(E319),ABS(E319-$P$15),"")</f>
        <v/>
      </c>
      <c r="AH319" s="0" t="str">
        <f aca="false">IF(ISNUMBER(F319),ABS(F319-$P$16),"")</f>
        <v/>
      </c>
    </row>
    <row r="320" customFormat="false" ht="15" hidden="false" customHeight="false" outlineLevel="0" collapsed="false">
      <c r="A320" s="17"/>
      <c r="B320" s="17"/>
      <c r="C320" s="17"/>
      <c r="D320" s="17"/>
      <c r="E320" s="17"/>
      <c r="F320" s="17"/>
      <c r="AC320" s="0" t="str">
        <f aca="false">IF(ISNUMBER(A320),ABS(A320-$P$11),"")</f>
        <v/>
      </c>
      <c r="AD320" s="0" t="str">
        <f aca="false">IF(ISNUMBER(B320),ABS(B320-$P$12),"")</f>
        <v/>
      </c>
      <c r="AE320" s="0" t="str">
        <f aca="false">IF(ISNUMBER(C320),ABS(C320-$P$13),"")</f>
        <v/>
      </c>
      <c r="AF320" s="0" t="str">
        <f aca="false">IF(ISNUMBER(D320),ABS(D320-$P$14),"")</f>
        <v/>
      </c>
      <c r="AG320" s="0" t="str">
        <f aca="false">IF(ISNUMBER(E320),ABS(E320-$P$15),"")</f>
        <v/>
      </c>
      <c r="AH320" s="0" t="str">
        <f aca="false">IF(ISNUMBER(F320),ABS(F320-$P$16),"")</f>
        <v/>
      </c>
    </row>
    <row r="321" customFormat="false" ht="15" hidden="false" customHeight="false" outlineLevel="0" collapsed="false">
      <c r="A321" s="17"/>
      <c r="B321" s="17"/>
      <c r="C321" s="17"/>
      <c r="D321" s="17"/>
      <c r="E321" s="17"/>
      <c r="F321" s="17"/>
      <c r="AC321" s="0" t="str">
        <f aca="false">IF(ISNUMBER(A321),ABS(A321-$P$11),"")</f>
        <v/>
      </c>
      <c r="AD321" s="0" t="str">
        <f aca="false">IF(ISNUMBER(B321),ABS(B321-$P$12),"")</f>
        <v/>
      </c>
      <c r="AE321" s="0" t="str">
        <f aca="false">IF(ISNUMBER(C321),ABS(C321-$P$13),"")</f>
        <v/>
      </c>
      <c r="AF321" s="0" t="str">
        <f aca="false">IF(ISNUMBER(D321),ABS(D321-$P$14),"")</f>
        <v/>
      </c>
      <c r="AG321" s="0" t="str">
        <f aca="false">IF(ISNUMBER(E321),ABS(E321-$P$15),"")</f>
        <v/>
      </c>
      <c r="AH321" s="0" t="str">
        <f aca="false">IF(ISNUMBER(F321),ABS(F321-$P$16),"")</f>
        <v/>
      </c>
    </row>
    <row r="322" customFormat="false" ht="15" hidden="false" customHeight="false" outlineLevel="0" collapsed="false">
      <c r="A322" s="17"/>
      <c r="B322" s="17"/>
      <c r="C322" s="17"/>
      <c r="D322" s="17"/>
      <c r="E322" s="17"/>
      <c r="F322" s="17"/>
      <c r="AC322" s="0" t="str">
        <f aca="false">IF(ISNUMBER(A322),ABS(A322-$P$11),"")</f>
        <v/>
      </c>
      <c r="AD322" s="0" t="str">
        <f aca="false">IF(ISNUMBER(B322),ABS(B322-$P$12),"")</f>
        <v/>
      </c>
      <c r="AE322" s="0" t="str">
        <f aca="false">IF(ISNUMBER(C322),ABS(C322-$P$13),"")</f>
        <v/>
      </c>
      <c r="AF322" s="0" t="str">
        <f aca="false">IF(ISNUMBER(D322),ABS(D322-$P$14),"")</f>
        <v/>
      </c>
      <c r="AG322" s="0" t="str">
        <f aca="false">IF(ISNUMBER(E322),ABS(E322-$P$15),"")</f>
        <v/>
      </c>
      <c r="AH322" s="0" t="str">
        <f aca="false">IF(ISNUMBER(F322),ABS(F322-$P$16),"")</f>
        <v/>
      </c>
    </row>
    <row r="323" customFormat="false" ht="15" hidden="false" customHeight="false" outlineLevel="0" collapsed="false">
      <c r="A323" s="17"/>
      <c r="B323" s="17"/>
      <c r="C323" s="17"/>
      <c r="D323" s="17"/>
      <c r="E323" s="17"/>
      <c r="F323" s="17"/>
      <c r="AC323" s="0" t="str">
        <f aca="false">IF(ISNUMBER(A323),ABS(A323-$P$11),"")</f>
        <v/>
      </c>
      <c r="AD323" s="0" t="str">
        <f aca="false">IF(ISNUMBER(B323),ABS(B323-$P$12),"")</f>
        <v/>
      </c>
      <c r="AE323" s="0" t="str">
        <f aca="false">IF(ISNUMBER(C323),ABS(C323-$P$13),"")</f>
        <v/>
      </c>
      <c r="AF323" s="0" t="str">
        <f aca="false">IF(ISNUMBER(D323),ABS(D323-$P$14),"")</f>
        <v/>
      </c>
      <c r="AG323" s="0" t="str">
        <f aca="false">IF(ISNUMBER(E323),ABS(E323-$P$15),"")</f>
        <v/>
      </c>
      <c r="AH323" s="0" t="str">
        <f aca="false">IF(ISNUMBER(F323),ABS(F323-$P$16),"")</f>
        <v/>
      </c>
    </row>
    <row r="324" customFormat="false" ht="15" hidden="false" customHeight="false" outlineLevel="0" collapsed="false">
      <c r="A324" s="17"/>
      <c r="B324" s="17"/>
      <c r="C324" s="17"/>
      <c r="D324" s="17"/>
      <c r="E324" s="17"/>
      <c r="F324" s="17"/>
      <c r="AC324" s="0" t="str">
        <f aca="false">IF(ISNUMBER(A324),ABS(A324-$P$11),"")</f>
        <v/>
      </c>
      <c r="AD324" s="0" t="str">
        <f aca="false">IF(ISNUMBER(B324),ABS(B324-$P$12),"")</f>
        <v/>
      </c>
      <c r="AE324" s="0" t="str">
        <f aca="false">IF(ISNUMBER(C324),ABS(C324-$P$13),"")</f>
        <v/>
      </c>
      <c r="AF324" s="0" t="str">
        <f aca="false">IF(ISNUMBER(D324),ABS(D324-$P$14),"")</f>
        <v/>
      </c>
      <c r="AG324" s="0" t="str">
        <f aca="false">IF(ISNUMBER(E324),ABS(E324-$P$15),"")</f>
        <v/>
      </c>
      <c r="AH324" s="0" t="str">
        <f aca="false">IF(ISNUMBER(F324),ABS(F324-$P$16),"")</f>
        <v/>
      </c>
    </row>
    <row r="325" customFormat="false" ht="15" hidden="false" customHeight="false" outlineLevel="0" collapsed="false">
      <c r="A325" s="17"/>
      <c r="B325" s="17"/>
      <c r="C325" s="17"/>
      <c r="D325" s="17"/>
      <c r="E325" s="17"/>
      <c r="F325" s="17"/>
      <c r="AC325" s="0" t="str">
        <f aca="false">IF(ISNUMBER(A325),ABS(A325-$P$11),"")</f>
        <v/>
      </c>
      <c r="AD325" s="0" t="str">
        <f aca="false">IF(ISNUMBER(B325),ABS(B325-$P$12),"")</f>
        <v/>
      </c>
      <c r="AE325" s="0" t="str">
        <f aca="false">IF(ISNUMBER(C325),ABS(C325-$P$13),"")</f>
        <v/>
      </c>
      <c r="AF325" s="0" t="str">
        <f aca="false">IF(ISNUMBER(D325),ABS(D325-$P$14),"")</f>
        <v/>
      </c>
      <c r="AG325" s="0" t="str">
        <f aca="false">IF(ISNUMBER(E325),ABS(E325-$P$15),"")</f>
        <v/>
      </c>
      <c r="AH325" s="0" t="str">
        <f aca="false">IF(ISNUMBER(F325),ABS(F325-$P$16),"")</f>
        <v/>
      </c>
    </row>
    <row r="326" customFormat="false" ht="15" hidden="false" customHeight="false" outlineLevel="0" collapsed="false">
      <c r="A326" s="17"/>
      <c r="B326" s="17"/>
      <c r="C326" s="17"/>
      <c r="D326" s="17"/>
      <c r="E326" s="17"/>
      <c r="F326" s="17"/>
      <c r="AC326" s="0" t="str">
        <f aca="false">IF(ISNUMBER(A326),ABS(A326-$P$11),"")</f>
        <v/>
      </c>
      <c r="AD326" s="0" t="str">
        <f aca="false">IF(ISNUMBER(B326),ABS(B326-$P$12),"")</f>
        <v/>
      </c>
      <c r="AE326" s="0" t="str">
        <f aca="false">IF(ISNUMBER(C326),ABS(C326-$P$13),"")</f>
        <v/>
      </c>
      <c r="AF326" s="0" t="str">
        <f aca="false">IF(ISNUMBER(D326),ABS(D326-$P$14),"")</f>
        <v/>
      </c>
      <c r="AG326" s="0" t="str">
        <f aca="false">IF(ISNUMBER(E326),ABS(E326-$P$15),"")</f>
        <v/>
      </c>
      <c r="AH326" s="0" t="str">
        <f aca="false">IF(ISNUMBER(F326),ABS(F326-$P$16),"")</f>
        <v/>
      </c>
    </row>
    <row r="327" customFormat="false" ht="15" hidden="false" customHeight="false" outlineLevel="0" collapsed="false">
      <c r="A327" s="17"/>
      <c r="B327" s="17"/>
      <c r="C327" s="17"/>
      <c r="D327" s="17"/>
      <c r="E327" s="17"/>
      <c r="F327" s="17"/>
      <c r="AC327" s="0" t="str">
        <f aca="false">IF(ISNUMBER(A327),ABS(A327-$P$11),"")</f>
        <v/>
      </c>
      <c r="AD327" s="0" t="str">
        <f aca="false">IF(ISNUMBER(B327),ABS(B327-$P$12),"")</f>
        <v/>
      </c>
      <c r="AE327" s="0" t="str">
        <f aca="false">IF(ISNUMBER(C327),ABS(C327-$P$13),"")</f>
        <v/>
      </c>
      <c r="AF327" s="0" t="str">
        <f aca="false">IF(ISNUMBER(D327),ABS(D327-$P$14),"")</f>
        <v/>
      </c>
      <c r="AG327" s="0" t="str">
        <f aca="false">IF(ISNUMBER(E327),ABS(E327-$P$15),"")</f>
        <v/>
      </c>
      <c r="AH327" s="0" t="str">
        <f aca="false">IF(ISNUMBER(F327),ABS(F327-$P$16),"")</f>
        <v/>
      </c>
    </row>
    <row r="328" customFormat="false" ht="15" hidden="false" customHeight="false" outlineLevel="0" collapsed="false">
      <c r="A328" s="17"/>
      <c r="B328" s="17"/>
      <c r="C328" s="17"/>
      <c r="D328" s="17"/>
      <c r="E328" s="17"/>
      <c r="F328" s="17"/>
      <c r="AC328" s="0" t="str">
        <f aca="false">IF(ISNUMBER(A328),ABS(A328-$P$11),"")</f>
        <v/>
      </c>
      <c r="AD328" s="0" t="str">
        <f aca="false">IF(ISNUMBER(B328),ABS(B328-$P$12),"")</f>
        <v/>
      </c>
      <c r="AE328" s="0" t="str">
        <f aca="false">IF(ISNUMBER(C328),ABS(C328-$P$13),"")</f>
        <v/>
      </c>
      <c r="AF328" s="0" t="str">
        <f aca="false">IF(ISNUMBER(D328),ABS(D328-$P$14),"")</f>
        <v/>
      </c>
      <c r="AG328" s="0" t="str">
        <f aca="false">IF(ISNUMBER(E328),ABS(E328-$P$15),"")</f>
        <v/>
      </c>
      <c r="AH328" s="0" t="str">
        <f aca="false">IF(ISNUMBER(F328),ABS(F328-$P$16),"")</f>
        <v/>
      </c>
    </row>
    <row r="329" customFormat="false" ht="15" hidden="false" customHeight="false" outlineLevel="0" collapsed="false">
      <c r="A329" s="17"/>
      <c r="B329" s="17"/>
      <c r="C329" s="17"/>
      <c r="D329" s="17"/>
      <c r="E329" s="17"/>
      <c r="F329" s="17"/>
      <c r="AC329" s="0" t="str">
        <f aca="false">IF(ISNUMBER(A329),ABS(A329-$P$11),"")</f>
        <v/>
      </c>
      <c r="AD329" s="0" t="str">
        <f aca="false">IF(ISNUMBER(B329),ABS(B329-$P$12),"")</f>
        <v/>
      </c>
      <c r="AE329" s="0" t="str">
        <f aca="false">IF(ISNUMBER(C329),ABS(C329-$P$13),"")</f>
        <v/>
      </c>
      <c r="AF329" s="0" t="str">
        <f aca="false">IF(ISNUMBER(D329),ABS(D329-$P$14),"")</f>
        <v/>
      </c>
      <c r="AG329" s="0" t="str">
        <f aca="false">IF(ISNUMBER(E329),ABS(E329-$P$15),"")</f>
        <v/>
      </c>
      <c r="AH329" s="0" t="str">
        <f aca="false">IF(ISNUMBER(F329),ABS(F329-$P$16),"")</f>
        <v/>
      </c>
    </row>
    <row r="330" customFormat="false" ht="15" hidden="false" customHeight="false" outlineLevel="0" collapsed="false">
      <c r="A330" s="17"/>
      <c r="B330" s="17"/>
      <c r="C330" s="17"/>
      <c r="D330" s="17"/>
      <c r="E330" s="17"/>
      <c r="F330" s="17"/>
      <c r="AC330" s="0" t="str">
        <f aca="false">IF(ISNUMBER(A330),ABS(A330-$P$11),"")</f>
        <v/>
      </c>
      <c r="AD330" s="0" t="str">
        <f aca="false">IF(ISNUMBER(B330),ABS(B330-$P$12),"")</f>
        <v/>
      </c>
      <c r="AE330" s="0" t="str">
        <f aca="false">IF(ISNUMBER(C330),ABS(C330-$P$13),"")</f>
        <v/>
      </c>
      <c r="AF330" s="0" t="str">
        <f aca="false">IF(ISNUMBER(D330),ABS(D330-$P$14),"")</f>
        <v/>
      </c>
      <c r="AG330" s="0" t="str">
        <f aca="false">IF(ISNUMBER(E330),ABS(E330-$P$15),"")</f>
        <v/>
      </c>
      <c r="AH330" s="0" t="str">
        <f aca="false">IF(ISNUMBER(F330),ABS(F330-$P$16),"")</f>
        <v/>
      </c>
    </row>
    <row r="331" customFormat="false" ht="15" hidden="false" customHeight="false" outlineLevel="0" collapsed="false">
      <c r="A331" s="17"/>
      <c r="B331" s="17"/>
      <c r="C331" s="17"/>
      <c r="D331" s="17"/>
      <c r="E331" s="17"/>
      <c r="F331" s="17"/>
      <c r="AC331" s="0" t="str">
        <f aca="false">IF(ISNUMBER(A331),ABS(A331-$P$11),"")</f>
        <v/>
      </c>
      <c r="AD331" s="0" t="str">
        <f aca="false">IF(ISNUMBER(B331),ABS(B331-$P$12),"")</f>
        <v/>
      </c>
      <c r="AE331" s="0" t="str">
        <f aca="false">IF(ISNUMBER(C331),ABS(C331-$P$13),"")</f>
        <v/>
      </c>
      <c r="AF331" s="0" t="str">
        <f aca="false">IF(ISNUMBER(D331),ABS(D331-$P$14),"")</f>
        <v/>
      </c>
      <c r="AG331" s="0" t="str">
        <f aca="false">IF(ISNUMBER(E331),ABS(E331-$P$15),"")</f>
        <v/>
      </c>
      <c r="AH331" s="0" t="str">
        <f aca="false">IF(ISNUMBER(F331),ABS(F331-$P$16),"")</f>
        <v/>
      </c>
    </row>
    <row r="332" customFormat="false" ht="15" hidden="false" customHeight="false" outlineLevel="0" collapsed="false">
      <c r="A332" s="17"/>
      <c r="B332" s="17"/>
      <c r="C332" s="17"/>
      <c r="D332" s="17"/>
      <c r="E332" s="17"/>
      <c r="F332" s="17"/>
      <c r="AC332" s="0" t="str">
        <f aca="false">IF(ISNUMBER(A332),ABS(A332-$P$11),"")</f>
        <v/>
      </c>
      <c r="AD332" s="0" t="str">
        <f aca="false">IF(ISNUMBER(B332),ABS(B332-$P$12),"")</f>
        <v/>
      </c>
      <c r="AE332" s="0" t="str">
        <f aca="false">IF(ISNUMBER(C332),ABS(C332-$P$13),"")</f>
        <v/>
      </c>
      <c r="AF332" s="0" t="str">
        <f aca="false">IF(ISNUMBER(D332),ABS(D332-$P$14),"")</f>
        <v/>
      </c>
      <c r="AG332" s="0" t="str">
        <f aca="false">IF(ISNUMBER(E332),ABS(E332-$P$15),"")</f>
        <v/>
      </c>
      <c r="AH332" s="0" t="str">
        <f aca="false">IF(ISNUMBER(F332),ABS(F332-$P$16),"")</f>
        <v/>
      </c>
    </row>
    <row r="333" customFormat="false" ht="15" hidden="false" customHeight="false" outlineLevel="0" collapsed="false">
      <c r="A333" s="17"/>
      <c r="B333" s="17"/>
      <c r="C333" s="17"/>
      <c r="D333" s="17"/>
      <c r="E333" s="17"/>
      <c r="F333" s="17"/>
      <c r="AC333" s="0" t="str">
        <f aca="false">IF(ISNUMBER(A333),ABS(A333-$P$11),"")</f>
        <v/>
      </c>
      <c r="AD333" s="0" t="str">
        <f aca="false">IF(ISNUMBER(B333),ABS(B333-$P$12),"")</f>
        <v/>
      </c>
      <c r="AE333" s="0" t="str">
        <f aca="false">IF(ISNUMBER(C333),ABS(C333-$P$13),"")</f>
        <v/>
      </c>
      <c r="AF333" s="0" t="str">
        <f aca="false">IF(ISNUMBER(D333),ABS(D333-$P$14),"")</f>
        <v/>
      </c>
      <c r="AG333" s="0" t="str">
        <f aca="false">IF(ISNUMBER(E333),ABS(E333-$P$15),"")</f>
        <v/>
      </c>
      <c r="AH333" s="0" t="str">
        <f aca="false">IF(ISNUMBER(F333),ABS(F333-$P$16),"")</f>
        <v/>
      </c>
    </row>
    <row r="334" customFormat="false" ht="15" hidden="false" customHeight="false" outlineLevel="0" collapsed="false">
      <c r="A334" s="17"/>
      <c r="B334" s="17"/>
      <c r="C334" s="17"/>
      <c r="D334" s="17"/>
      <c r="E334" s="17"/>
      <c r="F334" s="17"/>
      <c r="AC334" s="0" t="str">
        <f aca="false">IF(ISNUMBER(A334),ABS(A334-$P$11),"")</f>
        <v/>
      </c>
      <c r="AD334" s="0" t="str">
        <f aca="false">IF(ISNUMBER(B334),ABS(B334-$P$12),"")</f>
        <v/>
      </c>
      <c r="AE334" s="0" t="str">
        <f aca="false">IF(ISNUMBER(C334),ABS(C334-$P$13),"")</f>
        <v/>
      </c>
      <c r="AF334" s="0" t="str">
        <f aca="false">IF(ISNUMBER(D334),ABS(D334-$P$14),"")</f>
        <v/>
      </c>
      <c r="AG334" s="0" t="str">
        <f aca="false">IF(ISNUMBER(E334),ABS(E334-$P$15),"")</f>
        <v/>
      </c>
      <c r="AH334" s="0" t="str">
        <f aca="false">IF(ISNUMBER(F334),ABS(F334-$P$16),"")</f>
        <v/>
      </c>
    </row>
    <row r="335" customFormat="false" ht="15" hidden="false" customHeight="false" outlineLevel="0" collapsed="false">
      <c r="A335" s="17"/>
      <c r="B335" s="17"/>
      <c r="C335" s="17"/>
      <c r="D335" s="17"/>
      <c r="E335" s="17"/>
      <c r="F335" s="17"/>
      <c r="AC335" s="0" t="str">
        <f aca="false">IF(ISNUMBER(A335),ABS(A335-$P$11),"")</f>
        <v/>
      </c>
      <c r="AD335" s="0" t="str">
        <f aca="false">IF(ISNUMBER(B335),ABS(B335-$P$12),"")</f>
        <v/>
      </c>
      <c r="AE335" s="0" t="str">
        <f aca="false">IF(ISNUMBER(C335),ABS(C335-$P$13),"")</f>
        <v/>
      </c>
      <c r="AF335" s="0" t="str">
        <f aca="false">IF(ISNUMBER(D335),ABS(D335-$P$14),"")</f>
        <v/>
      </c>
      <c r="AG335" s="0" t="str">
        <f aca="false">IF(ISNUMBER(E335),ABS(E335-$P$15),"")</f>
        <v/>
      </c>
      <c r="AH335" s="0" t="str">
        <f aca="false">IF(ISNUMBER(F335),ABS(F335-$P$16),"")</f>
        <v/>
      </c>
    </row>
    <row r="336" customFormat="false" ht="15" hidden="false" customHeight="false" outlineLevel="0" collapsed="false">
      <c r="A336" s="17"/>
      <c r="B336" s="17"/>
      <c r="C336" s="17"/>
      <c r="D336" s="17"/>
      <c r="E336" s="17"/>
      <c r="F336" s="17"/>
      <c r="AC336" s="0" t="str">
        <f aca="false">IF(ISNUMBER(A336),ABS(A336-$P$11),"")</f>
        <v/>
      </c>
      <c r="AD336" s="0" t="str">
        <f aca="false">IF(ISNUMBER(B336),ABS(B336-$P$12),"")</f>
        <v/>
      </c>
      <c r="AE336" s="0" t="str">
        <f aca="false">IF(ISNUMBER(C336),ABS(C336-$P$13),"")</f>
        <v/>
      </c>
      <c r="AF336" s="0" t="str">
        <f aca="false">IF(ISNUMBER(D336),ABS(D336-$P$14),"")</f>
        <v/>
      </c>
      <c r="AG336" s="0" t="str">
        <f aca="false">IF(ISNUMBER(E336),ABS(E336-$P$15),"")</f>
        <v/>
      </c>
      <c r="AH336" s="0" t="str">
        <f aca="false">IF(ISNUMBER(F336),ABS(F336-$P$16),"")</f>
        <v/>
      </c>
    </row>
    <row r="337" customFormat="false" ht="15" hidden="false" customHeight="false" outlineLevel="0" collapsed="false">
      <c r="A337" s="17"/>
      <c r="B337" s="17"/>
      <c r="C337" s="17"/>
      <c r="D337" s="17"/>
      <c r="E337" s="17"/>
      <c r="F337" s="17"/>
      <c r="AC337" s="0" t="str">
        <f aca="false">IF(ISNUMBER(A337),ABS(A337-$P$11),"")</f>
        <v/>
      </c>
      <c r="AD337" s="0" t="str">
        <f aca="false">IF(ISNUMBER(B337),ABS(B337-$P$12),"")</f>
        <v/>
      </c>
      <c r="AE337" s="0" t="str">
        <f aca="false">IF(ISNUMBER(C337),ABS(C337-$P$13),"")</f>
        <v/>
      </c>
      <c r="AF337" s="0" t="str">
        <f aca="false">IF(ISNUMBER(D337),ABS(D337-$P$14),"")</f>
        <v/>
      </c>
      <c r="AG337" s="0" t="str">
        <f aca="false">IF(ISNUMBER(E337),ABS(E337-$P$15),"")</f>
        <v/>
      </c>
      <c r="AH337" s="0" t="str">
        <f aca="false">IF(ISNUMBER(F337),ABS(F337-$P$16),"")</f>
        <v/>
      </c>
    </row>
    <row r="338" customFormat="false" ht="15" hidden="false" customHeight="false" outlineLevel="0" collapsed="false">
      <c r="A338" s="17"/>
      <c r="B338" s="17"/>
      <c r="C338" s="17"/>
      <c r="D338" s="17"/>
      <c r="E338" s="17"/>
      <c r="F338" s="17"/>
      <c r="AC338" s="0" t="str">
        <f aca="false">IF(ISNUMBER(A338),ABS(A338-$P$11),"")</f>
        <v/>
      </c>
      <c r="AD338" s="0" t="str">
        <f aca="false">IF(ISNUMBER(B338),ABS(B338-$P$12),"")</f>
        <v/>
      </c>
      <c r="AE338" s="0" t="str">
        <f aca="false">IF(ISNUMBER(C338),ABS(C338-$P$13),"")</f>
        <v/>
      </c>
      <c r="AF338" s="0" t="str">
        <f aca="false">IF(ISNUMBER(D338),ABS(D338-$P$14),"")</f>
        <v/>
      </c>
      <c r="AG338" s="0" t="str">
        <f aca="false">IF(ISNUMBER(E338),ABS(E338-$P$15),"")</f>
        <v/>
      </c>
      <c r="AH338" s="0" t="str">
        <f aca="false">IF(ISNUMBER(F338),ABS(F338-$P$16),"")</f>
        <v/>
      </c>
    </row>
    <row r="339" customFormat="false" ht="15" hidden="false" customHeight="false" outlineLevel="0" collapsed="false">
      <c r="A339" s="17"/>
      <c r="B339" s="17"/>
      <c r="C339" s="17"/>
      <c r="D339" s="17"/>
      <c r="E339" s="17"/>
      <c r="F339" s="17"/>
      <c r="AC339" s="0" t="str">
        <f aca="false">IF(ISNUMBER(A339),ABS(A339-$P$11),"")</f>
        <v/>
      </c>
      <c r="AD339" s="0" t="str">
        <f aca="false">IF(ISNUMBER(B339),ABS(B339-$P$12),"")</f>
        <v/>
      </c>
      <c r="AE339" s="0" t="str">
        <f aca="false">IF(ISNUMBER(C339),ABS(C339-$P$13),"")</f>
        <v/>
      </c>
      <c r="AF339" s="0" t="str">
        <f aca="false">IF(ISNUMBER(D339),ABS(D339-$P$14),"")</f>
        <v/>
      </c>
      <c r="AG339" s="0" t="str">
        <f aca="false">IF(ISNUMBER(E339),ABS(E339-$P$15),"")</f>
        <v/>
      </c>
      <c r="AH339" s="0" t="str">
        <f aca="false">IF(ISNUMBER(F339),ABS(F339-$P$16),"")</f>
        <v/>
      </c>
    </row>
    <row r="340" customFormat="false" ht="15" hidden="false" customHeight="false" outlineLevel="0" collapsed="false">
      <c r="A340" s="17"/>
      <c r="B340" s="17"/>
      <c r="C340" s="17"/>
      <c r="D340" s="17"/>
      <c r="E340" s="17"/>
      <c r="F340" s="17"/>
      <c r="AC340" s="0" t="str">
        <f aca="false">IF(ISNUMBER(A340),ABS(A340-$P$11),"")</f>
        <v/>
      </c>
      <c r="AD340" s="0" t="str">
        <f aca="false">IF(ISNUMBER(B340),ABS(B340-$P$12),"")</f>
        <v/>
      </c>
      <c r="AE340" s="0" t="str">
        <f aca="false">IF(ISNUMBER(C340),ABS(C340-$P$13),"")</f>
        <v/>
      </c>
      <c r="AF340" s="0" t="str">
        <f aca="false">IF(ISNUMBER(D340),ABS(D340-$P$14),"")</f>
        <v/>
      </c>
      <c r="AG340" s="0" t="str">
        <f aca="false">IF(ISNUMBER(E340),ABS(E340-$P$15),"")</f>
        <v/>
      </c>
      <c r="AH340" s="0" t="str">
        <f aca="false">IF(ISNUMBER(F340),ABS(F340-$P$16),"")</f>
        <v/>
      </c>
    </row>
    <row r="341" customFormat="false" ht="15" hidden="false" customHeight="false" outlineLevel="0" collapsed="false">
      <c r="A341" s="17"/>
      <c r="B341" s="17"/>
      <c r="C341" s="17"/>
      <c r="D341" s="17"/>
      <c r="E341" s="17"/>
      <c r="F341" s="17"/>
      <c r="AC341" s="0" t="str">
        <f aca="false">IF(ISNUMBER(A341),ABS(A341-$P$11),"")</f>
        <v/>
      </c>
      <c r="AD341" s="0" t="str">
        <f aca="false">IF(ISNUMBER(B341),ABS(B341-$P$12),"")</f>
        <v/>
      </c>
      <c r="AE341" s="0" t="str">
        <f aca="false">IF(ISNUMBER(C341),ABS(C341-$P$13),"")</f>
        <v/>
      </c>
      <c r="AF341" s="0" t="str">
        <f aca="false">IF(ISNUMBER(D341),ABS(D341-$P$14),"")</f>
        <v/>
      </c>
      <c r="AG341" s="0" t="str">
        <f aca="false">IF(ISNUMBER(E341),ABS(E341-$P$15),"")</f>
        <v/>
      </c>
      <c r="AH341" s="0" t="str">
        <f aca="false">IF(ISNUMBER(F341),ABS(F341-$P$16),"")</f>
        <v/>
      </c>
    </row>
    <row r="342" customFormat="false" ht="15" hidden="false" customHeight="false" outlineLevel="0" collapsed="false">
      <c r="A342" s="17"/>
      <c r="B342" s="17"/>
      <c r="C342" s="17"/>
      <c r="D342" s="17"/>
      <c r="E342" s="17"/>
      <c r="F342" s="17"/>
      <c r="AC342" s="0" t="str">
        <f aca="false">IF(ISNUMBER(A342),ABS(A342-$P$11),"")</f>
        <v/>
      </c>
      <c r="AD342" s="0" t="str">
        <f aca="false">IF(ISNUMBER(B342),ABS(B342-$P$12),"")</f>
        <v/>
      </c>
      <c r="AE342" s="0" t="str">
        <f aca="false">IF(ISNUMBER(C342),ABS(C342-$P$13),"")</f>
        <v/>
      </c>
      <c r="AF342" s="0" t="str">
        <f aca="false">IF(ISNUMBER(D342),ABS(D342-$P$14),"")</f>
        <v/>
      </c>
      <c r="AG342" s="0" t="str">
        <f aca="false">IF(ISNUMBER(E342),ABS(E342-$P$15),"")</f>
        <v/>
      </c>
      <c r="AH342" s="0" t="str">
        <f aca="false">IF(ISNUMBER(F342),ABS(F342-$P$16),"")</f>
        <v/>
      </c>
    </row>
    <row r="343" customFormat="false" ht="15" hidden="false" customHeight="false" outlineLevel="0" collapsed="false">
      <c r="A343" s="17"/>
      <c r="B343" s="17"/>
      <c r="C343" s="17"/>
      <c r="D343" s="17"/>
      <c r="E343" s="17"/>
      <c r="F343" s="17"/>
      <c r="AC343" s="0" t="str">
        <f aca="false">IF(ISNUMBER(A343),ABS(A343-$P$11),"")</f>
        <v/>
      </c>
      <c r="AD343" s="0" t="str">
        <f aca="false">IF(ISNUMBER(B343),ABS(B343-$P$12),"")</f>
        <v/>
      </c>
      <c r="AE343" s="0" t="str">
        <f aca="false">IF(ISNUMBER(C343),ABS(C343-$P$13),"")</f>
        <v/>
      </c>
      <c r="AF343" s="0" t="str">
        <f aca="false">IF(ISNUMBER(D343),ABS(D343-$P$14),"")</f>
        <v/>
      </c>
      <c r="AG343" s="0" t="str">
        <f aca="false">IF(ISNUMBER(E343),ABS(E343-$P$15),"")</f>
        <v/>
      </c>
      <c r="AH343" s="0" t="str">
        <f aca="false">IF(ISNUMBER(F343),ABS(F343-$P$16),"")</f>
        <v/>
      </c>
    </row>
    <row r="344" customFormat="false" ht="15" hidden="false" customHeight="false" outlineLevel="0" collapsed="false">
      <c r="A344" s="17"/>
      <c r="B344" s="17"/>
      <c r="C344" s="17"/>
      <c r="D344" s="17"/>
      <c r="E344" s="17"/>
      <c r="F344" s="17"/>
      <c r="AC344" s="0" t="str">
        <f aca="false">IF(ISNUMBER(A344),ABS(A344-$P$11),"")</f>
        <v/>
      </c>
      <c r="AD344" s="0" t="str">
        <f aca="false">IF(ISNUMBER(B344),ABS(B344-$P$12),"")</f>
        <v/>
      </c>
      <c r="AE344" s="0" t="str">
        <f aca="false">IF(ISNUMBER(C344),ABS(C344-$P$13),"")</f>
        <v/>
      </c>
      <c r="AF344" s="0" t="str">
        <f aca="false">IF(ISNUMBER(D344),ABS(D344-$P$14),"")</f>
        <v/>
      </c>
      <c r="AG344" s="0" t="str">
        <f aca="false">IF(ISNUMBER(E344),ABS(E344-$P$15),"")</f>
        <v/>
      </c>
      <c r="AH344" s="0" t="str">
        <f aca="false">IF(ISNUMBER(F344),ABS(F344-$P$16),"")</f>
        <v/>
      </c>
    </row>
    <row r="345" customFormat="false" ht="15" hidden="false" customHeight="false" outlineLevel="0" collapsed="false">
      <c r="A345" s="17"/>
      <c r="B345" s="17"/>
      <c r="C345" s="17"/>
      <c r="D345" s="17"/>
      <c r="E345" s="17"/>
      <c r="F345" s="17"/>
      <c r="AC345" s="0" t="str">
        <f aca="false">IF(ISNUMBER(A345),ABS(A345-$P$11),"")</f>
        <v/>
      </c>
      <c r="AD345" s="0" t="str">
        <f aca="false">IF(ISNUMBER(B345),ABS(B345-$P$12),"")</f>
        <v/>
      </c>
      <c r="AE345" s="0" t="str">
        <f aca="false">IF(ISNUMBER(C345),ABS(C345-$P$13),"")</f>
        <v/>
      </c>
      <c r="AF345" s="0" t="str">
        <f aca="false">IF(ISNUMBER(D345),ABS(D345-$P$14),"")</f>
        <v/>
      </c>
      <c r="AG345" s="0" t="str">
        <f aca="false">IF(ISNUMBER(E345),ABS(E345-$P$15),"")</f>
        <v/>
      </c>
      <c r="AH345" s="0" t="str">
        <f aca="false">IF(ISNUMBER(F345),ABS(F345-$P$16),"")</f>
        <v/>
      </c>
    </row>
    <row r="346" customFormat="false" ht="15" hidden="false" customHeight="false" outlineLevel="0" collapsed="false">
      <c r="A346" s="17"/>
      <c r="B346" s="17"/>
      <c r="C346" s="17"/>
      <c r="D346" s="17"/>
      <c r="E346" s="17"/>
      <c r="F346" s="17"/>
      <c r="AC346" s="0" t="str">
        <f aca="false">IF(ISNUMBER(A346),ABS(A346-$P$11),"")</f>
        <v/>
      </c>
      <c r="AD346" s="0" t="str">
        <f aca="false">IF(ISNUMBER(B346),ABS(B346-$P$12),"")</f>
        <v/>
      </c>
      <c r="AE346" s="0" t="str">
        <f aca="false">IF(ISNUMBER(C346),ABS(C346-$P$13),"")</f>
        <v/>
      </c>
      <c r="AF346" s="0" t="str">
        <f aca="false">IF(ISNUMBER(D346),ABS(D346-$P$14),"")</f>
        <v/>
      </c>
      <c r="AG346" s="0" t="str">
        <f aca="false">IF(ISNUMBER(E346),ABS(E346-$P$15),"")</f>
        <v/>
      </c>
      <c r="AH346" s="0" t="str">
        <f aca="false">IF(ISNUMBER(F346),ABS(F346-$P$16),"")</f>
        <v/>
      </c>
    </row>
    <row r="347" customFormat="false" ht="15" hidden="false" customHeight="false" outlineLevel="0" collapsed="false">
      <c r="A347" s="17"/>
      <c r="B347" s="17"/>
      <c r="C347" s="17"/>
      <c r="D347" s="17"/>
      <c r="E347" s="17"/>
      <c r="F347" s="17"/>
      <c r="AC347" s="0" t="str">
        <f aca="false">IF(ISNUMBER(A347),ABS(A347-$P$11),"")</f>
        <v/>
      </c>
      <c r="AD347" s="0" t="str">
        <f aca="false">IF(ISNUMBER(B347),ABS(B347-$P$12),"")</f>
        <v/>
      </c>
      <c r="AE347" s="0" t="str">
        <f aca="false">IF(ISNUMBER(C347),ABS(C347-$P$13),"")</f>
        <v/>
      </c>
      <c r="AF347" s="0" t="str">
        <f aca="false">IF(ISNUMBER(D347),ABS(D347-$P$14),"")</f>
        <v/>
      </c>
      <c r="AG347" s="0" t="str">
        <f aca="false">IF(ISNUMBER(E347),ABS(E347-$P$15),"")</f>
        <v/>
      </c>
      <c r="AH347" s="0" t="str">
        <f aca="false">IF(ISNUMBER(F347),ABS(F347-$P$16),"")</f>
        <v/>
      </c>
    </row>
    <row r="348" customFormat="false" ht="15" hidden="false" customHeight="false" outlineLevel="0" collapsed="false">
      <c r="A348" s="17"/>
      <c r="B348" s="17"/>
      <c r="C348" s="17"/>
      <c r="D348" s="17"/>
      <c r="E348" s="17"/>
      <c r="F348" s="17"/>
      <c r="AC348" s="0" t="str">
        <f aca="false">IF(ISNUMBER(A348),ABS(A348-$P$11),"")</f>
        <v/>
      </c>
      <c r="AD348" s="0" t="str">
        <f aca="false">IF(ISNUMBER(B348),ABS(B348-$P$12),"")</f>
        <v/>
      </c>
      <c r="AE348" s="0" t="str">
        <f aca="false">IF(ISNUMBER(C348),ABS(C348-$P$13),"")</f>
        <v/>
      </c>
      <c r="AF348" s="0" t="str">
        <f aca="false">IF(ISNUMBER(D348),ABS(D348-$P$14),"")</f>
        <v/>
      </c>
      <c r="AG348" s="0" t="str">
        <f aca="false">IF(ISNUMBER(E348),ABS(E348-$P$15),"")</f>
        <v/>
      </c>
      <c r="AH348" s="0" t="str">
        <f aca="false">IF(ISNUMBER(F348),ABS(F348-$P$16),"")</f>
        <v/>
      </c>
    </row>
    <row r="349" customFormat="false" ht="15" hidden="false" customHeight="false" outlineLevel="0" collapsed="false">
      <c r="A349" s="17"/>
      <c r="B349" s="17"/>
      <c r="C349" s="17"/>
      <c r="D349" s="17"/>
      <c r="E349" s="17"/>
      <c r="F349" s="17"/>
      <c r="AC349" s="0" t="str">
        <f aca="false">IF(ISNUMBER(A349),ABS(A349-$P$11),"")</f>
        <v/>
      </c>
      <c r="AD349" s="0" t="str">
        <f aca="false">IF(ISNUMBER(B349),ABS(B349-$P$12),"")</f>
        <v/>
      </c>
      <c r="AE349" s="0" t="str">
        <f aca="false">IF(ISNUMBER(C349),ABS(C349-$P$13),"")</f>
        <v/>
      </c>
      <c r="AF349" s="0" t="str">
        <f aca="false">IF(ISNUMBER(D349),ABS(D349-$P$14),"")</f>
        <v/>
      </c>
      <c r="AG349" s="0" t="str">
        <f aca="false">IF(ISNUMBER(E349),ABS(E349-$P$15),"")</f>
        <v/>
      </c>
      <c r="AH349" s="0" t="str">
        <f aca="false">IF(ISNUMBER(F349),ABS(F349-$P$16),"")</f>
        <v/>
      </c>
    </row>
    <row r="350" customFormat="false" ht="15" hidden="false" customHeight="false" outlineLevel="0" collapsed="false">
      <c r="A350" s="17"/>
      <c r="B350" s="17"/>
      <c r="C350" s="17"/>
      <c r="D350" s="17"/>
      <c r="E350" s="17"/>
      <c r="F350" s="17"/>
      <c r="AC350" s="0" t="str">
        <f aca="false">IF(ISNUMBER(A350),ABS(A350-$P$11),"")</f>
        <v/>
      </c>
      <c r="AD350" s="0" t="str">
        <f aca="false">IF(ISNUMBER(B350),ABS(B350-$P$12),"")</f>
        <v/>
      </c>
      <c r="AE350" s="0" t="str">
        <f aca="false">IF(ISNUMBER(C350),ABS(C350-$P$13),"")</f>
        <v/>
      </c>
      <c r="AF350" s="0" t="str">
        <f aca="false">IF(ISNUMBER(D350),ABS(D350-$P$14),"")</f>
        <v/>
      </c>
      <c r="AG350" s="0" t="str">
        <f aca="false">IF(ISNUMBER(E350),ABS(E350-$P$15),"")</f>
        <v/>
      </c>
      <c r="AH350" s="0" t="str">
        <f aca="false">IF(ISNUMBER(F350),ABS(F350-$P$16),"")</f>
        <v/>
      </c>
    </row>
    <row r="351" customFormat="false" ht="15" hidden="false" customHeight="false" outlineLevel="0" collapsed="false">
      <c r="A351" s="17"/>
      <c r="B351" s="17"/>
      <c r="C351" s="17"/>
      <c r="D351" s="17"/>
      <c r="E351" s="17"/>
      <c r="F351" s="17"/>
      <c r="AC351" s="0" t="str">
        <f aca="false">IF(ISNUMBER(A351),ABS(A351-$P$11),"")</f>
        <v/>
      </c>
      <c r="AD351" s="0" t="str">
        <f aca="false">IF(ISNUMBER(B351),ABS(B351-$P$12),"")</f>
        <v/>
      </c>
      <c r="AE351" s="0" t="str">
        <f aca="false">IF(ISNUMBER(C351),ABS(C351-$P$13),"")</f>
        <v/>
      </c>
      <c r="AF351" s="0" t="str">
        <f aca="false">IF(ISNUMBER(D351),ABS(D351-$P$14),"")</f>
        <v/>
      </c>
      <c r="AG351" s="0" t="str">
        <f aca="false">IF(ISNUMBER(E351),ABS(E351-$P$15),"")</f>
        <v/>
      </c>
      <c r="AH351" s="0" t="str">
        <f aca="false">IF(ISNUMBER(F351),ABS(F351-$P$16),"")</f>
        <v/>
      </c>
    </row>
    <row r="352" customFormat="false" ht="15" hidden="false" customHeight="false" outlineLevel="0" collapsed="false">
      <c r="A352" s="17"/>
      <c r="B352" s="17"/>
      <c r="C352" s="17"/>
      <c r="D352" s="17"/>
      <c r="E352" s="17"/>
      <c r="F352" s="17"/>
      <c r="AC352" s="0" t="str">
        <f aca="false">IF(ISNUMBER(A352),ABS(A352-$P$11),"")</f>
        <v/>
      </c>
      <c r="AD352" s="0" t="str">
        <f aca="false">IF(ISNUMBER(B352),ABS(B352-$P$12),"")</f>
        <v/>
      </c>
      <c r="AE352" s="0" t="str">
        <f aca="false">IF(ISNUMBER(C352),ABS(C352-$P$13),"")</f>
        <v/>
      </c>
      <c r="AF352" s="0" t="str">
        <f aca="false">IF(ISNUMBER(D352),ABS(D352-$P$14),"")</f>
        <v/>
      </c>
      <c r="AG352" s="0" t="str">
        <f aca="false">IF(ISNUMBER(E352),ABS(E352-$P$15),"")</f>
        <v/>
      </c>
      <c r="AH352" s="0" t="str">
        <f aca="false">IF(ISNUMBER(F352),ABS(F352-$P$16),"")</f>
        <v/>
      </c>
    </row>
    <row r="353" customFormat="false" ht="15" hidden="false" customHeight="false" outlineLevel="0" collapsed="false">
      <c r="A353" s="17"/>
      <c r="B353" s="17"/>
      <c r="C353" s="17"/>
      <c r="D353" s="17"/>
      <c r="E353" s="17"/>
      <c r="F353" s="17"/>
      <c r="AC353" s="0" t="str">
        <f aca="false">IF(ISNUMBER(A353),ABS(A353-$P$11),"")</f>
        <v/>
      </c>
      <c r="AD353" s="0" t="str">
        <f aca="false">IF(ISNUMBER(B353),ABS(B353-$P$12),"")</f>
        <v/>
      </c>
      <c r="AE353" s="0" t="str">
        <f aca="false">IF(ISNUMBER(C353),ABS(C353-$P$13),"")</f>
        <v/>
      </c>
      <c r="AF353" s="0" t="str">
        <f aca="false">IF(ISNUMBER(D353),ABS(D353-$P$14),"")</f>
        <v/>
      </c>
      <c r="AG353" s="0" t="str">
        <f aca="false">IF(ISNUMBER(E353),ABS(E353-$P$15),"")</f>
        <v/>
      </c>
      <c r="AH353" s="0" t="str">
        <f aca="false">IF(ISNUMBER(F353),ABS(F353-$P$16),"")</f>
        <v/>
      </c>
    </row>
    <row r="354" customFormat="false" ht="15" hidden="false" customHeight="false" outlineLevel="0" collapsed="false">
      <c r="A354" s="17"/>
      <c r="B354" s="17"/>
      <c r="C354" s="17"/>
      <c r="D354" s="17"/>
      <c r="E354" s="17"/>
      <c r="F354" s="17"/>
      <c r="AC354" s="0" t="str">
        <f aca="false">IF(ISNUMBER(A354),ABS(A354-$P$11),"")</f>
        <v/>
      </c>
      <c r="AD354" s="0" t="str">
        <f aca="false">IF(ISNUMBER(B354),ABS(B354-$P$12),"")</f>
        <v/>
      </c>
      <c r="AE354" s="0" t="str">
        <f aca="false">IF(ISNUMBER(C354),ABS(C354-$P$13),"")</f>
        <v/>
      </c>
      <c r="AF354" s="0" t="str">
        <f aca="false">IF(ISNUMBER(D354),ABS(D354-$P$14),"")</f>
        <v/>
      </c>
      <c r="AG354" s="0" t="str">
        <f aca="false">IF(ISNUMBER(E354),ABS(E354-$P$15),"")</f>
        <v/>
      </c>
      <c r="AH354" s="0" t="str">
        <f aca="false">IF(ISNUMBER(F354),ABS(F354-$P$16),"")</f>
        <v/>
      </c>
    </row>
    <row r="355" customFormat="false" ht="15" hidden="false" customHeight="false" outlineLevel="0" collapsed="false">
      <c r="A355" s="17"/>
      <c r="B355" s="17"/>
      <c r="C355" s="17"/>
      <c r="D355" s="17"/>
      <c r="E355" s="17"/>
      <c r="F355" s="17"/>
      <c r="AC355" s="0" t="str">
        <f aca="false">IF(ISNUMBER(A355),ABS(A355-$P$11),"")</f>
        <v/>
      </c>
      <c r="AD355" s="0" t="str">
        <f aca="false">IF(ISNUMBER(B355),ABS(B355-$P$12),"")</f>
        <v/>
      </c>
      <c r="AE355" s="0" t="str">
        <f aca="false">IF(ISNUMBER(C355),ABS(C355-$P$13),"")</f>
        <v/>
      </c>
      <c r="AF355" s="0" t="str">
        <f aca="false">IF(ISNUMBER(D355),ABS(D355-$P$14),"")</f>
        <v/>
      </c>
      <c r="AG355" s="0" t="str">
        <f aca="false">IF(ISNUMBER(E355),ABS(E355-$P$15),"")</f>
        <v/>
      </c>
      <c r="AH355" s="0" t="str">
        <f aca="false">IF(ISNUMBER(F355),ABS(F355-$P$16),"")</f>
        <v/>
      </c>
    </row>
    <row r="356" customFormat="false" ht="15" hidden="false" customHeight="false" outlineLevel="0" collapsed="false">
      <c r="A356" s="17"/>
      <c r="B356" s="17"/>
      <c r="C356" s="17"/>
      <c r="D356" s="17"/>
      <c r="E356" s="17"/>
      <c r="F356" s="17"/>
      <c r="AC356" s="0" t="str">
        <f aca="false">IF(ISNUMBER(A356),ABS(A356-$P$11),"")</f>
        <v/>
      </c>
      <c r="AD356" s="0" t="str">
        <f aca="false">IF(ISNUMBER(B356),ABS(B356-$P$12),"")</f>
        <v/>
      </c>
      <c r="AE356" s="0" t="str">
        <f aca="false">IF(ISNUMBER(C356),ABS(C356-$P$13),"")</f>
        <v/>
      </c>
      <c r="AF356" s="0" t="str">
        <f aca="false">IF(ISNUMBER(D356),ABS(D356-$P$14),"")</f>
        <v/>
      </c>
      <c r="AG356" s="0" t="str">
        <f aca="false">IF(ISNUMBER(E356),ABS(E356-$P$15),"")</f>
        <v/>
      </c>
      <c r="AH356" s="0" t="str">
        <f aca="false">IF(ISNUMBER(F356),ABS(F356-$P$16),"")</f>
        <v/>
      </c>
    </row>
    <row r="357" customFormat="false" ht="15" hidden="false" customHeight="false" outlineLevel="0" collapsed="false">
      <c r="A357" s="17"/>
      <c r="B357" s="17"/>
      <c r="C357" s="17"/>
      <c r="D357" s="17"/>
      <c r="E357" s="17"/>
      <c r="F357" s="17"/>
      <c r="AC357" s="0" t="str">
        <f aca="false">IF(ISNUMBER(A357),ABS(A357-$P$11),"")</f>
        <v/>
      </c>
      <c r="AD357" s="0" t="str">
        <f aca="false">IF(ISNUMBER(B357),ABS(B357-$P$12),"")</f>
        <v/>
      </c>
      <c r="AE357" s="0" t="str">
        <f aca="false">IF(ISNUMBER(C357),ABS(C357-$P$13),"")</f>
        <v/>
      </c>
      <c r="AF357" s="0" t="str">
        <f aca="false">IF(ISNUMBER(D357),ABS(D357-$P$14),"")</f>
        <v/>
      </c>
      <c r="AG357" s="0" t="str">
        <f aca="false">IF(ISNUMBER(E357),ABS(E357-$P$15),"")</f>
        <v/>
      </c>
      <c r="AH357" s="0" t="str">
        <f aca="false">IF(ISNUMBER(F357),ABS(F357-$P$16),"")</f>
        <v/>
      </c>
    </row>
    <row r="358" customFormat="false" ht="15" hidden="false" customHeight="false" outlineLevel="0" collapsed="false">
      <c r="A358" s="17"/>
      <c r="B358" s="17"/>
      <c r="C358" s="17"/>
      <c r="D358" s="17"/>
      <c r="E358" s="17"/>
      <c r="F358" s="17"/>
      <c r="AC358" s="0" t="str">
        <f aca="false">IF(ISNUMBER(A358),ABS(A358-$P$11),"")</f>
        <v/>
      </c>
      <c r="AD358" s="0" t="str">
        <f aca="false">IF(ISNUMBER(B358),ABS(B358-$P$12),"")</f>
        <v/>
      </c>
      <c r="AE358" s="0" t="str">
        <f aca="false">IF(ISNUMBER(C358),ABS(C358-$P$13),"")</f>
        <v/>
      </c>
      <c r="AF358" s="0" t="str">
        <f aca="false">IF(ISNUMBER(D358),ABS(D358-$P$14),"")</f>
        <v/>
      </c>
      <c r="AG358" s="0" t="str">
        <f aca="false">IF(ISNUMBER(E358),ABS(E358-$P$15),"")</f>
        <v/>
      </c>
      <c r="AH358" s="0" t="str">
        <f aca="false">IF(ISNUMBER(F358),ABS(F358-$P$16),"")</f>
        <v/>
      </c>
    </row>
    <row r="359" customFormat="false" ht="15" hidden="false" customHeight="false" outlineLevel="0" collapsed="false">
      <c r="A359" s="17"/>
      <c r="B359" s="17"/>
      <c r="C359" s="17"/>
      <c r="D359" s="17"/>
      <c r="E359" s="17"/>
      <c r="F359" s="17"/>
      <c r="AC359" s="0" t="str">
        <f aca="false">IF(ISNUMBER(A359),ABS(A359-$P$11),"")</f>
        <v/>
      </c>
      <c r="AD359" s="0" t="str">
        <f aca="false">IF(ISNUMBER(B359),ABS(B359-$P$12),"")</f>
        <v/>
      </c>
      <c r="AE359" s="0" t="str">
        <f aca="false">IF(ISNUMBER(C359),ABS(C359-$P$13),"")</f>
        <v/>
      </c>
      <c r="AF359" s="0" t="str">
        <f aca="false">IF(ISNUMBER(D359),ABS(D359-$P$14),"")</f>
        <v/>
      </c>
      <c r="AG359" s="0" t="str">
        <f aca="false">IF(ISNUMBER(E359),ABS(E359-$P$15),"")</f>
        <v/>
      </c>
      <c r="AH359" s="0" t="str">
        <f aca="false">IF(ISNUMBER(F359),ABS(F359-$P$16),"")</f>
        <v/>
      </c>
    </row>
    <row r="360" customFormat="false" ht="15" hidden="false" customHeight="false" outlineLevel="0" collapsed="false">
      <c r="A360" s="17"/>
      <c r="B360" s="17"/>
      <c r="C360" s="17"/>
      <c r="D360" s="17"/>
      <c r="E360" s="17"/>
      <c r="F360" s="17"/>
      <c r="AC360" s="0" t="str">
        <f aca="false">IF(ISNUMBER(A360),ABS(A360-$P$11),"")</f>
        <v/>
      </c>
      <c r="AD360" s="0" t="str">
        <f aca="false">IF(ISNUMBER(B360),ABS(B360-$P$12),"")</f>
        <v/>
      </c>
      <c r="AE360" s="0" t="str">
        <f aca="false">IF(ISNUMBER(C360),ABS(C360-$P$13),"")</f>
        <v/>
      </c>
      <c r="AF360" s="0" t="str">
        <f aca="false">IF(ISNUMBER(D360),ABS(D360-$P$14),"")</f>
        <v/>
      </c>
      <c r="AG360" s="0" t="str">
        <f aca="false">IF(ISNUMBER(E360),ABS(E360-$P$15),"")</f>
        <v/>
      </c>
      <c r="AH360" s="0" t="str">
        <f aca="false">IF(ISNUMBER(F360),ABS(F360-$P$16),"")</f>
        <v/>
      </c>
    </row>
    <row r="361" customFormat="false" ht="15" hidden="false" customHeight="false" outlineLevel="0" collapsed="false">
      <c r="A361" s="17"/>
      <c r="B361" s="17"/>
      <c r="C361" s="17"/>
      <c r="D361" s="17"/>
      <c r="E361" s="17"/>
      <c r="F361" s="17"/>
      <c r="AC361" s="0" t="str">
        <f aca="false">IF(ISNUMBER(A361),ABS(A361-$P$11),"")</f>
        <v/>
      </c>
      <c r="AD361" s="0" t="str">
        <f aca="false">IF(ISNUMBER(B361),ABS(B361-$P$12),"")</f>
        <v/>
      </c>
      <c r="AE361" s="0" t="str">
        <f aca="false">IF(ISNUMBER(C361),ABS(C361-$P$13),"")</f>
        <v/>
      </c>
      <c r="AF361" s="0" t="str">
        <f aca="false">IF(ISNUMBER(D361),ABS(D361-$P$14),"")</f>
        <v/>
      </c>
      <c r="AG361" s="0" t="str">
        <f aca="false">IF(ISNUMBER(E361),ABS(E361-$P$15),"")</f>
        <v/>
      </c>
      <c r="AH361" s="0" t="str">
        <f aca="false">IF(ISNUMBER(F361),ABS(F361-$P$16),"")</f>
        <v/>
      </c>
    </row>
    <row r="362" customFormat="false" ht="15" hidden="false" customHeight="false" outlineLevel="0" collapsed="false">
      <c r="A362" s="17"/>
      <c r="B362" s="17"/>
      <c r="C362" s="17"/>
      <c r="D362" s="17"/>
      <c r="E362" s="17"/>
      <c r="F362" s="17"/>
      <c r="AC362" s="0" t="str">
        <f aca="false">IF(ISNUMBER(A362),ABS(A362-$P$11),"")</f>
        <v/>
      </c>
      <c r="AD362" s="0" t="str">
        <f aca="false">IF(ISNUMBER(B362),ABS(B362-$P$12),"")</f>
        <v/>
      </c>
      <c r="AE362" s="0" t="str">
        <f aca="false">IF(ISNUMBER(C362),ABS(C362-$P$13),"")</f>
        <v/>
      </c>
      <c r="AF362" s="0" t="str">
        <f aca="false">IF(ISNUMBER(D362),ABS(D362-$P$14),"")</f>
        <v/>
      </c>
      <c r="AG362" s="0" t="str">
        <f aca="false">IF(ISNUMBER(E362),ABS(E362-$P$15),"")</f>
        <v/>
      </c>
      <c r="AH362" s="0" t="str">
        <f aca="false">IF(ISNUMBER(F362),ABS(F362-$P$16),"")</f>
        <v/>
      </c>
    </row>
    <row r="363" customFormat="false" ht="15" hidden="false" customHeight="false" outlineLevel="0" collapsed="false">
      <c r="A363" s="17"/>
      <c r="B363" s="17"/>
      <c r="C363" s="17"/>
      <c r="D363" s="17"/>
      <c r="E363" s="17"/>
      <c r="F363" s="17"/>
      <c r="AC363" s="0" t="str">
        <f aca="false">IF(ISNUMBER(A363),ABS(A363-$P$11),"")</f>
        <v/>
      </c>
      <c r="AD363" s="0" t="str">
        <f aca="false">IF(ISNUMBER(B363),ABS(B363-$P$12),"")</f>
        <v/>
      </c>
      <c r="AE363" s="0" t="str">
        <f aca="false">IF(ISNUMBER(C363),ABS(C363-$P$13),"")</f>
        <v/>
      </c>
      <c r="AF363" s="0" t="str">
        <f aca="false">IF(ISNUMBER(D363),ABS(D363-$P$14),"")</f>
        <v/>
      </c>
      <c r="AG363" s="0" t="str">
        <f aca="false">IF(ISNUMBER(E363),ABS(E363-$P$15),"")</f>
        <v/>
      </c>
      <c r="AH363" s="0" t="str">
        <f aca="false">IF(ISNUMBER(F363),ABS(F363-$P$16),"")</f>
        <v/>
      </c>
    </row>
    <row r="364" customFormat="false" ht="15" hidden="false" customHeight="false" outlineLevel="0" collapsed="false">
      <c r="A364" s="17"/>
      <c r="B364" s="17"/>
      <c r="C364" s="17"/>
      <c r="D364" s="17"/>
      <c r="E364" s="17"/>
      <c r="F364" s="17"/>
      <c r="AC364" s="0" t="str">
        <f aca="false">IF(ISNUMBER(A364),ABS(A364-$P$11),"")</f>
        <v/>
      </c>
      <c r="AD364" s="0" t="str">
        <f aca="false">IF(ISNUMBER(B364),ABS(B364-$P$12),"")</f>
        <v/>
      </c>
      <c r="AE364" s="0" t="str">
        <f aca="false">IF(ISNUMBER(C364),ABS(C364-$P$13),"")</f>
        <v/>
      </c>
      <c r="AF364" s="0" t="str">
        <f aca="false">IF(ISNUMBER(D364),ABS(D364-$P$14),"")</f>
        <v/>
      </c>
      <c r="AG364" s="0" t="str">
        <f aca="false">IF(ISNUMBER(E364),ABS(E364-$P$15),"")</f>
        <v/>
      </c>
      <c r="AH364" s="0" t="str">
        <f aca="false">IF(ISNUMBER(F364),ABS(F364-$P$16),"")</f>
        <v/>
      </c>
    </row>
    <row r="365" customFormat="false" ht="15" hidden="false" customHeight="false" outlineLevel="0" collapsed="false">
      <c r="A365" s="17"/>
      <c r="B365" s="17"/>
      <c r="C365" s="17"/>
      <c r="D365" s="17"/>
      <c r="E365" s="17"/>
      <c r="F365" s="17"/>
      <c r="AC365" s="0" t="str">
        <f aca="false">IF(ISNUMBER(A365),ABS(A365-$P$11),"")</f>
        <v/>
      </c>
      <c r="AD365" s="0" t="str">
        <f aca="false">IF(ISNUMBER(B365),ABS(B365-$P$12),"")</f>
        <v/>
      </c>
      <c r="AE365" s="0" t="str">
        <f aca="false">IF(ISNUMBER(C365),ABS(C365-$P$13),"")</f>
        <v/>
      </c>
      <c r="AF365" s="0" t="str">
        <f aca="false">IF(ISNUMBER(D365),ABS(D365-$P$14),"")</f>
        <v/>
      </c>
      <c r="AG365" s="0" t="str">
        <f aca="false">IF(ISNUMBER(E365),ABS(E365-$P$15),"")</f>
        <v/>
      </c>
      <c r="AH365" s="0" t="str">
        <f aca="false">IF(ISNUMBER(F365),ABS(F365-$P$16),"")</f>
        <v/>
      </c>
    </row>
    <row r="366" customFormat="false" ht="15" hidden="false" customHeight="false" outlineLevel="0" collapsed="false">
      <c r="A366" s="17"/>
      <c r="B366" s="17"/>
      <c r="C366" s="17"/>
      <c r="D366" s="17"/>
      <c r="E366" s="17"/>
      <c r="F366" s="17"/>
      <c r="AC366" s="0" t="str">
        <f aca="false">IF(ISNUMBER(A366),ABS(A366-$P$11),"")</f>
        <v/>
      </c>
      <c r="AD366" s="0" t="str">
        <f aca="false">IF(ISNUMBER(B366),ABS(B366-$P$12),"")</f>
        <v/>
      </c>
      <c r="AE366" s="0" t="str">
        <f aca="false">IF(ISNUMBER(C366),ABS(C366-$P$13),"")</f>
        <v/>
      </c>
      <c r="AF366" s="0" t="str">
        <f aca="false">IF(ISNUMBER(D366),ABS(D366-$P$14),"")</f>
        <v/>
      </c>
      <c r="AG366" s="0" t="str">
        <f aca="false">IF(ISNUMBER(E366),ABS(E366-$P$15),"")</f>
        <v/>
      </c>
      <c r="AH366" s="0" t="str">
        <f aca="false">IF(ISNUMBER(F366),ABS(F366-$P$16),"")</f>
        <v/>
      </c>
    </row>
    <row r="367" customFormat="false" ht="15" hidden="false" customHeight="false" outlineLevel="0" collapsed="false">
      <c r="A367" s="17"/>
      <c r="B367" s="17"/>
      <c r="C367" s="17"/>
      <c r="D367" s="17"/>
      <c r="E367" s="17"/>
      <c r="F367" s="17"/>
      <c r="AC367" s="0" t="str">
        <f aca="false">IF(ISNUMBER(A367),ABS(A367-$P$11),"")</f>
        <v/>
      </c>
      <c r="AD367" s="0" t="str">
        <f aca="false">IF(ISNUMBER(B367),ABS(B367-$P$12),"")</f>
        <v/>
      </c>
      <c r="AE367" s="0" t="str">
        <f aca="false">IF(ISNUMBER(C367),ABS(C367-$P$13),"")</f>
        <v/>
      </c>
      <c r="AF367" s="0" t="str">
        <f aca="false">IF(ISNUMBER(D367),ABS(D367-$P$14),"")</f>
        <v/>
      </c>
      <c r="AG367" s="0" t="str">
        <f aca="false">IF(ISNUMBER(E367),ABS(E367-$P$15),"")</f>
        <v/>
      </c>
      <c r="AH367" s="0" t="str">
        <f aca="false">IF(ISNUMBER(F367),ABS(F367-$P$16),"")</f>
        <v/>
      </c>
    </row>
    <row r="368" customFormat="false" ht="15" hidden="false" customHeight="false" outlineLevel="0" collapsed="false">
      <c r="A368" s="17"/>
      <c r="B368" s="17"/>
      <c r="C368" s="17"/>
      <c r="D368" s="17"/>
      <c r="E368" s="17"/>
      <c r="F368" s="17"/>
      <c r="AC368" s="0" t="str">
        <f aca="false">IF(ISNUMBER(A368),ABS(A368-$P$11),"")</f>
        <v/>
      </c>
      <c r="AD368" s="0" t="str">
        <f aca="false">IF(ISNUMBER(B368),ABS(B368-$P$12),"")</f>
        <v/>
      </c>
      <c r="AE368" s="0" t="str">
        <f aca="false">IF(ISNUMBER(C368),ABS(C368-$P$13),"")</f>
        <v/>
      </c>
      <c r="AF368" s="0" t="str">
        <f aca="false">IF(ISNUMBER(D368),ABS(D368-$P$14),"")</f>
        <v/>
      </c>
      <c r="AG368" s="0" t="str">
        <f aca="false">IF(ISNUMBER(E368),ABS(E368-$P$15),"")</f>
        <v/>
      </c>
      <c r="AH368" s="0" t="str">
        <f aca="false">IF(ISNUMBER(F368),ABS(F368-$P$16),"")</f>
        <v/>
      </c>
    </row>
    <row r="369" customFormat="false" ht="15" hidden="false" customHeight="false" outlineLevel="0" collapsed="false">
      <c r="A369" s="17"/>
      <c r="B369" s="17"/>
      <c r="C369" s="17"/>
      <c r="D369" s="17"/>
      <c r="E369" s="17"/>
      <c r="F369" s="17"/>
      <c r="AC369" s="0" t="str">
        <f aca="false">IF(ISNUMBER(A369),ABS(A369-$P$11),"")</f>
        <v/>
      </c>
      <c r="AD369" s="0" t="str">
        <f aca="false">IF(ISNUMBER(B369),ABS(B369-$P$12),"")</f>
        <v/>
      </c>
      <c r="AE369" s="0" t="str">
        <f aca="false">IF(ISNUMBER(C369),ABS(C369-$P$13),"")</f>
        <v/>
      </c>
      <c r="AF369" s="0" t="str">
        <f aca="false">IF(ISNUMBER(D369),ABS(D369-$P$14),"")</f>
        <v/>
      </c>
      <c r="AG369" s="0" t="str">
        <f aca="false">IF(ISNUMBER(E369),ABS(E369-$P$15),"")</f>
        <v/>
      </c>
      <c r="AH369" s="0" t="str">
        <f aca="false">IF(ISNUMBER(F369),ABS(F369-$P$16),"")</f>
        <v/>
      </c>
    </row>
    <row r="370" customFormat="false" ht="15" hidden="false" customHeight="false" outlineLevel="0" collapsed="false">
      <c r="A370" s="17"/>
      <c r="B370" s="17"/>
      <c r="C370" s="17"/>
      <c r="D370" s="17"/>
      <c r="E370" s="17"/>
      <c r="F370" s="17"/>
      <c r="AC370" s="0" t="str">
        <f aca="false">IF(ISNUMBER(A370),ABS(A370-$P$11),"")</f>
        <v/>
      </c>
      <c r="AD370" s="0" t="str">
        <f aca="false">IF(ISNUMBER(B370),ABS(B370-$P$12),"")</f>
        <v/>
      </c>
      <c r="AE370" s="0" t="str">
        <f aca="false">IF(ISNUMBER(C370),ABS(C370-$P$13),"")</f>
        <v/>
      </c>
      <c r="AF370" s="0" t="str">
        <f aca="false">IF(ISNUMBER(D370),ABS(D370-$P$14),"")</f>
        <v/>
      </c>
      <c r="AG370" s="0" t="str">
        <f aca="false">IF(ISNUMBER(E370),ABS(E370-$P$15),"")</f>
        <v/>
      </c>
      <c r="AH370" s="0" t="str">
        <f aca="false">IF(ISNUMBER(F370),ABS(F370-$P$16),"")</f>
        <v/>
      </c>
    </row>
    <row r="371" customFormat="false" ht="15" hidden="false" customHeight="false" outlineLevel="0" collapsed="false">
      <c r="A371" s="17"/>
      <c r="B371" s="17"/>
      <c r="C371" s="17"/>
      <c r="D371" s="17"/>
      <c r="E371" s="17"/>
      <c r="F371" s="17"/>
      <c r="AC371" s="0" t="str">
        <f aca="false">IF(ISNUMBER(A371),ABS(A371-$P$11),"")</f>
        <v/>
      </c>
      <c r="AD371" s="0" t="str">
        <f aca="false">IF(ISNUMBER(B371),ABS(B371-$P$12),"")</f>
        <v/>
      </c>
      <c r="AE371" s="0" t="str">
        <f aca="false">IF(ISNUMBER(C371),ABS(C371-$P$13),"")</f>
        <v/>
      </c>
      <c r="AF371" s="0" t="str">
        <f aca="false">IF(ISNUMBER(D371),ABS(D371-$P$14),"")</f>
        <v/>
      </c>
      <c r="AG371" s="0" t="str">
        <f aca="false">IF(ISNUMBER(E371),ABS(E371-$P$15),"")</f>
        <v/>
      </c>
      <c r="AH371" s="0" t="str">
        <f aca="false">IF(ISNUMBER(F371),ABS(F371-$P$16),"")</f>
        <v/>
      </c>
    </row>
    <row r="372" customFormat="false" ht="15" hidden="false" customHeight="false" outlineLevel="0" collapsed="false">
      <c r="A372" s="17"/>
      <c r="B372" s="17"/>
      <c r="C372" s="17"/>
      <c r="D372" s="17"/>
      <c r="E372" s="17"/>
      <c r="F372" s="17"/>
      <c r="AC372" s="0" t="str">
        <f aca="false">IF(ISNUMBER(A372),ABS(A372-$P$11),"")</f>
        <v/>
      </c>
      <c r="AD372" s="0" t="str">
        <f aca="false">IF(ISNUMBER(B372),ABS(B372-$P$12),"")</f>
        <v/>
      </c>
      <c r="AE372" s="0" t="str">
        <f aca="false">IF(ISNUMBER(C372),ABS(C372-$P$13),"")</f>
        <v/>
      </c>
      <c r="AF372" s="0" t="str">
        <f aca="false">IF(ISNUMBER(D372),ABS(D372-$P$14),"")</f>
        <v/>
      </c>
      <c r="AG372" s="0" t="str">
        <f aca="false">IF(ISNUMBER(E372),ABS(E372-$P$15),"")</f>
        <v/>
      </c>
      <c r="AH372" s="0" t="str">
        <f aca="false">IF(ISNUMBER(F372),ABS(F372-$P$16),"")</f>
        <v/>
      </c>
    </row>
    <row r="373" customFormat="false" ht="15" hidden="false" customHeight="false" outlineLevel="0" collapsed="false">
      <c r="A373" s="17"/>
      <c r="B373" s="17"/>
      <c r="C373" s="17"/>
      <c r="D373" s="17"/>
      <c r="E373" s="17"/>
      <c r="F373" s="17"/>
      <c r="AC373" s="0" t="str">
        <f aca="false">IF(ISNUMBER(A373),ABS(A373-$P$11),"")</f>
        <v/>
      </c>
      <c r="AD373" s="0" t="str">
        <f aca="false">IF(ISNUMBER(B373),ABS(B373-$P$12),"")</f>
        <v/>
      </c>
      <c r="AE373" s="0" t="str">
        <f aca="false">IF(ISNUMBER(C373),ABS(C373-$P$13),"")</f>
        <v/>
      </c>
      <c r="AF373" s="0" t="str">
        <f aca="false">IF(ISNUMBER(D373),ABS(D373-$P$14),"")</f>
        <v/>
      </c>
      <c r="AG373" s="0" t="str">
        <f aca="false">IF(ISNUMBER(E373),ABS(E373-$P$15),"")</f>
        <v/>
      </c>
      <c r="AH373" s="0" t="str">
        <f aca="false">IF(ISNUMBER(F373),ABS(F373-$P$16),"")</f>
        <v/>
      </c>
    </row>
    <row r="374" customFormat="false" ht="15" hidden="false" customHeight="false" outlineLevel="0" collapsed="false">
      <c r="A374" s="17"/>
      <c r="B374" s="17"/>
      <c r="C374" s="17"/>
      <c r="D374" s="17"/>
      <c r="E374" s="17"/>
      <c r="F374" s="17"/>
      <c r="AC374" s="0" t="str">
        <f aca="false">IF(ISNUMBER(A374),ABS(A374-$P$11),"")</f>
        <v/>
      </c>
      <c r="AD374" s="0" t="str">
        <f aca="false">IF(ISNUMBER(B374),ABS(B374-$P$12),"")</f>
        <v/>
      </c>
      <c r="AE374" s="0" t="str">
        <f aca="false">IF(ISNUMBER(C374),ABS(C374-$P$13),"")</f>
        <v/>
      </c>
      <c r="AF374" s="0" t="str">
        <f aca="false">IF(ISNUMBER(D374),ABS(D374-$P$14),"")</f>
        <v/>
      </c>
      <c r="AG374" s="0" t="str">
        <f aca="false">IF(ISNUMBER(E374),ABS(E374-$P$15),"")</f>
        <v/>
      </c>
      <c r="AH374" s="0" t="str">
        <f aca="false">IF(ISNUMBER(F374),ABS(F374-$P$16),"")</f>
        <v/>
      </c>
    </row>
    <row r="375" customFormat="false" ht="15" hidden="false" customHeight="false" outlineLevel="0" collapsed="false">
      <c r="A375" s="17"/>
      <c r="B375" s="17"/>
      <c r="C375" s="17"/>
      <c r="D375" s="17"/>
      <c r="E375" s="17"/>
      <c r="F375" s="17"/>
      <c r="AC375" s="0" t="str">
        <f aca="false">IF(ISNUMBER(A375),ABS(A375-$P$11),"")</f>
        <v/>
      </c>
      <c r="AD375" s="0" t="str">
        <f aca="false">IF(ISNUMBER(B375),ABS(B375-$P$12),"")</f>
        <v/>
      </c>
      <c r="AE375" s="0" t="str">
        <f aca="false">IF(ISNUMBER(C375),ABS(C375-$P$13),"")</f>
        <v/>
      </c>
      <c r="AF375" s="0" t="str">
        <f aca="false">IF(ISNUMBER(D375),ABS(D375-$P$14),"")</f>
        <v/>
      </c>
      <c r="AG375" s="0" t="str">
        <f aca="false">IF(ISNUMBER(E375),ABS(E375-$P$15),"")</f>
        <v/>
      </c>
      <c r="AH375" s="0" t="str">
        <f aca="false">IF(ISNUMBER(F375),ABS(F375-$P$16),"")</f>
        <v/>
      </c>
    </row>
    <row r="376" customFormat="false" ht="15" hidden="false" customHeight="false" outlineLevel="0" collapsed="false">
      <c r="A376" s="17"/>
      <c r="B376" s="17"/>
      <c r="C376" s="17"/>
      <c r="D376" s="17"/>
      <c r="E376" s="17"/>
      <c r="F376" s="17"/>
      <c r="AC376" s="0" t="str">
        <f aca="false">IF(ISNUMBER(A376),ABS(A376-$P$11),"")</f>
        <v/>
      </c>
      <c r="AD376" s="0" t="str">
        <f aca="false">IF(ISNUMBER(B376),ABS(B376-$P$12),"")</f>
        <v/>
      </c>
      <c r="AE376" s="0" t="str">
        <f aca="false">IF(ISNUMBER(C376),ABS(C376-$P$13),"")</f>
        <v/>
      </c>
      <c r="AF376" s="0" t="str">
        <f aca="false">IF(ISNUMBER(D376),ABS(D376-$P$14),"")</f>
        <v/>
      </c>
      <c r="AG376" s="0" t="str">
        <f aca="false">IF(ISNUMBER(E376),ABS(E376-$P$15),"")</f>
        <v/>
      </c>
      <c r="AH376" s="0" t="str">
        <f aca="false">IF(ISNUMBER(F376),ABS(F376-$P$16),"")</f>
        <v/>
      </c>
    </row>
    <row r="377" customFormat="false" ht="15" hidden="false" customHeight="false" outlineLevel="0" collapsed="false">
      <c r="A377" s="17"/>
      <c r="B377" s="17"/>
      <c r="C377" s="17"/>
      <c r="D377" s="17"/>
      <c r="E377" s="17"/>
      <c r="F377" s="17"/>
      <c r="AC377" s="0" t="str">
        <f aca="false">IF(ISNUMBER(A377),ABS(A377-$P$11),"")</f>
        <v/>
      </c>
      <c r="AD377" s="0" t="str">
        <f aca="false">IF(ISNUMBER(B377),ABS(B377-$P$12),"")</f>
        <v/>
      </c>
      <c r="AE377" s="0" t="str">
        <f aca="false">IF(ISNUMBER(C377),ABS(C377-$P$13),"")</f>
        <v/>
      </c>
      <c r="AF377" s="0" t="str">
        <f aca="false">IF(ISNUMBER(D377),ABS(D377-$P$14),"")</f>
        <v/>
      </c>
      <c r="AG377" s="0" t="str">
        <f aca="false">IF(ISNUMBER(E377),ABS(E377-$P$15),"")</f>
        <v/>
      </c>
      <c r="AH377" s="0" t="str">
        <f aca="false">IF(ISNUMBER(F377),ABS(F377-$P$16),"")</f>
        <v/>
      </c>
    </row>
    <row r="378" customFormat="false" ht="15" hidden="false" customHeight="false" outlineLevel="0" collapsed="false">
      <c r="A378" s="17"/>
      <c r="B378" s="17"/>
      <c r="C378" s="17"/>
      <c r="D378" s="17"/>
      <c r="E378" s="17"/>
      <c r="F378" s="17"/>
      <c r="AC378" s="0" t="str">
        <f aca="false">IF(ISNUMBER(A378),ABS(A378-$P$11),"")</f>
        <v/>
      </c>
      <c r="AD378" s="0" t="str">
        <f aca="false">IF(ISNUMBER(B378),ABS(B378-$P$12),"")</f>
        <v/>
      </c>
      <c r="AE378" s="0" t="str">
        <f aca="false">IF(ISNUMBER(C378),ABS(C378-$P$13),"")</f>
        <v/>
      </c>
      <c r="AF378" s="0" t="str">
        <f aca="false">IF(ISNUMBER(D378),ABS(D378-$P$14),"")</f>
        <v/>
      </c>
      <c r="AG378" s="0" t="str">
        <f aca="false">IF(ISNUMBER(E378),ABS(E378-$P$15),"")</f>
        <v/>
      </c>
      <c r="AH378" s="0" t="str">
        <f aca="false">IF(ISNUMBER(F378),ABS(F378-$P$16),"")</f>
        <v/>
      </c>
    </row>
    <row r="379" customFormat="false" ht="15" hidden="false" customHeight="false" outlineLevel="0" collapsed="false">
      <c r="A379" s="17"/>
      <c r="B379" s="17"/>
      <c r="C379" s="17"/>
      <c r="D379" s="17"/>
      <c r="E379" s="17"/>
      <c r="F379" s="17"/>
      <c r="AC379" s="0" t="str">
        <f aca="false">IF(ISNUMBER(A379),ABS(A379-$P$11),"")</f>
        <v/>
      </c>
      <c r="AD379" s="0" t="str">
        <f aca="false">IF(ISNUMBER(B379),ABS(B379-$P$12),"")</f>
        <v/>
      </c>
      <c r="AE379" s="0" t="str">
        <f aca="false">IF(ISNUMBER(C379),ABS(C379-$P$13),"")</f>
        <v/>
      </c>
      <c r="AF379" s="0" t="str">
        <f aca="false">IF(ISNUMBER(D379),ABS(D379-$P$14),"")</f>
        <v/>
      </c>
      <c r="AG379" s="0" t="str">
        <f aca="false">IF(ISNUMBER(E379),ABS(E379-$P$15),"")</f>
        <v/>
      </c>
      <c r="AH379" s="0" t="str">
        <f aca="false">IF(ISNUMBER(F379),ABS(F379-$P$16),"")</f>
        <v/>
      </c>
    </row>
    <row r="380" customFormat="false" ht="15" hidden="false" customHeight="false" outlineLevel="0" collapsed="false">
      <c r="A380" s="17"/>
      <c r="B380" s="17"/>
      <c r="C380" s="17"/>
      <c r="D380" s="17"/>
      <c r="E380" s="17"/>
      <c r="F380" s="17"/>
      <c r="AC380" s="0" t="str">
        <f aca="false">IF(ISNUMBER(A380),ABS(A380-$P$11),"")</f>
        <v/>
      </c>
      <c r="AD380" s="0" t="str">
        <f aca="false">IF(ISNUMBER(B380),ABS(B380-$P$12),"")</f>
        <v/>
      </c>
      <c r="AE380" s="0" t="str">
        <f aca="false">IF(ISNUMBER(C380),ABS(C380-$P$13),"")</f>
        <v/>
      </c>
      <c r="AF380" s="0" t="str">
        <f aca="false">IF(ISNUMBER(D380),ABS(D380-$P$14),"")</f>
        <v/>
      </c>
      <c r="AG380" s="0" t="str">
        <f aca="false">IF(ISNUMBER(E380),ABS(E380-$P$15),"")</f>
        <v/>
      </c>
      <c r="AH380" s="0" t="str">
        <f aca="false">IF(ISNUMBER(F380),ABS(F380-$P$16),"")</f>
        <v/>
      </c>
    </row>
    <row r="381" customFormat="false" ht="15" hidden="false" customHeight="false" outlineLevel="0" collapsed="false">
      <c r="A381" s="17"/>
      <c r="B381" s="17"/>
      <c r="C381" s="17"/>
      <c r="D381" s="17"/>
      <c r="E381" s="17"/>
      <c r="F381" s="17"/>
      <c r="AC381" s="0" t="str">
        <f aca="false">IF(ISNUMBER(A381),ABS(A381-$P$11),"")</f>
        <v/>
      </c>
      <c r="AD381" s="0" t="str">
        <f aca="false">IF(ISNUMBER(B381),ABS(B381-$P$12),"")</f>
        <v/>
      </c>
      <c r="AE381" s="0" t="str">
        <f aca="false">IF(ISNUMBER(C381),ABS(C381-$P$13),"")</f>
        <v/>
      </c>
      <c r="AF381" s="0" t="str">
        <f aca="false">IF(ISNUMBER(D381),ABS(D381-$P$14),"")</f>
        <v/>
      </c>
      <c r="AG381" s="0" t="str">
        <f aca="false">IF(ISNUMBER(E381),ABS(E381-$P$15),"")</f>
        <v/>
      </c>
      <c r="AH381" s="0" t="str">
        <f aca="false">IF(ISNUMBER(F381),ABS(F381-$P$16),"")</f>
        <v/>
      </c>
    </row>
    <row r="382" customFormat="false" ht="15" hidden="false" customHeight="false" outlineLevel="0" collapsed="false">
      <c r="A382" s="17"/>
      <c r="B382" s="17"/>
      <c r="C382" s="17"/>
      <c r="D382" s="17"/>
      <c r="E382" s="17"/>
      <c r="F382" s="17"/>
      <c r="AC382" s="0" t="str">
        <f aca="false">IF(ISNUMBER(A382),ABS(A382-$P$11),"")</f>
        <v/>
      </c>
      <c r="AD382" s="0" t="str">
        <f aca="false">IF(ISNUMBER(B382),ABS(B382-$P$12),"")</f>
        <v/>
      </c>
      <c r="AE382" s="0" t="str">
        <f aca="false">IF(ISNUMBER(C382),ABS(C382-$P$13),"")</f>
        <v/>
      </c>
      <c r="AF382" s="0" t="str">
        <f aca="false">IF(ISNUMBER(D382),ABS(D382-$P$14),"")</f>
        <v/>
      </c>
      <c r="AG382" s="0" t="str">
        <f aca="false">IF(ISNUMBER(E382),ABS(E382-$P$15),"")</f>
        <v/>
      </c>
      <c r="AH382" s="0" t="str">
        <f aca="false">IF(ISNUMBER(F382),ABS(F382-$P$16),"")</f>
        <v/>
      </c>
    </row>
    <row r="383" customFormat="false" ht="15" hidden="false" customHeight="false" outlineLevel="0" collapsed="false">
      <c r="A383" s="17"/>
      <c r="B383" s="17"/>
      <c r="C383" s="17"/>
      <c r="D383" s="17"/>
      <c r="E383" s="17"/>
      <c r="F383" s="17"/>
      <c r="AC383" s="0" t="str">
        <f aca="false">IF(ISNUMBER(A383),ABS(A383-$P$11),"")</f>
        <v/>
      </c>
      <c r="AD383" s="0" t="str">
        <f aca="false">IF(ISNUMBER(B383),ABS(B383-$P$12),"")</f>
        <v/>
      </c>
      <c r="AE383" s="0" t="str">
        <f aca="false">IF(ISNUMBER(C383),ABS(C383-$P$13),"")</f>
        <v/>
      </c>
      <c r="AF383" s="0" t="str">
        <f aca="false">IF(ISNUMBER(D383),ABS(D383-$P$14),"")</f>
        <v/>
      </c>
      <c r="AG383" s="0" t="str">
        <f aca="false">IF(ISNUMBER(E383),ABS(E383-$P$15),"")</f>
        <v/>
      </c>
      <c r="AH383" s="0" t="str">
        <f aca="false">IF(ISNUMBER(F383),ABS(F383-$P$16),"")</f>
        <v/>
      </c>
    </row>
    <row r="384" customFormat="false" ht="15" hidden="false" customHeight="false" outlineLevel="0" collapsed="false">
      <c r="A384" s="17"/>
      <c r="B384" s="17"/>
      <c r="C384" s="17"/>
      <c r="D384" s="17"/>
      <c r="E384" s="17"/>
      <c r="F384" s="17"/>
      <c r="AC384" s="0" t="str">
        <f aca="false">IF(ISNUMBER(A384),ABS(A384-$P$11),"")</f>
        <v/>
      </c>
      <c r="AD384" s="0" t="str">
        <f aca="false">IF(ISNUMBER(B384),ABS(B384-$P$12),"")</f>
        <v/>
      </c>
      <c r="AE384" s="0" t="str">
        <f aca="false">IF(ISNUMBER(C384),ABS(C384-$P$13),"")</f>
        <v/>
      </c>
      <c r="AF384" s="0" t="str">
        <f aca="false">IF(ISNUMBER(D384),ABS(D384-$P$14),"")</f>
        <v/>
      </c>
      <c r="AG384" s="0" t="str">
        <f aca="false">IF(ISNUMBER(E384),ABS(E384-$P$15),"")</f>
        <v/>
      </c>
      <c r="AH384" s="0" t="str">
        <f aca="false">IF(ISNUMBER(F384),ABS(F384-$P$16),"")</f>
        <v/>
      </c>
    </row>
    <row r="385" customFormat="false" ht="15" hidden="false" customHeight="false" outlineLevel="0" collapsed="false">
      <c r="A385" s="17"/>
      <c r="B385" s="17"/>
      <c r="C385" s="17"/>
      <c r="D385" s="17"/>
      <c r="E385" s="17"/>
      <c r="F385" s="17"/>
      <c r="AC385" s="0" t="str">
        <f aca="false">IF(ISNUMBER(A385),ABS(A385-$P$11),"")</f>
        <v/>
      </c>
      <c r="AD385" s="0" t="str">
        <f aca="false">IF(ISNUMBER(B385),ABS(B385-$P$12),"")</f>
        <v/>
      </c>
      <c r="AE385" s="0" t="str">
        <f aca="false">IF(ISNUMBER(C385),ABS(C385-$P$13),"")</f>
        <v/>
      </c>
      <c r="AF385" s="0" t="str">
        <f aca="false">IF(ISNUMBER(D385),ABS(D385-$P$14),"")</f>
        <v/>
      </c>
      <c r="AG385" s="0" t="str">
        <f aca="false">IF(ISNUMBER(E385),ABS(E385-$P$15),"")</f>
        <v/>
      </c>
      <c r="AH385" s="0" t="str">
        <f aca="false">IF(ISNUMBER(F385),ABS(F385-$P$16),"")</f>
        <v/>
      </c>
    </row>
    <row r="386" customFormat="false" ht="15" hidden="false" customHeight="false" outlineLevel="0" collapsed="false">
      <c r="A386" s="17"/>
      <c r="B386" s="17"/>
      <c r="C386" s="17"/>
      <c r="D386" s="17"/>
      <c r="E386" s="17"/>
      <c r="F386" s="17"/>
      <c r="AC386" s="0" t="str">
        <f aca="false">IF(ISNUMBER(A386),ABS(A386-$P$11),"")</f>
        <v/>
      </c>
      <c r="AD386" s="0" t="str">
        <f aca="false">IF(ISNUMBER(B386),ABS(B386-$P$12),"")</f>
        <v/>
      </c>
      <c r="AE386" s="0" t="str">
        <f aca="false">IF(ISNUMBER(C386),ABS(C386-$P$13),"")</f>
        <v/>
      </c>
      <c r="AF386" s="0" t="str">
        <f aca="false">IF(ISNUMBER(D386),ABS(D386-$P$14),"")</f>
        <v/>
      </c>
      <c r="AG386" s="0" t="str">
        <f aca="false">IF(ISNUMBER(E386),ABS(E386-$P$15),"")</f>
        <v/>
      </c>
      <c r="AH386" s="0" t="str">
        <f aca="false">IF(ISNUMBER(F386),ABS(F386-$P$16),"")</f>
        <v/>
      </c>
    </row>
    <row r="387" customFormat="false" ht="15" hidden="false" customHeight="false" outlineLevel="0" collapsed="false">
      <c r="A387" s="17"/>
      <c r="B387" s="17"/>
      <c r="C387" s="17"/>
      <c r="D387" s="17"/>
      <c r="E387" s="17"/>
      <c r="F387" s="17"/>
      <c r="AC387" s="0" t="str">
        <f aca="false">IF(ISNUMBER(A387),ABS(A387-$P$11),"")</f>
        <v/>
      </c>
      <c r="AD387" s="0" t="str">
        <f aca="false">IF(ISNUMBER(B387),ABS(B387-$P$12),"")</f>
        <v/>
      </c>
      <c r="AE387" s="0" t="str">
        <f aca="false">IF(ISNUMBER(C387),ABS(C387-$P$13),"")</f>
        <v/>
      </c>
      <c r="AF387" s="0" t="str">
        <f aca="false">IF(ISNUMBER(D387),ABS(D387-$P$14),"")</f>
        <v/>
      </c>
      <c r="AG387" s="0" t="str">
        <f aca="false">IF(ISNUMBER(E387),ABS(E387-$P$15),"")</f>
        <v/>
      </c>
      <c r="AH387" s="0" t="str">
        <f aca="false">IF(ISNUMBER(F387),ABS(F387-$P$16),"")</f>
        <v/>
      </c>
    </row>
    <row r="388" customFormat="false" ht="15" hidden="false" customHeight="false" outlineLevel="0" collapsed="false">
      <c r="A388" s="17"/>
      <c r="B388" s="17"/>
      <c r="C388" s="17"/>
      <c r="D388" s="17"/>
      <c r="E388" s="17"/>
      <c r="F388" s="17"/>
      <c r="AC388" s="0" t="str">
        <f aca="false">IF(ISNUMBER(A388),ABS(A388-$P$11),"")</f>
        <v/>
      </c>
      <c r="AD388" s="0" t="str">
        <f aca="false">IF(ISNUMBER(B388),ABS(B388-$P$12),"")</f>
        <v/>
      </c>
      <c r="AE388" s="0" t="str">
        <f aca="false">IF(ISNUMBER(C388),ABS(C388-$P$13),"")</f>
        <v/>
      </c>
      <c r="AF388" s="0" t="str">
        <f aca="false">IF(ISNUMBER(D388),ABS(D388-$P$14),"")</f>
        <v/>
      </c>
      <c r="AG388" s="0" t="str">
        <f aca="false">IF(ISNUMBER(E388),ABS(E388-$P$15),"")</f>
        <v/>
      </c>
      <c r="AH388" s="0" t="str">
        <f aca="false">IF(ISNUMBER(F388),ABS(F388-$P$16),"")</f>
        <v/>
      </c>
    </row>
    <row r="389" customFormat="false" ht="15" hidden="false" customHeight="false" outlineLevel="0" collapsed="false">
      <c r="A389" s="17"/>
      <c r="B389" s="17"/>
      <c r="C389" s="17"/>
      <c r="D389" s="17"/>
      <c r="E389" s="17"/>
      <c r="F389" s="17"/>
      <c r="AC389" s="0" t="str">
        <f aca="false">IF(ISNUMBER(A389),ABS(A389-$P$11),"")</f>
        <v/>
      </c>
      <c r="AD389" s="0" t="str">
        <f aca="false">IF(ISNUMBER(B389),ABS(B389-$P$12),"")</f>
        <v/>
      </c>
      <c r="AE389" s="0" t="str">
        <f aca="false">IF(ISNUMBER(C389),ABS(C389-$P$13),"")</f>
        <v/>
      </c>
      <c r="AF389" s="0" t="str">
        <f aca="false">IF(ISNUMBER(D389),ABS(D389-$P$14),"")</f>
        <v/>
      </c>
      <c r="AG389" s="0" t="str">
        <f aca="false">IF(ISNUMBER(E389),ABS(E389-$P$15),"")</f>
        <v/>
      </c>
      <c r="AH389" s="0" t="str">
        <f aca="false">IF(ISNUMBER(F389),ABS(F389-$P$16),"")</f>
        <v/>
      </c>
    </row>
    <row r="390" customFormat="false" ht="15" hidden="false" customHeight="false" outlineLevel="0" collapsed="false">
      <c r="A390" s="17"/>
      <c r="B390" s="17"/>
      <c r="C390" s="17"/>
      <c r="D390" s="17"/>
      <c r="E390" s="17"/>
      <c r="F390" s="17"/>
      <c r="AC390" s="0" t="str">
        <f aca="false">IF(ISNUMBER(A390),ABS(A390-$P$11),"")</f>
        <v/>
      </c>
      <c r="AD390" s="0" t="str">
        <f aca="false">IF(ISNUMBER(B390),ABS(B390-$P$12),"")</f>
        <v/>
      </c>
      <c r="AE390" s="0" t="str">
        <f aca="false">IF(ISNUMBER(C390),ABS(C390-$P$13),"")</f>
        <v/>
      </c>
      <c r="AF390" s="0" t="str">
        <f aca="false">IF(ISNUMBER(D390),ABS(D390-$P$14),"")</f>
        <v/>
      </c>
      <c r="AG390" s="0" t="str">
        <f aca="false">IF(ISNUMBER(E390),ABS(E390-$P$15),"")</f>
        <v/>
      </c>
      <c r="AH390" s="0" t="str">
        <f aca="false">IF(ISNUMBER(F390),ABS(F390-$P$16),"")</f>
        <v/>
      </c>
    </row>
    <row r="391" customFormat="false" ht="15" hidden="false" customHeight="false" outlineLevel="0" collapsed="false">
      <c r="A391" s="17"/>
      <c r="B391" s="17"/>
      <c r="C391" s="17"/>
      <c r="D391" s="17"/>
      <c r="E391" s="17"/>
      <c r="F391" s="17"/>
      <c r="AC391" s="0" t="str">
        <f aca="false">IF(ISNUMBER(A391),ABS(A391-$P$11),"")</f>
        <v/>
      </c>
      <c r="AD391" s="0" t="str">
        <f aca="false">IF(ISNUMBER(B391),ABS(B391-$P$12),"")</f>
        <v/>
      </c>
      <c r="AE391" s="0" t="str">
        <f aca="false">IF(ISNUMBER(C391),ABS(C391-$P$13),"")</f>
        <v/>
      </c>
      <c r="AF391" s="0" t="str">
        <f aca="false">IF(ISNUMBER(D391),ABS(D391-$P$14),"")</f>
        <v/>
      </c>
      <c r="AG391" s="0" t="str">
        <f aca="false">IF(ISNUMBER(E391),ABS(E391-$P$15),"")</f>
        <v/>
      </c>
      <c r="AH391" s="0" t="str">
        <f aca="false">IF(ISNUMBER(F391),ABS(F391-$P$16),"")</f>
        <v/>
      </c>
    </row>
    <row r="392" customFormat="false" ht="15" hidden="false" customHeight="false" outlineLevel="0" collapsed="false">
      <c r="A392" s="17"/>
      <c r="B392" s="17"/>
      <c r="C392" s="17"/>
      <c r="D392" s="17"/>
      <c r="E392" s="17"/>
      <c r="F392" s="17"/>
      <c r="AC392" s="0" t="str">
        <f aca="false">IF(ISNUMBER(A392),ABS(A392-$P$11),"")</f>
        <v/>
      </c>
      <c r="AD392" s="0" t="str">
        <f aca="false">IF(ISNUMBER(B392),ABS(B392-$P$12),"")</f>
        <v/>
      </c>
      <c r="AE392" s="0" t="str">
        <f aca="false">IF(ISNUMBER(C392),ABS(C392-$P$13),"")</f>
        <v/>
      </c>
      <c r="AF392" s="0" t="str">
        <f aca="false">IF(ISNUMBER(D392),ABS(D392-$P$14),"")</f>
        <v/>
      </c>
      <c r="AG392" s="0" t="str">
        <f aca="false">IF(ISNUMBER(E392),ABS(E392-$P$15),"")</f>
        <v/>
      </c>
      <c r="AH392" s="0" t="str">
        <f aca="false">IF(ISNUMBER(F392),ABS(F392-$P$16),"")</f>
        <v/>
      </c>
    </row>
    <row r="393" customFormat="false" ht="15" hidden="false" customHeight="false" outlineLevel="0" collapsed="false">
      <c r="A393" s="17"/>
      <c r="B393" s="17"/>
      <c r="C393" s="17"/>
      <c r="D393" s="17"/>
      <c r="E393" s="17"/>
      <c r="F393" s="17"/>
      <c r="AC393" s="0" t="str">
        <f aca="false">IF(ISNUMBER(A393),ABS(A393-$P$11),"")</f>
        <v/>
      </c>
      <c r="AD393" s="0" t="str">
        <f aca="false">IF(ISNUMBER(B393),ABS(B393-$P$12),"")</f>
        <v/>
      </c>
      <c r="AE393" s="0" t="str">
        <f aca="false">IF(ISNUMBER(C393),ABS(C393-$P$13),"")</f>
        <v/>
      </c>
      <c r="AF393" s="0" t="str">
        <f aca="false">IF(ISNUMBER(D393),ABS(D393-$P$14),"")</f>
        <v/>
      </c>
      <c r="AG393" s="0" t="str">
        <f aca="false">IF(ISNUMBER(E393),ABS(E393-$P$15),"")</f>
        <v/>
      </c>
      <c r="AH393" s="0" t="str">
        <f aca="false">IF(ISNUMBER(F393),ABS(F393-$P$16),"")</f>
        <v/>
      </c>
    </row>
    <row r="394" customFormat="false" ht="15" hidden="false" customHeight="false" outlineLevel="0" collapsed="false">
      <c r="A394" s="17"/>
      <c r="B394" s="17"/>
      <c r="C394" s="17"/>
      <c r="D394" s="17"/>
      <c r="E394" s="17"/>
      <c r="F394" s="17"/>
      <c r="AC394" s="0" t="str">
        <f aca="false">IF(ISNUMBER(A394),ABS(A394-$P$11),"")</f>
        <v/>
      </c>
      <c r="AD394" s="0" t="str">
        <f aca="false">IF(ISNUMBER(B394),ABS(B394-$P$12),"")</f>
        <v/>
      </c>
      <c r="AE394" s="0" t="str">
        <f aca="false">IF(ISNUMBER(C394),ABS(C394-$P$13),"")</f>
        <v/>
      </c>
      <c r="AF394" s="0" t="str">
        <f aca="false">IF(ISNUMBER(D394),ABS(D394-$P$14),"")</f>
        <v/>
      </c>
      <c r="AG394" s="0" t="str">
        <f aca="false">IF(ISNUMBER(E394),ABS(E394-$P$15),"")</f>
        <v/>
      </c>
      <c r="AH394" s="0" t="str">
        <f aca="false">IF(ISNUMBER(F394),ABS(F394-$P$16),"")</f>
        <v/>
      </c>
    </row>
    <row r="395" customFormat="false" ht="15" hidden="false" customHeight="false" outlineLevel="0" collapsed="false">
      <c r="A395" s="17"/>
      <c r="B395" s="17"/>
      <c r="C395" s="17"/>
      <c r="D395" s="17"/>
      <c r="E395" s="17"/>
      <c r="F395" s="17"/>
      <c r="AC395" s="0" t="str">
        <f aca="false">IF(ISNUMBER(A395),ABS(A395-$P$11),"")</f>
        <v/>
      </c>
      <c r="AD395" s="0" t="str">
        <f aca="false">IF(ISNUMBER(B395),ABS(B395-$P$12),"")</f>
        <v/>
      </c>
      <c r="AE395" s="0" t="str">
        <f aca="false">IF(ISNUMBER(C395),ABS(C395-$P$13),"")</f>
        <v/>
      </c>
      <c r="AF395" s="0" t="str">
        <f aca="false">IF(ISNUMBER(D395),ABS(D395-$P$14),"")</f>
        <v/>
      </c>
      <c r="AG395" s="0" t="str">
        <f aca="false">IF(ISNUMBER(E395),ABS(E395-$P$15),"")</f>
        <v/>
      </c>
      <c r="AH395" s="0" t="str">
        <f aca="false">IF(ISNUMBER(F395),ABS(F395-$P$16),"")</f>
        <v/>
      </c>
    </row>
    <row r="396" customFormat="false" ht="15" hidden="false" customHeight="false" outlineLevel="0" collapsed="false">
      <c r="A396" s="17"/>
      <c r="B396" s="17"/>
      <c r="C396" s="17"/>
      <c r="D396" s="17"/>
      <c r="E396" s="17"/>
      <c r="F396" s="17"/>
      <c r="AC396" s="0" t="str">
        <f aca="false">IF(ISNUMBER(A396),ABS(A396-$P$11),"")</f>
        <v/>
      </c>
      <c r="AD396" s="0" t="str">
        <f aca="false">IF(ISNUMBER(B396),ABS(B396-$P$12),"")</f>
        <v/>
      </c>
      <c r="AE396" s="0" t="str">
        <f aca="false">IF(ISNUMBER(C396),ABS(C396-$P$13),"")</f>
        <v/>
      </c>
      <c r="AF396" s="0" t="str">
        <f aca="false">IF(ISNUMBER(D396),ABS(D396-$P$14),"")</f>
        <v/>
      </c>
      <c r="AG396" s="0" t="str">
        <f aca="false">IF(ISNUMBER(E396),ABS(E396-$P$15),"")</f>
        <v/>
      </c>
      <c r="AH396" s="0" t="str">
        <f aca="false">IF(ISNUMBER(F396),ABS(F396-$P$16),"")</f>
        <v/>
      </c>
    </row>
    <row r="397" customFormat="false" ht="15" hidden="false" customHeight="false" outlineLevel="0" collapsed="false">
      <c r="A397" s="17"/>
      <c r="B397" s="17"/>
      <c r="C397" s="17"/>
      <c r="D397" s="17"/>
      <c r="E397" s="17"/>
      <c r="F397" s="17"/>
      <c r="AC397" s="0" t="str">
        <f aca="false">IF(ISNUMBER(A397),ABS(A397-$P$11),"")</f>
        <v/>
      </c>
      <c r="AD397" s="0" t="str">
        <f aca="false">IF(ISNUMBER(B397),ABS(B397-$P$12),"")</f>
        <v/>
      </c>
      <c r="AE397" s="0" t="str">
        <f aca="false">IF(ISNUMBER(C397),ABS(C397-$P$13),"")</f>
        <v/>
      </c>
      <c r="AF397" s="0" t="str">
        <f aca="false">IF(ISNUMBER(D397),ABS(D397-$P$14),"")</f>
        <v/>
      </c>
      <c r="AG397" s="0" t="str">
        <f aca="false">IF(ISNUMBER(E397),ABS(E397-$P$15),"")</f>
        <v/>
      </c>
      <c r="AH397" s="0" t="str">
        <f aca="false">IF(ISNUMBER(F397),ABS(F397-$P$16),"")</f>
        <v/>
      </c>
    </row>
    <row r="398" customFormat="false" ht="15" hidden="false" customHeight="false" outlineLevel="0" collapsed="false">
      <c r="A398" s="17"/>
      <c r="B398" s="17"/>
      <c r="C398" s="17"/>
      <c r="D398" s="17"/>
      <c r="E398" s="17"/>
      <c r="F398" s="17"/>
      <c r="AC398" s="0" t="str">
        <f aca="false">IF(ISNUMBER(A398),ABS(A398-$P$11),"")</f>
        <v/>
      </c>
      <c r="AD398" s="0" t="str">
        <f aca="false">IF(ISNUMBER(B398),ABS(B398-$P$12),"")</f>
        <v/>
      </c>
      <c r="AE398" s="0" t="str">
        <f aca="false">IF(ISNUMBER(C398),ABS(C398-$P$13),"")</f>
        <v/>
      </c>
      <c r="AF398" s="0" t="str">
        <f aca="false">IF(ISNUMBER(D398),ABS(D398-$P$14),"")</f>
        <v/>
      </c>
      <c r="AG398" s="0" t="str">
        <f aca="false">IF(ISNUMBER(E398),ABS(E398-$P$15),"")</f>
        <v/>
      </c>
      <c r="AH398" s="0" t="str">
        <f aca="false">IF(ISNUMBER(F398),ABS(F398-$P$16),"")</f>
        <v/>
      </c>
    </row>
    <row r="399" customFormat="false" ht="15" hidden="false" customHeight="false" outlineLevel="0" collapsed="false">
      <c r="A399" s="17"/>
      <c r="B399" s="17"/>
      <c r="C399" s="17"/>
      <c r="D399" s="17"/>
      <c r="E399" s="17"/>
      <c r="F399" s="17"/>
      <c r="AC399" s="0" t="str">
        <f aca="false">IF(ISNUMBER(A399),ABS(A399-$P$11),"")</f>
        <v/>
      </c>
      <c r="AD399" s="0" t="str">
        <f aca="false">IF(ISNUMBER(B399),ABS(B399-$P$12),"")</f>
        <v/>
      </c>
      <c r="AE399" s="0" t="str">
        <f aca="false">IF(ISNUMBER(C399),ABS(C399-$P$13),"")</f>
        <v/>
      </c>
      <c r="AF399" s="0" t="str">
        <f aca="false">IF(ISNUMBER(D399),ABS(D399-$P$14),"")</f>
        <v/>
      </c>
      <c r="AG399" s="0" t="str">
        <f aca="false">IF(ISNUMBER(E399),ABS(E399-$P$15),"")</f>
        <v/>
      </c>
      <c r="AH399" s="0" t="str">
        <f aca="false">IF(ISNUMBER(F399),ABS(F399-$P$16),"")</f>
        <v/>
      </c>
    </row>
    <row r="400" customFormat="false" ht="15" hidden="false" customHeight="false" outlineLevel="0" collapsed="false">
      <c r="A400" s="17"/>
      <c r="B400" s="17"/>
      <c r="C400" s="17"/>
      <c r="D400" s="17"/>
      <c r="E400" s="17"/>
      <c r="F400" s="17"/>
      <c r="AC400" s="0" t="str">
        <f aca="false">IF(ISNUMBER(A400),ABS(A400-$P$11),"")</f>
        <v/>
      </c>
      <c r="AD400" s="0" t="str">
        <f aca="false">IF(ISNUMBER(B400),ABS(B400-$P$12),"")</f>
        <v/>
      </c>
      <c r="AE400" s="0" t="str">
        <f aca="false">IF(ISNUMBER(C400),ABS(C400-$P$13),"")</f>
        <v/>
      </c>
      <c r="AF400" s="0" t="str">
        <f aca="false">IF(ISNUMBER(D400),ABS(D400-$P$14),"")</f>
        <v/>
      </c>
      <c r="AG400" s="0" t="str">
        <f aca="false">IF(ISNUMBER(E400),ABS(E400-$P$15),"")</f>
        <v/>
      </c>
      <c r="AH400" s="0" t="str">
        <f aca="false">IF(ISNUMBER(F400),ABS(F400-$P$16),"")</f>
        <v/>
      </c>
    </row>
    <row r="401" customFormat="false" ht="15" hidden="false" customHeight="false" outlineLevel="0" collapsed="false">
      <c r="A401" s="17"/>
      <c r="B401" s="17"/>
      <c r="C401" s="17"/>
      <c r="D401" s="17"/>
      <c r="E401" s="17"/>
      <c r="F401" s="17"/>
      <c r="AC401" s="0" t="str">
        <f aca="false">IF(ISNUMBER(A401),ABS(A401-$P$11),"")</f>
        <v/>
      </c>
      <c r="AD401" s="0" t="str">
        <f aca="false">IF(ISNUMBER(B401),ABS(B401-$P$12),"")</f>
        <v/>
      </c>
      <c r="AE401" s="0" t="str">
        <f aca="false">IF(ISNUMBER(C401),ABS(C401-$P$13),"")</f>
        <v/>
      </c>
      <c r="AF401" s="0" t="str">
        <f aca="false">IF(ISNUMBER(D401),ABS(D401-$P$14),"")</f>
        <v/>
      </c>
      <c r="AG401" s="0" t="str">
        <f aca="false">IF(ISNUMBER(E401),ABS(E401-$P$15),"")</f>
        <v/>
      </c>
      <c r="AH401" s="0" t="str">
        <f aca="false">IF(ISNUMBER(F401),ABS(F401-$P$16),"")</f>
        <v/>
      </c>
    </row>
    <row r="402" customFormat="false" ht="15" hidden="false" customHeight="false" outlineLevel="0" collapsed="false">
      <c r="A402" s="17"/>
      <c r="B402" s="17"/>
      <c r="C402" s="17"/>
      <c r="D402" s="17"/>
      <c r="E402" s="17"/>
      <c r="F402" s="17"/>
      <c r="AC402" s="0" t="str">
        <f aca="false">IF(ISNUMBER(A402),ABS(A402-$P$11),"")</f>
        <v/>
      </c>
      <c r="AD402" s="0" t="str">
        <f aca="false">IF(ISNUMBER(B402),ABS(B402-$P$12),"")</f>
        <v/>
      </c>
      <c r="AE402" s="0" t="str">
        <f aca="false">IF(ISNUMBER(C402),ABS(C402-$P$13),"")</f>
        <v/>
      </c>
      <c r="AF402" s="0" t="str">
        <f aca="false">IF(ISNUMBER(D402),ABS(D402-$P$14),"")</f>
        <v/>
      </c>
      <c r="AG402" s="0" t="str">
        <f aca="false">IF(ISNUMBER(E402),ABS(E402-$P$15),"")</f>
        <v/>
      </c>
      <c r="AH402" s="0" t="str">
        <f aca="false">IF(ISNUMBER(F402),ABS(F402-$P$16),"")</f>
        <v/>
      </c>
    </row>
    <row r="403" customFormat="false" ht="15" hidden="false" customHeight="false" outlineLevel="0" collapsed="false">
      <c r="A403" s="17"/>
      <c r="B403" s="17"/>
      <c r="C403" s="17"/>
      <c r="D403" s="17"/>
      <c r="E403" s="17"/>
      <c r="F403" s="17"/>
      <c r="AC403" s="0" t="str">
        <f aca="false">IF(ISNUMBER(A403),ABS(A403-$P$11),"")</f>
        <v/>
      </c>
      <c r="AD403" s="0" t="str">
        <f aca="false">IF(ISNUMBER(B403),ABS(B403-$P$12),"")</f>
        <v/>
      </c>
      <c r="AE403" s="0" t="str">
        <f aca="false">IF(ISNUMBER(C403),ABS(C403-$P$13),"")</f>
        <v/>
      </c>
      <c r="AF403" s="0" t="str">
        <f aca="false">IF(ISNUMBER(D403),ABS(D403-$P$14),"")</f>
        <v/>
      </c>
      <c r="AG403" s="0" t="str">
        <f aca="false">IF(ISNUMBER(E403),ABS(E403-$P$15),"")</f>
        <v/>
      </c>
      <c r="AH403" s="0" t="str">
        <f aca="false">IF(ISNUMBER(F403),ABS(F403-$P$16),"")</f>
        <v/>
      </c>
    </row>
    <row r="404" customFormat="false" ht="15" hidden="false" customHeight="false" outlineLevel="0" collapsed="false">
      <c r="A404" s="17"/>
      <c r="B404" s="17"/>
      <c r="C404" s="17"/>
      <c r="D404" s="17"/>
      <c r="E404" s="17"/>
      <c r="F404" s="17"/>
      <c r="AC404" s="0" t="str">
        <f aca="false">IF(ISNUMBER(A404),ABS(A404-$P$11),"")</f>
        <v/>
      </c>
      <c r="AD404" s="0" t="str">
        <f aca="false">IF(ISNUMBER(B404),ABS(B404-$P$12),"")</f>
        <v/>
      </c>
      <c r="AE404" s="0" t="str">
        <f aca="false">IF(ISNUMBER(C404),ABS(C404-$P$13),"")</f>
        <v/>
      </c>
      <c r="AF404" s="0" t="str">
        <f aca="false">IF(ISNUMBER(D404),ABS(D404-$P$14),"")</f>
        <v/>
      </c>
      <c r="AG404" s="0" t="str">
        <f aca="false">IF(ISNUMBER(E404),ABS(E404-$P$15),"")</f>
        <v/>
      </c>
      <c r="AH404" s="0" t="str">
        <f aca="false">IF(ISNUMBER(F404),ABS(F404-$P$16),"")</f>
        <v/>
      </c>
    </row>
    <row r="405" customFormat="false" ht="15" hidden="false" customHeight="false" outlineLevel="0" collapsed="false">
      <c r="A405" s="17"/>
      <c r="B405" s="17"/>
      <c r="C405" s="17"/>
      <c r="D405" s="17"/>
      <c r="E405" s="17"/>
      <c r="F405" s="17"/>
      <c r="AC405" s="0" t="str">
        <f aca="false">IF(ISNUMBER(A405),ABS(A405-$P$11),"")</f>
        <v/>
      </c>
      <c r="AD405" s="0" t="str">
        <f aca="false">IF(ISNUMBER(B405),ABS(B405-$P$12),"")</f>
        <v/>
      </c>
      <c r="AE405" s="0" t="str">
        <f aca="false">IF(ISNUMBER(C405),ABS(C405-$P$13),"")</f>
        <v/>
      </c>
      <c r="AF405" s="0" t="str">
        <f aca="false">IF(ISNUMBER(D405),ABS(D405-$P$14),"")</f>
        <v/>
      </c>
      <c r="AG405" s="0" t="str">
        <f aca="false">IF(ISNUMBER(E405),ABS(E405-$P$15),"")</f>
        <v/>
      </c>
      <c r="AH405" s="0" t="str">
        <f aca="false">IF(ISNUMBER(F405),ABS(F405-$P$16),"")</f>
        <v/>
      </c>
    </row>
    <row r="406" customFormat="false" ht="15" hidden="false" customHeight="false" outlineLevel="0" collapsed="false">
      <c r="A406" s="17"/>
      <c r="B406" s="17"/>
      <c r="C406" s="17"/>
      <c r="D406" s="17"/>
      <c r="E406" s="17"/>
      <c r="F406" s="17"/>
      <c r="AC406" s="0" t="str">
        <f aca="false">IF(ISNUMBER(A406),ABS(A406-$P$11),"")</f>
        <v/>
      </c>
      <c r="AD406" s="0" t="str">
        <f aca="false">IF(ISNUMBER(B406),ABS(B406-$P$12),"")</f>
        <v/>
      </c>
      <c r="AE406" s="0" t="str">
        <f aca="false">IF(ISNUMBER(C406),ABS(C406-$P$13),"")</f>
        <v/>
      </c>
      <c r="AF406" s="0" t="str">
        <f aca="false">IF(ISNUMBER(D406),ABS(D406-$P$14),"")</f>
        <v/>
      </c>
      <c r="AG406" s="0" t="str">
        <f aca="false">IF(ISNUMBER(E406),ABS(E406-$P$15),"")</f>
        <v/>
      </c>
      <c r="AH406" s="0" t="str">
        <f aca="false">IF(ISNUMBER(F406),ABS(F406-$P$16),"")</f>
        <v/>
      </c>
    </row>
    <row r="407" customFormat="false" ht="15" hidden="false" customHeight="false" outlineLevel="0" collapsed="false">
      <c r="A407" s="17"/>
      <c r="B407" s="17"/>
      <c r="C407" s="17"/>
      <c r="D407" s="17"/>
      <c r="E407" s="17"/>
      <c r="F407" s="17"/>
      <c r="AC407" s="0" t="str">
        <f aca="false">IF(ISNUMBER(A407),ABS(A407-$P$11),"")</f>
        <v/>
      </c>
      <c r="AD407" s="0" t="str">
        <f aca="false">IF(ISNUMBER(B407),ABS(B407-$P$12),"")</f>
        <v/>
      </c>
      <c r="AE407" s="0" t="str">
        <f aca="false">IF(ISNUMBER(C407),ABS(C407-$P$13),"")</f>
        <v/>
      </c>
      <c r="AF407" s="0" t="str">
        <f aca="false">IF(ISNUMBER(D407),ABS(D407-$P$14),"")</f>
        <v/>
      </c>
      <c r="AG407" s="0" t="str">
        <f aca="false">IF(ISNUMBER(E407),ABS(E407-$P$15),"")</f>
        <v/>
      </c>
      <c r="AH407" s="0" t="str">
        <f aca="false">IF(ISNUMBER(F407),ABS(F407-$P$16),"")</f>
        <v/>
      </c>
    </row>
    <row r="408" customFormat="false" ht="15" hidden="false" customHeight="false" outlineLevel="0" collapsed="false">
      <c r="A408" s="17"/>
      <c r="B408" s="17"/>
      <c r="C408" s="17"/>
      <c r="D408" s="17"/>
      <c r="E408" s="17"/>
      <c r="F408" s="17"/>
      <c r="AC408" s="0" t="str">
        <f aca="false">IF(ISNUMBER(A408),ABS(A408-$P$11),"")</f>
        <v/>
      </c>
      <c r="AD408" s="0" t="str">
        <f aca="false">IF(ISNUMBER(B408),ABS(B408-$P$12),"")</f>
        <v/>
      </c>
      <c r="AE408" s="0" t="str">
        <f aca="false">IF(ISNUMBER(C408),ABS(C408-$P$13),"")</f>
        <v/>
      </c>
      <c r="AF408" s="0" t="str">
        <f aca="false">IF(ISNUMBER(D408),ABS(D408-$P$14),"")</f>
        <v/>
      </c>
      <c r="AG408" s="0" t="str">
        <f aca="false">IF(ISNUMBER(E408),ABS(E408-$P$15),"")</f>
        <v/>
      </c>
      <c r="AH408" s="0" t="str">
        <f aca="false">IF(ISNUMBER(F408),ABS(F408-$P$16),"")</f>
        <v/>
      </c>
    </row>
    <row r="409" customFormat="false" ht="15" hidden="false" customHeight="false" outlineLevel="0" collapsed="false">
      <c r="A409" s="17"/>
      <c r="B409" s="17"/>
      <c r="C409" s="17"/>
      <c r="D409" s="17"/>
      <c r="E409" s="17"/>
      <c r="F409" s="17"/>
      <c r="AC409" s="0" t="str">
        <f aca="false">IF(ISNUMBER(A409),ABS(A409-$P$11),"")</f>
        <v/>
      </c>
      <c r="AD409" s="0" t="str">
        <f aca="false">IF(ISNUMBER(B409),ABS(B409-$P$12),"")</f>
        <v/>
      </c>
      <c r="AE409" s="0" t="str">
        <f aca="false">IF(ISNUMBER(C409),ABS(C409-$P$13),"")</f>
        <v/>
      </c>
      <c r="AF409" s="0" t="str">
        <f aca="false">IF(ISNUMBER(D409),ABS(D409-$P$14),"")</f>
        <v/>
      </c>
      <c r="AG409" s="0" t="str">
        <f aca="false">IF(ISNUMBER(E409),ABS(E409-$P$15),"")</f>
        <v/>
      </c>
      <c r="AH409" s="0" t="str">
        <f aca="false">IF(ISNUMBER(F409),ABS(F409-$P$16),"")</f>
        <v/>
      </c>
    </row>
    <row r="410" customFormat="false" ht="15" hidden="false" customHeight="false" outlineLevel="0" collapsed="false">
      <c r="A410" s="17"/>
      <c r="B410" s="17"/>
      <c r="C410" s="17"/>
      <c r="D410" s="17"/>
      <c r="E410" s="17"/>
      <c r="F410" s="17"/>
      <c r="AC410" s="0" t="str">
        <f aca="false">IF(ISNUMBER(A410),ABS(A410-$P$11),"")</f>
        <v/>
      </c>
      <c r="AD410" s="0" t="str">
        <f aca="false">IF(ISNUMBER(B410),ABS(B410-$P$12),"")</f>
        <v/>
      </c>
      <c r="AE410" s="0" t="str">
        <f aca="false">IF(ISNUMBER(C410),ABS(C410-$P$13),"")</f>
        <v/>
      </c>
      <c r="AF410" s="0" t="str">
        <f aca="false">IF(ISNUMBER(D410),ABS(D410-$P$14),"")</f>
        <v/>
      </c>
      <c r="AG410" s="0" t="str">
        <f aca="false">IF(ISNUMBER(E410),ABS(E410-$P$15),"")</f>
        <v/>
      </c>
      <c r="AH410" s="0" t="str">
        <f aca="false">IF(ISNUMBER(F410),ABS(F410-$P$16),"")</f>
        <v/>
      </c>
    </row>
    <row r="411" customFormat="false" ht="15" hidden="false" customHeight="false" outlineLevel="0" collapsed="false">
      <c r="A411" s="17"/>
      <c r="B411" s="17"/>
      <c r="C411" s="17"/>
      <c r="D411" s="17"/>
      <c r="E411" s="17"/>
      <c r="F411" s="17"/>
      <c r="AC411" s="0" t="str">
        <f aca="false">IF(ISNUMBER(A411),ABS(A411-$P$11),"")</f>
        <v/>
      </c>
      <c r="AD411" s="0" t="str">
        <f aca="false">IF(ISNUMBER(B411),ABS(B411-$P$12),"")</f>
        <v/>
      </c>
      <c r="AE411" s="0" t="str">
        <f aca="false">IF(ISNUMBER(C411),ABS(C411-$P$13),"")</f>
        <v/>
      </c>
      <c r="AF411" s="0" t="str">
        <f aca="false">IF(ISNUMBER(D411),ABS(D411-$P$14),"")</f>
        <v/>
      </c>
      <c r="AG411" s="0" t="str">
        <f aca="false">IF(ISNUMBER(E411),ABS(E411-$P$15),"")</f>
        <v/>
      </c>
      <c r="AH411" s="0" t="str">
        <f aca="false">IF(ISNUMBER(F411),ABS(F411-$P$16),"")</f>
        <v/>
      </c>
    </row>
    <row r="412" customFormat="false" ht="15" hidden="false" customHeight="false" outlineLevel="0" collapsed="false">
      <c r="A412" s="17"/>
      <c r="B412" s="17"/>
      <c r="C412" s="17"/>
      <c r="D412" s="17"/>
      <c r="E412" s="17"/>
      <c r="F412" s="17"/>
      <c r="AC412" s="0" t="str">
        <f aca="false">IF(ISNUMBER(A412),ABS(A412-$P$11),"")</f>
        <v/>
      </c>
      <c r="AD412" s="0" t="str">
        <f aca="false">IF(ISNUMBER(B412),ABS(B412-$P$12),"")</f>
        <v/>
      </c>
      <c r="AE412" s="0" t="str">
        <f aca="false">IF(ISNUMBER(C412),ABS(C412-$P$13),"")</f>
        <v/>
      </c>
      <c r="AF412" s="0" t="str">
        <f aca="false">IF(ISNUMBER(D412),ABS(D412-$P$14),"")</f>
        <v/>
      </c>
      <c r="AG412" s="0" t="str">
        <f aca="false">IF(ISNUMBER(E412),ABS(E412-$P$15),"")</f>
        <v/>
      </c>
      <c r="AH412" s="0" t="str">
        <f aca="false">IF(ISNUMBER(F412),ABS(F412-$P$16),"")</f>
        <v/>
      </c>
    </row>
    <row r="413" customFormat="false" ht="15" hidden="false" customHeight="false" outlineLevel="0" collapsed="false">
      <c r="A413" s="17"/>
      <c r="B413" s="17"/>
      <c r="C413" s="17"/>
      <c r="D413" s="17"/>
      <c r="E413" s="17"/>
      <c r="F413" s="17"/>
      <c r="AC413" s="0" t="str">
        <f aca="false">IF(ISNUMBER(A413),ABS(A413-$P$11),"")</f>
        <v/>
      </c>
      <c r="AD413" s="0" t="str">
        <f aca="false">IF(ISNUMBER(B413),ABS(B413-$P$12),"")</f>
        <v/>
      </c>
      <c r="AE413" s="0" t="str">
        <f aca="false">IF(ISNUMBER(C413),ABS(C413-$P$13),"")</f>
        <v/>
      </c>
      <c r="AF413" s="0" t="str">
        <f aca="false">IF(ISNUMBER(D413),ABS(D413-$P$14),"")</f>
        <v/>
      </c>
      <c r="AG413" s="0" t="str">
        <f aca="false">IF(ISNUMBER(E413),ABS(E413-$P$15),"")</f>
        <v/>
      </c>
      <c r="AH413" s="0" t="str">
        <f aca="false">IF(ISNUMBER(F413),ABS(F413-$P$16),"")</f>
        <v/>
      </c>
    </row>
    <row r="414" customFormat="false" ht="15" hidden="false" customHeight="false" outlineLevel="0" collapsed="false">
      <c r="A414" s="17"/>
      <c r="B414" s="17"/>
      <c r="C414" s="17"/>
      <c r="D414" s="17"/>
      <c r="E414" s="17"/>
      <c r="F414" s="17"/>
      <c r="AC414" s="0" t="str">
        <f aca="false">IF(ISNUMBER(A414),ABS(A414-$P$11),"")</f>
        <v/>
      </c>
      <c r="AD414" s="0" t="str">
        <f aca="false">IF(ISNUMBER(B414),ABS(B414-$P$12),"")</f>
        <v/>
      </c>
      <c r="AE414" s="0" t="str">
        <f aca="false">IF(ISNUMBER(C414),ABS(C414-$P$13),"")</f>
        <v/>
      </c>
      <c r="AF414" s="0" t="str">
        <f aca="false">IF(ISNUMBER(D414),ABS(D414-$P$14),"")</f>
        <v/>
      </c>
      <c r="AG414" s="0" t="str">
        <f aca="false">IF(ISNUMBER(E414),ABS(E414-$P$15),"")</f>
        <v/>
      </c>
      <c r="AH414" s="0" t="str">
        <f aca="false">IF(ISNUMBER(F414),ABS(F414-$P$16),"")</f>
        <v/>
      </c>
    </row>
    <row r="415" customFormat="false" ht="15" hidden="false" customHeight="false" outlineLevel="0" collapsed="false">
      <c r="A415" s="17"/>
      <c r="B415" s="17"/>
      <c r="C415" s="17"/>
      <c r="D415" s="17"/>
      <c r="E415" s="17"/>
      <c r="F415" s="17"/>
      <c r="AC415" s="0" t="str">
        <f aca="false">IF(ISNUMBER(A415),ABS(A415-$P$11),"")</f>
        <v/>
      </c>
      <c r="AD415" s="0" t="str">
        <f aca="false">IF(ISNUMBER(B415),ABS(B415-$P$12),"")</f>
        <v/>
      </c>
      <c r="AE415" s="0" t="str">
        <f aca="false">IF(ISNUMBER(C415),ABS(C415-$P$13),"")</f>
        <v/>
      </c>
      <c r="AF415" s="0" t="str">
        <f aca="false">IF(ISNUMBER(D415),ABS(D415-$P$14),"")</f>
        <v/>
      </c>
      <c r="AG415" s="0" t="str">
        <f aca="false">IF(ISNUMBER(E415),ABS(E415-$P$15),"")</f>
        <v/>
      </c>
      <c r="AH415" s="0" t="str">
        <f aca="false">IF(ISNUMBER(F415),ABS(F415-$P$16),"")</f>
        <v/>
      </c>
    </row>
    <row r="416" customFormat="false" ht="15" hidden="false" customHeight="false" outlineLevel="0" collapsed="false">
      <c r="A416" s="17"/>
      <c r="B416" s="17"/>
      <c r="C416" s="17"/>
      <c r="D416" s="17"/>
      <c r="E416" s="17"/>
      <c r="F416" s="17"/>
      <c r="AC416" s="0" t="str">
        <f aca="false">IF(ISNUMBER(A416),ABS(A416-$P$11),"")</f>
        <v/>
      </c>
      <c r="AD416" s="0" t="str">
        <f aca="false">IF(ISNUMBER(B416),ABS(B416-$P$12),"")</f>
        <v/>
      </c>
      <c r="AE416" s="0" t="str">
        <f aca="false">IF(ISNUMBER(C416),ABS(C416-$P$13),"")</f>
        <v/>
      </c>
      <c r="AF416" s="0" t="str">
        <f aca="false">IF(ISNUMBER(D416),ABS(D416-$P$14),"")</f>
        <v/>
      </c>
      <c r="AG416" s="0" t="str">
        <f aca="false">IF(ISNUMBER(E416),ABS(E416-$P$15),"")</f>
        <v/>
      </c>
      <c r="AH416" s="0" t="str">
        <f aca="false">IF(ISNUMBER(F416),ABS(F416-$P$16),"")</f>
        <v/>
      </c>
    </row>
    <row r="417" customFormat="false" ht="15" hidden="false" customHeight="false" outlineLevel="0" collapsed="false">
      <c r="A417" s="17"/>
      <c r="B417" s="17"/>
      <c r="C417" s="17"/>
      <c r="D417" s="17"/>
      <c r="E417" s="17"/>
      <c r="F417" s="17"/>
      <c r="AC417" s="0" t="str">
        <f aca="false">IF(ISNUMBER(A417),ABS(A417-$P$11),"")</f>
        <v/>
      </c>
      <c r="AD417" s="0" t="str">
        <f aca="false">IF(ISNUMBER(B417),ABS(B417-$P$12),"")</f>
        <v/>
      </c>
      <c r="AE417" s="0" t="str">
        <f aca="false">IF(ISNUMBER(C417),ABS(C417-$P$13),"")</f>
        <v/>
      </c>
      <c r="AF417" s="0" t="str">
        <f aca="false">IF(ISNUMBER(D417),ABS(D417-$P$14),"")</f>
        <v/>
      </c>
      <c r="AG417" s="0" t="str">
        <f aca="false">IF(ISNUMBER(E417),ABS(E417-$P$15),"")</f>
        <v/>
      </c>
      <c r="AH417" s="0" t="str">
        <f aca="false">IF(ISNUMBER(F417),ABS(F417-$P$16),"")</f>
        <v/>
      </c>
    </row>
    <row r="418" customFormat="false" ht="15" hidden="false" customHeight="false" outlineLevel="0" collapsed="false">
      <c r="A418" s="17"/>
      <c r="B418" s="17"/>
      <c r="C418" s="17"/>
      <c r="D418" s="17"/>
      <c r="E418" s="17"/>
      <c r="F418" s="17"/>
      <c r="AC418" s="0" t="str">
        <f aca="false">IF(ISNUMBER(A418),ABS(A418-$P$11),"")</f>
        <v/>
      </c>
      <c r="AD418" s="0" t="str">
        <f aca="false">IF(ISNUMBER(B418),ABS(B418-$P$12),"")</f>
        <v/>
      </c>
      <c r="AE418" s="0" t="str">
        <f aca="false">IF(ISNUMBER(C418),ABS(C418-$P$13),"")</f>
        <v/>
      </c>
      <c r="AF418" s="0" t="str">
        <f aca="false">IF(ISNUMBER(D418),ABS(D418-$P$14),"")</f>
        <v/>
      </c>
      <c r="AG418" s="0" t="str">
        <f aca="false">IF(ISNUMBER(E418),ABS(E418-$P$15),"")</f>
        <v/>
      </c>
      <c r="AH418" s="0" t="str">
        <f aca="false">IF(ISNUMBER(F418),ABS(F418-$P$16),"")</f>
        <v/>
      </c>
    </row>
    <row r="419" customFormat="false" ht="15" hidden="false" customHeight="false" outlineLevel="0" collapsed="false">
      <c r="A419" s="17"/>
      <c r="B419" s="17"/>
      <c r="C419" s="17"/>
      <c r="D419" s="17"/>
      <c r="E419" s="17"/>
      <c r="F419" s="17"/>
      <c r="AC419" s="0" t="str">
        <f aca="false">IF(ISNUMBER(A419),ABS(A419-$P$11),"")</f>
        <v/>
      </c>
      <c r="AD419" s="0" t="str">
        <f aca="false">IF(ISNUMBER(B419),ABS(B419-$P$12),"")</f>
        <v/>
      </c>
      <c r="AE419" s="0" t="str">
        <f aca="false">IF(ISNUMBER(C419),ABS(C419-$P$13),"")</f>
        <v/>
      </c>
      <c r="AF419" s="0" t="str">
        <f aca="false">IF(ISNUMBER(D419),ABS(D419-$P$14),"")</f>
        <v/>
      </c>
      <c r="AG419" s="0" t="str">
        <f aca="false">IF(ISNUMBER(E419),ABS(E419-$P$15),"")</f>
        <v/>
      </c>
      <c r="AH419" s="0" t="str">
        <f aca="false">IF(ISNUMBER(F419),ABS(F419-$P$16),"")</f>
        <v/>
      </c>
    </row>
    <row r="420" customFormat="false" ht="15" hidden="false" customHeight="false" outlineLevel="0" collapsed="false">
      <c r="A420" s="17"/>
      <c r="B420" s="17"/>
      <c r="C420" s="17"/>
      <c r="D420" s="17"/>
      <c r="E420" s="17"/>
      <c r="F420" s="17"/>
      <c r="AC420" s="0" t="str">
        <f aca="false">IF(ISNUMBER(A420),ABS(A420-$P$11),"")</f>
        <v/>
      </c>
      <c r="AD420" s="0" t="str">
        <f aca="false">IF(ISNUMBER(B420),ABS(B420-$P$12),"")</f>
        <v/>
      </c>
      <c r="AE420" s="0" t="str">
        <f aca="false">IF(ISNUMBER(C420),ABS(C420-$P$13),"")</f>
        <v/>
      </c>
      <c r="AF420" s="0" t="str">
        <f aca="false">IF(ISNUMBER(D420),ABS(D420-$P$14),"")</f>
        <v/>
      </c>
      <c r="AG420" s="0" t="str">
        <f aca="false">IF(ISNUMBER(E420),ABS(E420-$P$15),"")</f>
        <v/>
      </c>
      <c r="AH420" s="0" t="str">
        <f aca="false">IF(ISNUMBER(F420),ABS(F420-$P$16),"")</f>
        <v/>
      </c>
    </row>
    <row r="421" customFormat="false" ht="15" hidden="false" customHeight="false" outlineLevel="0" collapsed="false">
      <c r="A421" s="17"/>
      <c r="B421" s="17"/>
      <c r="C421" s="17"/>
      <c r="D421" s="17"/>
      <c r="E421" s="17"/>
      <c r="F421" s="17"/>
      <c r="AC421" s="0" t="str">
        <f aca="false">IF(ISNUMBER(A421),ABS(A421-$P$11),"")</f>
        <v/>
      </c>
      <c r="AD421" s="0" t="str">
        <f aca="false">IF(ISNUMBER(B421),ABS(B421-$P$12),"")</f>
        <v/>
      </c>
      <c r="AE421" s="0" t="str">
        <f aca="false">IF(ISNUMBER(C421),ABS(C421-$P$13),"")</f>
        <v/>
      </c>
      <c r="AF421" s="0" t="str">
        <f aca="false">IF(ISNUMBER(D421),ABS(D421-$P$14),"")</f>
        <v/>
      </c>
      <c r="AG421" s="0" t="str">
        <f aca="false">IF(ISNUMBER(E421),ABS(E421-$P$15),"")</f>
        <v/>
      </c>
      <c r="AH421" s="0" t="str">
        <f aca="false">IF(ISNUMBER(F421),ABS(F421-$P$16),"")</f>
        <v/>
      </c>
    </row>
    <row r="422" customFormat="false" ht="15" hidden="false" customHeight="false" outlineLevel="0" collapsed="false">
      <c r="A422" s="17"/>
      <c r="B422" s="17"/>
      <c r="C422" s="17"/>
      <c r="D422" s="17"/>
      <c r="E422" s="17"/>
      <c r="F422" s="17"/>
      <c r="AC422" s="0" t="str">
        <f aca="false">IF(ISNUMBER(A422),ABS(A422-$P$11),"")</f>
        <v/>
      </c>
      <c r="AD422" s="0" t="str">
        <f aca="false">IF(ISNUMBER(B422),ABS(B422-$P$12),"")</f>
        <v/>
      </c>
      <c r="AE422" s="0" t="str">
        <f aca="false">IF(ISNUMBER(C422),ABS(C422-$P$13),"")</f>
        <v/>
      </c>
      <c r="AF422" s="0" t="str">
        <f aca="false">IF(ISNUMBER(D422),ABS(D422-$P$14),"")</f>
        <v/>
      </c>
      <c r="AG422" s="0" t="str">
        <f aca="false">IF(ISNUMBER(E422),ABS(E422-$P$15),"")</f>
        <v/>
      </c>
      <c r="AH422" s="0" t="str">
        <f aca="false">IF(ISNUMBER(F422),ABS(F422-$P$16),"")</f>
        <v/>
      </c>
    </row>
    <row r="423" customFormat="false" ht="15" hidden="false" customHeight="false" outlineLevel="0" collapsed="false">
      <c r="A423" s="17"/>
      <c r="B423" s="17"/>
      <c r="C423" s="17"/>
      <c r="D423" s="17"/>
      <c r="E423" s="17"/>
      <c r="F423" s="17"/>
      <c r="AC423" s="0" t="str">
        <f aca="false">IF(ISNUMBER(A423),ABS(A423-$P$11),"")</f>
        <v/>
      </c>
      <c r="AD423" s="0" t="str">
        <f aca="false">IF(ISNUMBER(B423),ABS(B423-$P$12),"")</f>
        <v/>
      </c>
      <c r="AE423" s="0" t="str">
        <f aca="false">IF(ISNUMBER(C423),ABS(C423-$P$13),"")</f>
        <v/>
      </c>
      <c r="AF423" s="0" t="str">
        <f aca="false">IF(ISNUMBER(D423),ABS(D423-$P$14),"")</f>
        <v/>
      </c>
      <c r="AG423" s="0" t="str">
        <f aca="false">IF(ISNUMBER(E423),ABS(E423-$P$15),"")</f>
        <v/>
      </c>
      <c r="AH423" s="0" t="str">
        <f aca="false">IF(ISNUMBER(F423),ABS(F423-$P$16),"")</f>
        <v/>
      </c>
    </row>
    <row r="424" customFormat="false" ht="15" hidden="false" customHeight="false" outlineLevel="0" collapsed="false">
      <c r="A424" s="17"/>
      <c r="B424" s="17"/>
      <c r="C424" s="17"/>
      <c r="D424" s="17"/>
      <c r="E424" s="17"/>
      <c r="F424" s="17"/>
      <c r="AC424" s="0" t="str">
        <f aca="false">IF(ISNUMBER(A424),ABS(A424-$P$11),"")</f>
        <v/>
      </c>
      <c r="AD424" s="0" t="str">
        <f aca="false">IF(ISNUMBER(B424),ABS(B424-$P$12),"")</f>
        <v/>
      </c>
      <c r="AE424" s="0" t="str">
        <f aca="false">IF(ISNUMBER(C424),ABS(C424-$P$13),"")</f>
        <v/>
      </c>
      <c r="AF424" s="0" t="str">
        <f aca="false">IF(ISNUMBER(D424),ABS(D424-$P$14),"")</f>
        <v/>
      </c>
      <c r="AG424" s="0" t="str">
        <f aca="false">IF(ISNUMBER(E424),ABS(E424-$P$15),"")</f>
        <v/>
      </c>
      <c r="AH424" s="0" t="str">
        <f aca="false">IF(ISNUMBER(F424),ABS(F424-$P$16),"")</f>
        <v/>
      </c>
    </row>
    <row r="425" customFormat="false" ht="15" hidden="false" customHeight="false" outlineLevel="0" collapsed="false">
      <c r="A425" s="17"/>
      <c r="B425" s="17"/>
      <c r="C425" s="17"/>
      <c r="D425" s="17"/>
      <c r="E425" s="17"/>
      <c r="F425" s="17"/>
      <c r="AC425" s="0" t="str">
        <f aca="false">IF(ISNUMBER(A425),ABS(A425-$P$11),"")</f>
        <v/>
      </c>
      <c r="AD425" s="0" t="str">
        <f aca="false">IF(ISNUMBER(B425),ABS(B425-$P$12),"")</f>
        <v/>
      </c>
      <c r="AE425" s="0" t="str">
        <f aca="false">IF(ISNUMBER(C425),ABS(C425-$P$13),"")</f>
        <v/>
      </c>
      <c r="AF425" s="0" t="str">
        <f aca="false">IF(ISNUMBER(D425),ABS(D425-$P$14),"")</f>
        <v/>
      </c>
      <c r="AG425" s="0" t="str">
        <f aca="false">IF(ISNUMBER(E425),ABS(E425-$P$15),"")</f>
        <v/>
      </c>
      <c r="AH425" s="0" t="str">
        <f aca="false">IF(ISNUMBER(F425),ABS(F425-$P$16),"")</f>
        <v/>
      </c>
    </row>
    <row r="426" customFormat="false" ht="15" hidden="false" customHeight="false" outlineLevel="0" collapsed="false">
      <c r="A426" s="17"/>
      <c r="B426" s="17"/>
      <c r="C426" s="17"/>
      <c r="D426" s="17"/>
      <c r="E426" s="17"/>
      <c r="F426" s="17"/>
      <c r="AC426" s="0" t="str">
        <f aca="false">IF(ISNUMBER(A426),ABS(A426-$P$11),"")</f>
        <v/>
      </c>
      <c r="AD426" s="0" t="str">
        <f aca="false">IF(ISNUMBER(B426),ABS(B426-$P$12),"")</f>
        <v/>
      </c>
      <c r="AE426" s="0" t="str">
        <f aca="false">IF(ISNUMBER(C426),ABS(C426-$P$13),"")</f>
        <v/>
      </c>
      <c r="AF426" s="0" t="str">
        <f aca="false">IF(ISNUMBER(D426),ABS(D426-$P$14),"")</f>
        <v/>
      </c>
      <c r="AG426" s="0" t="str">
        <f aca="false">IF(ISNUMBER(E426),ABS(E426-$P$15),"")</f>
        <v/>
      </c>
      <c r="AH426" s="0" t="str">
        <f aca="false">IF(ISNUMBER(F426),ABS(F426-$P$16),"")</f>
        <v/>
      </c>
    </row>
    <row r="427" customFormat="false" ht="15" hidden="false" customHeight="false" outlineLevel="0" collapsed="false">
      <c r="A427" s="17"/>
      <c r="B427" s="17"/>
      <c r="C427" s="17"/>
      <c r="D427" s="17"/>
      <c r="E427" s="17"/>
      <c r="F427" s="17"/>
      <c r="AC427" s="0" t="str">
        <f aca="false">IF(ISNUMBER(A427),ABS(A427-$P$11),"")</f>
        <v/>
      </c>
      <c r="AD427" s="0" t="str">
        <f aca="false">IF(ISNUMBER(B427),ABS(B427-$P$12),"")</f>
        <v/>
      </c>
      <c r="AE427" s="0" t="str">
        <f aca="false">IF(ISNUMBER(C427),ABS(C427-$P$13),"")</f>
        <v/>
      </c>
      <c r="AF427" s="0" t="str">
        <f aca="false">IF(ISNUMBER(D427),ABS(D427-$P$14),"")</f>
        <v/>
      </c>
      <c r="AG427" s="0" t="str">
        <f aca="false">IF(ISNUMBER(E427),ABS(E427-$P$15),"")</f>
        <v/>
      </c>
      <c r="AH427" s="0" t="str">
        <f aca="false">IF(ISNUMBER(F427),ABS(F427-$P$16),"")</f>
        <v/>
      </c>
    </row>
    <row r="428" customFormat="false" ht="15" hidden="false" customHeight="false" outlineLevel="0" collapsed="false">
      <c r="A428" s="17"/>
      <c r="B428" s="17"/>
      <c r="C428" s="17"/>
      <c r="D428" s="17"/>
      <c r="E428" s="17"/>
      <c r="F428" s="17"/>
      <c r="AC428" s="0" t="str">
        <f aca="false">IF(ISNUMBER(A428),ABS(A428-$P$11),"")</f>
        <v/>
      </c>
      <c r="AD428" s="0" t="str">
        <f aca="false">IF(ISNUMBER(B428),ABS(B428-$P$12),"")</f>
        <v/>
      </c>
      <c r="AE428" s="0" t="str">
        <f aca="false">IF(ISNUMBER(C428),ABS(C428-$P$13),"")</f>
        <v/>
      </c>
      <c r="AF428" s="0" t="str">
        <f aca="false">IF(ISNUMBER(D428),ABS(D428-$P$14),"")</f>
        <v/>
      </c>
      <c r="AG428" s="0" t="str">
        <f aca="false">IF(ISNUMBER(E428),ABS(E428-$P$15),"")</f>
        <v/>
      </c>
      <c r="AH428" s="0" t="str">
        <f aca="false">IF(ISNUMBER(F428),ABS(F428-$P$16),"")</f>
        <v/>
      </c>
    </row>
    <row r="429" customFormat="false" ht="15" hidden="false" customHeight="false" outlineLevel="0" collapsed="false">
      <c r="A429" s="17"/>
      <c r="B429" s="17"/>
      <c r="C429" s="17"/>
      <c r="D429" s="17"/>
      <c r="E429" s="17"/>
      <c r="F429" s="17"/>
      <c r="AC429" s="0" t="str">
        <f aca="false">IF(ISNUMBER(A429),ABS(A429-$P$11),"")</f>
        <v/>
      </c>
      <c r="AD429" s="0" t="str">
        <f aca="false">IF(ISNUMBER(B429),ABS(B429-$P$12),"")</f>
        <v/>
      </c>
      <c r="AE429" s="0" t="str">
        <f aca="false">IF(ISNUMBER(C429),ABS(C429-$P$13),"")</f>
        <v/>
      </c>
      <c r="AF429" s="0" t="str">
        <f aca="false">IF(ISNUMBER(D429),ABS(D429-$P$14),"")</f>
        <v/>
      </c>
      <c r="AG429" s="0" t="str">
        <f aca="false">IF(ISNUMBER(E429),ABS(E429-$P$15),"")</f>
        <v/>
      </c>
      <c r="AH429" s="0" t="str">
        <f aca="false">IF(ISNUMBER(F429),ABS(F429-$P$16),"")</f>
        <v/>
      </c>
    </row>
    <row r="430" customFormat="false" ht="15" hidden="false" customHeight="false" outlineLevel="0" collapsed="false">
      <c r="A430" s="17"/>
      <c r="B430" s="17"/>
      <c r="C430" s="17"/>
      <c r="D430" s="17"/>
      <c r="E430" s="17"/>
      <c r="F430" s="17"/>
      <c r="AC430" s="0" t="str">
        <f aca="false">IF(ISNUMBER(A430),ABS(A430-$P$11),"")</f>
        <v/>
      </c>
      <c r="AD430" s="0" t="str">
        <f aca="false">IF(ISNUMBER(B430),ABS(B430-$P$12),"")</f>
        <v/>
      </c>
      <c r="AE430" s="0" t="str">
        <f aca="false">IF(ISNUMBER(C430),ABS(C430-$P$13),"")</f>
        <v/>
      </c>
      <c r="AF430" s="0" t="str">
        <f aca="false">IF(ISNUMBER(D430),ABS(D430-$P$14),"")</f>
        <v/>
      </c>
      <c r="AG430" s="0" t="str">
        <f aca="false">IF(ISNUMBER(E430),ABS(E430-$P$15),"")</f>
        <v/>
      </c>
      <c r="AH430" s="0" t="str">
        <f aca="false">IF(ISNUMBER(F430),ABS(F430-$P$16),"")</f>
        <v/>
      </c>
    </row>
    <row r="431" customFormat="false" ht="15" hidden="false" customHeight="false" outlineLevel="0" collapsed="false">
      <c r="A431" s="17"/>
      <c r="B431" s="17"/>
      <c r="C431" s="17"/>
      <c r="D431" s="17"/>
      <c r="E431" s="17"/>
      <c r="F431" s="17"/>
      <c r="AC431" s="0" t="str">
        <f aca="false">IF(ISNUMBER(A431),ABS(A431-$P$11),"")</f>
        <v/>
      </c>
      <c r="AD431" s="0" t="str">
        <f aca="false">IF(ISNUMBER(B431),ABS(B431-$P$12),"")</f>
        <v/>
      </c>
      <c r="AE431" s="0" t="str">
        <f aca="false">IF(ISNUMBER(C431),ABS(C431-$P$13),"")</f>
        <v/>
      </c>
      <c r="AF431" s="0" t="str">
        <f aca="false">IF(ISNUMBER(D431),ABS(D431-$P$14),"")</f>
        <v/>
      </c>
      <c r="AG431" s="0" t="str">
        <f aca="false">IF(ISNUMBER(E431),ABS(E431-$P$15),"")</f>
        <v/>
      </c>
      <c r="AH431" s="0" t="str">
        <f aca="false">IF(ISNUMBER(F431),ABS(F431-$P$16),"")</f>
        <v/>
      </c>
    </row>
    <row r="432" customFormat="false" ht="15" hidden="false" customHeight="false" outlineLevel="0" collapsed="false">
      <c r="A432" s="17"/>
      <c r="B432" s="17"/>
      <c r="C432" s="17"/>
      <c r="D432" s="17"/>
      <c r="E432" s="17"/>
      <c r="F432" s="17"/>
      <c r="AC432" s="0" t="str">
        <f aca="false">IF(ISNUMBER(A432),ABS(A432-$P$11),"")</f>
        <v/>
      </c>
      <c r="AD432" s="0" t="str">
        <f aca="false">IF(ISNUMBER(B432),ABS(B432-$P$12),"")</f>
        <v/>
      </c>
      <c r="AE432" s="0" t="str">
        <f aca="false">IF(ISNUMBER(C432),ABS(C432-$P$13),"")</f>
        <v/>
      </c>
      <c r="AF432" s="0" t="str">
        <f aca="false">IF(ISNUMBER(D432),ABS(D432-$P$14),"")</f>
        <v/>
      </c>
      <c r="AG432" s="0" t="str">
        <f aca="false">IF(ISNUMBER(E432),ABS(E432-$P$15),"")</f>
        <v/>
      </c>
      <c r="AH432" s="0" t="str">
        <f aca="false">IF(ISNUMBER(F432),ABS(F432-$P$16),"")</f>
        <v/>
      </c>
    </row>
    <row r="433" customFormat="false" ht="15" hidden="false" customHeight="false" outlineLevel="0" collapsed="false">
      <c r="A433" s="17"/>
      <c r="B433" s="17"/>
      <c r="C433" s="17"/>
      <c r="D433" s="17"/>
      <c r="E433" s="17"/>
      <c r="F433" s="17"/>
      <c r="AC433" s="0" t="str">
        <f aca="false">IF(ISNUMBER(A433),ABS(A433-$P$11),"")</f>
        <v/>
      </c>
      <c r="AD433" s="0" t="str">
        <f aca="false">IF(ISNUMBER(B433),ABS(B433-$P$12),"")</f>
        <v/>
      </c>
      <c r="AE433" s="0" t="str">
        <f aca="false">IF(ISNUMBER(C433),ABS(C433-$P$13),"")</f>
        <v/>
      </c>
      <c r="AF433" s="0" t="str">
        <f aca="false">IF(ISNUMBER(D433),ABS(D433-$P$14),"")</f>
        <v/>
      </c>
      <c r="AG433" s="0" t="str">
        <f aca="false">IF(ISNUMBER(E433),ABS(E433-$P$15),"")</f>
        <v/>
      </c>
      <c r="AH433" s="0" t="str">
        <f aca="false">IF(ISNUMBER(F433),ABS(F433-$P$16),"")</f>
        <v/>
      </c>
    </row>
    <row r="434" customFormat="false" ht="15" hidden="false" customHeight="false" outlineLevel="0" collapsed="false">
      <c r="A434" s="17"/>
      <c r="B434" s="17"/>
      <c r="C434" s="17"/>
      <c r="D434" s="17"/>
      <c r="E434" s="17"/>
      <c r="F434" s="17"/>
      <c r="AC434" s="0" t="str">
        <f aca="false">IF(ISNUMBER(A434),ABS(A434-$P$11),"")</f>
        <v/>
      </c>
      <c r="AD434" s="0" t="str">
        <f aca="false">IF(ISNUMBER(B434),ABS(B434-$P$12),"")</f>
        <v/>
      </c>
      <c r="AE434" s="0" t="str">
        <f aca="false">IF(ISNUMBER(C434),ABS(C434-$P$13),"")</f>
        <v/>
      </c>
      <c r="AF434" s="0" t="str">
        <f aca="false">IF(ISNUMBER(D434),ABS(D434-$P$14),"")</f>
        <v/>
      </c>
      <c r="AG434" s="0" t="str">
        <f aca="false">IF(ISNUMBER(E434),ABS(E434-$P$15),"")</f>
        <v/>
      </c>
      <c r="AH434" s="0" t="str">
        <f aca="false">IF(ISNUMBER(F434),ABS(F434-$P$16),"")</f>
        <v/>
      </c>
    </row>
    <row r="435" customFormat="false" ht="15" hidden="false" customHeight="false" outlineLevel="0" collapsed="false">
      <c r="A435" s="17"/>
      <c r="B435" s="17"/>
      <c r="C435" s="17"/>
      <c r="D435" s="17"/>
      <c r="E435" s="17"/>
      <c r="F435" s="17"/>
      <c r="AC435" s="0" t="str">
        <f aca="false">IF(ISNUMBER(A435),ABS(A435-$P$11),"")</f>
        <v/>
      </c>
      <c r="AD435" s="0" t="str">
        <f aca="false">IF(ISNUMBER(B435),ABS(B435-$P$12),"")</f>
        <v/>
      </c>
      <c r="AE435" s="0" t="str">
        <f aca="false">IF(ISNUMBER(C435),ABS(C435-$P$13),"")</f>
        <v/>
      </c>
      <c r="AF435" s="0" t="str">
        <f aca="false">IF(ISNUMBER(D435),ABS(D435-$P$14),"")</f>
        <v/>
      </c>
      <c r="AG435" s="0" t="str">
        <f aca="false">IF(ISNUMBER(E435),ABS(E435-$P$15),"")</f>
        <v/>
      </c>
      <c r="AH435" s="0" t="str">
        <f aca="false">IF(ISNUMBER(F435),ABS(F435-$P$16),"")</f>
        <v/>
      </c>
    </row>
    <row r="436" customFormat="false" ht="15" hidden="false" customHeight="false" outlineLevel="0" collapsed="false">
      <c r="A436" s="17"/>
      <c r="B436" s="17"/>
      <c r="C436" s="17"/>
      <c r="D436" s="17"/>
      <c r="E436" s="17"/>
      <c r="F436" s="17"/>
      <c r="AC436" s="0" t="str">
        <f aca="false">IF(ISNUMBER(A436),ABS(A436-$P$11),"")</f>
        <v/>
      </c>
      <c r="AD436" s="0" t="str">
        <f aca="false">IF(ISNUMBER(B436),ABS(B436-$P$12),"")</f>
        <v/>
      </c>
      <c r="AE436" s="0" t="str">
        <f aca="false">IF(ISNUMBER(C436),ABS(C436-$P$13),"")</f>
        <v/>
      </c>
      <c r="AF436" s="0" t="str">
        <f aca="false">IF(ISNUMBER(D436),ABS(D436-$P$14),"")</f>
        <v/>
      </c>
      <c r="AG436" s="0" t="str">
        <f aca="false">IF(ISNUMBER(E436),ABS(E436-$P$15),"")</f>
        <v/>
      </c>
      <c r="AH436" s="0" t="str">
        <f aca="false">IF(ISNUMBER(F436),ABS(F436-$P$16),"")</f>
        <v/>
      </c>
    </row>
    <row r="437" customFormat="false" ht="15" hidden="false" customHeight="false" outlineLevel="0" collapsed="false">
      <c r="A437" s="17"/>
      <c r="B437" s="17"/>
      <c r="C437" s="17"/>
      <c r="D437" s="17"/>
      <c r="E437" s="17"/>
      <c r="F437" s="17"/>
      <c r="AC437" s="0" t="str">
        <f aca="false">IF(ISNUMBER(A437),ABS(A437-$P$11),"")</f>
        <v/>
      </c>
      <c r="AD437" s="0" t="str">
        <f aca="false">IF(ISNUMBER(B437),ABS(B437-$P$12),"")</f>
        <v/>
      </c>
      <c r="AE437" s="0" t="str">
        <f aca="false">IF(ISNUMBER(C437),ABS(C437-$P$13),"")</f>
        <v/>
      </c>
      <c r="AF437" s="0" t="str">
        <f aca="false">IF(ISNUMBER(D437),ABS(D437-$P$14),"")</f>
        <v/>
      </c>
      <c r="AG437" s="0" t="str">
        <f aca="false">IF(ISNUMBER(E437),ABS(E437-$P$15),"")</f>
        <v/>
      </c>
      <c r="AH437" s="0" t="str">
        <f aca="false">IF(ISNUMBER(F437),ABS(F437-$P$16),"")</f>
        <v/>
      </c>
    </row>
    <row r="438" customFormat="false" ht="15" hidden="false" customHeight="false" outlineLevel="0" collapsed="false">
      <c r="A438" s="17"/>
      <c r="B438" s="17"/>
      <c r="C438" s="17"/>
      <c r="D438" s="17"/>
      <c r="E438" s="17"/>
      <c r="F438" s="17"/>
      <c r="AC438" s="0" t="str">
        <f aca="false">IF(ISNUMBER(A438),ABS(A438-$P$11),"")</f>
        <v/>
      </c>
      <c r="AD438" s="0" t="str">
        <f aca="false">IF(ISNUMBER(B438),ABS(B438-$P$12),"")</f>
        <v/>
      </c>
      <c r="AE438" s="0" t="str">
        <f aca="false">IF(ISNUMBER(C438),ABS(C438-$P$13),"")</f>
        <v/>
      </c>
      <c r="AF438" s="0" t="str">
        <f aca="false">IF(ISNUMBER(D438),ABS(D438-$P$14),"")</f>
        <v/>
      </c>
      <c r="AG438" s="0" t="str">
        <f aca="false">IF(ISNUMBER(E438),ABS(E438-$P$15),"")</f>
        <v/>
      </c>
      <c r="AH438" s="0" t="str">
        <f aca="false">IF(ISNUMBER(F438),ABS(F438-$P$16),"")</f>
        <v/>
      </c>
    </row>
    <row r="439" customFormat="false" ht="15" hidden="false" customHeight="false" outlineLevel="0" collapsed="false">
      <c r="A439" s="17"/>
      <c r="B439" s="17"/>
      <c r="C439" s="17"/>
      <c r="D439" s="17"/>
      <c r="E439" s="17"/>
      <c r="F439" s="17"/>
      <c r="AC439" s="0" t="str">
        <f aca="false">IF(ISNUMBER(A439),ABS(A439-$P$11),"")</f>
        <v/>
      </c>
      <c r="AD439" s="0" t="str">
        <f aca="false">IF(ISNUMBER(B439),ABS(B439-$P$12),"")</f>
        <v/>
      </c>
      <c r="AE439" s="0" t="str">
        <f aca="false">IF(ISNUMBER(C439),ABS(C439-$P$13),"")</f>
        <v/>
      </c>
      <c r="AF439" s="0" t="str">
        <f aca="false">IF(ISNUMBER(D439),ABS(D439-$P$14),"")</f>
        <v/>
      </c>
      <c r="AG439" s="0" t="str">
        <f aca="false">IF(ISNUMBER(E439),ABS(E439-$P$15),"")</f>
        <v/>
      </c>
      <c r="AH439" s="0" t="str">
        <f aca="false">IF(ISNUMBER(F439),ABS(F439-$P$16),"")</f>
        <v/>
      </c>
    </row>
    <row r="440" customFormat="false" ht="15" hidden="false" customHeight="false" outlineLevel="0" collapsed="false">
      <c r="A440" s="17"/>
      <c r="B440" s="17"/>
      <c r="C440" s="17"/>
      <c r="D440" s="17"/>
      <c r="E440" s="17"/>
      <c r="F440" s="17"/>
      <c r="AC440" s="0" t="str">
        <f aca="false">IF(ISNUMBER(A440),ABS(A440-$P$11),"")</f>
        <v/>
      </c>
      <c r="AD440" s="0" t="str">
        <f aca="false">IF(ISNUMBER(B440),ABS(B440-$P$12),"")</f>
        <v/>
      </c>
      <c r="AE440" s="0" t="str">
        <f aca="false">IF(ISNUMBER(C440),ABS(C440-$P$13),"")</f>
        <v/>
      </c>
      <c r="AF440" s="0" t="str">
        <f aca="false">IF(ISNUMBER(D440),ABS(D440-$P$14),"")</f>
        <v/>
      </c>
      <c r="AG440" s="0" t="str">
        <f aca="false">IF(ISNUMBER(E440),ABS(E440-$P$15),"")</f>
        <v/>
      </c>
      <c r="AH440" s="0" t="str">
        <f aca="false">IF(ISNUMBER(F440),ABS(F440-$P$16),"")</f>
        <v/>
      </c>
    </row>
    <row r="441" customFormat="false" ht="15" hidden="false" customHeight="false" outlineLevel="0" collapsed="false">
      <c r="A441" s="17"/>
      <c r="B441" s="17"/>
      <c r="C441" s="17"/>
      <c r="D441" s="17"/>
      <c r="E441" s="17"/>
      <c r="F441" s="17"/>
      <c r="AC441" s="0" t="str">
        <f aca="false">IF(ISNUMBER(A441),ABS(A441-$P$11),"")</f>
        <v/>
      </c>
      <c r="AD441" s="0" t="str">
        <f aca="false">IF(ISNUMBER(B441),ABS(B441-$P$12),"")</f>
        <v/>
      </c>
      <c r="AE441" s="0" t="str">
        <f aca="false">IF(ISNUMBER(C441),ABS(C441-$P$13),"")</f>
        <v/>
      </c>
      <c r="AF441" s="0" t="str">
        <f aca="false">IF(ISNUMBER(D441),ABS(D441-$P$14),"")</f>
        <v/>
      </c>
      <c r="AG441" s="0" t="str">
        <f aca="false">IF(ISNUMBER(E441),ABS(E441-$P$15),"")</f>
        <v/>
      </c>
      <c r="AH441" s="0" t="str">
        <f aca="false">IF(ISNUMBER(F441),ABS(F441-$P$16),"")</f>
        <v/>
      </c>
    </row>
    <row r="442" customFormat="false" ht="15" hidden="false" customHeight="false" outlineLevel="0" collapsed="false">
      <c r="A442" s="17"/>
      <c r="B442" s="17"/>
      <c r="C442" s="17"/>
      <c r="D442" s="17"/>
      <c r="E442" s="17"/>
      <c r="F442" s="17"/>
      <c r="AC442" s="0" t="str">
        <f aca="false">IF(ISNUMBER(A442),ABS(A442-$P$11),"")</f>
        <v/>
      </c>
      <c r="AD442" s="0" t="str">
        <f aca="false">IF(ISNUMBER(B442),ABS(B442-$P$12),"")</f>
        <v/>
      </c>
      <c r="AE442" s="0" t="str">
        <f aca="false">IF(ISNUMBER(C442),ABS(C442-$P$13),"")</f>
        <v/>
      </c>
      <c r="AF442" s="0" t="str">
        <f aca="false">IF(ISNUMBER(D442),ABS(D442-$P$14),"")</f>
        <v/>
      </c>
      <c r="AG442" s="0" t="str">
        <f aca="false">IF(ISNUMBER(E442),ABS(E442-$P$15),"")</f>
        <v/>
      </c>
      <c r="AH442" s="0" t="str">
        <f aca="false">IF(ISNUMBER(F442),ABS(F442-$P$16),"")</f>
        <v/>
      </c>
    </row>
    <row r="443" customFormat="false" ht="15" hidden="false" customHeight="false" outlineLevel="0" collapsed="false">
      <c r="A443" s="17"/>
      <c r="B443" s="17"/>
      <c r="C443" s="17"/>
      <c r="D443" s="17"/>
      <c r="E443" s="17"/>
      <c r="F443" s="17"/>
      <c r="AC443" s="0" t="str">
        <f aca="false">IF(ISNUMBER(A443),ABS(A443-$P$11),"")</f>
        <v/>
      </c>
      <c r="AD443" s="0" t="str">
        <f aca="false">IF(ISNUMBER(B443),ABS(B443-$P$12),"")</f>
        <v/>
      </c>
      <c r="AE443" s="0" t="str">
        <f aca="false">IF(ISNUMBER(C443),ABS(C443-$P$13),"")</f>
        <v/>
      </c>
      <c r="AF443" s="0" t="str">
        <f aca="false">IF(ISNUMBER(D443),ABS(D443-$P$14),"")</f>
        <v/>
      </c>
      <c r="AG443" s="0" t="str">
        <f aca="false">IF(ISNUMBER(E443),ABS(E443-$P$15),"")</f>
        <v/>
      </c>
      <c r="AH443" s="0" t="str">
        <f aca="false">IF(ISNUMBER(F443),ABS(F443-$P$16),"")</f>
        <v/>
      </c>
    </row>
    <row r="444" customFormat="false" ht="15" hidden="false" customHeight="false" outlineLevel="0" collapsed="false">
      <c r="A444" s="17"/>
      <c r="B444" s="17"/>
      <c r="C444" s="17"/>
      <c r="D444" s="17"/>
      <c r="E444" s="17"/>
      <c r="F444" s="17"/>
      <c r="AC444" s="0" t="str">
        <f aca="false">IF(ISNUMBER(A444),ABS(A444-$P$11),"")</f>
        <v/>
      </c>
      <c r="AD444" s="0" t="str">
        <f aca="false">IF(ISNUMBER(B444),ABS(B444-$P$12),"")</f>
        <v/>
      </c>
      <c r="AE444" s="0" t="str">
        <f aca="false">IF(ISNUMBER(C444),ABS(C444-$P$13),"")</f>
        <v/>
      </c>
      <c r="AF444" s="0" t="str">
        <f aca="false">IF(ISNUMBER(D444),ABS(D444-$P$14),"")</f>
        <v/>
      </c>
      <c r="AG444" s="0" t="str">
        <f aca="false">IF(ISNUMBER(E444),ABS(E444-$P$15),"")</f>
        <v/>
      </c>
      <c r="AH444" s="0" t="str">
        <f aca="false">IF(ISNUMBER(F444),ABS(F444-$P$16),"")</f>
        <v/>
      </c>
    </row>
    <row r="445" customFormat="false" ht="15" hidden="false" customHeight="false" outlineLevel="0" collapsed="false">
      <c r="A445" s="17"/>
      <c r="B445" s="17"/>
      <c r="C445" s="17"/>
      <c r="D445" s="17"/>
      <c r="E445" s="17"/>
      <c r="F445" s="17"/>
      <c r="AC445" s="0" t="str">
        <f aca="false">IF(ISNUMBER(A445),ABS(A445-$P$11),"")</f>
        <v/>
      </c>
      <c r="AD445" s="0" t="str">
        <f aca="false">IF(ISNUMBER(B445),ABS(B445-$P$12),"")</f>
        <v/>
      </c>
      <c r="AE445" s="0" t="str">
        <f aca="false">IF(ISNUMBER(C445),ABS(C445-$P$13),"")</f>
        <v/>
      </c>
      <c r="AF445" s="0" t="str">
        <f aca="false">IF(ISNUMBER(D445),ABS(D445-$P$14),"")</f>
        <v/>
      </c>
      <c r="AG445" s="0" t="str">
        <f aca="false">IF(ISNUMBER(E445),ABS(E445-$P$15),"")</f>
        <v/>
      </c>
      <c r="AH445" s="0" t="str">
        <f aca="false">IF(ISNUMBER(F445),ABS(F445-$P$16),"")</f>
        <v/>
      </c>
    </row>
    <row r="446" customFormat="false" ht="15" hidden="false" customHeight="false" outlineLevel="0" collapsed="false">
      <c r="A446" s="17"/>
      <c r="B446" s="17"/>
      <c r="C446" s="17"/>
      <c r="D446" s="17"/>
      <c r="E446" s="17"/>
      <c r="F446" s="17"/>
      <c r="AC446" s="0" t="str">
        <f aca="false">IF(ISNUMBER(A446),ABS(A446-$P$11),"")</f>
        <v/>
      </c>
      <c r="AD446" s="0" t="str">
        <f aca="false">IF(ISNUMBER(B446),ABS(B446-$P$12),"")</f>
        <v/>
      </c>
      <c r="AE446" s="0" t="str">
        <f aca="false">IF(ISNUMBER(C446),ABS(C446-$P$13),"")</f>
        <v/>
      </c>
      <c r="AF446" s="0" t="str">
        <f aca="false">IF(ISNUMBER(D446),ABS(D446-$P$14),"")</f>
        <v/>
      </c>
      <c r="AG446" s="0" t="str">
        <f aca="false">IF(ISNUMBER(E446),ABS(E446-$P$15),"")</f>
        <v/>
      </c>
      <c r="AH446" s="0" t="str">
        <f aca="false">IF(ISNUMBER(F446),ABS(F446-$P$16),"")</f>
        <v/>
      </c>
    </row>
    <row r="447" customFormat="false" ht="15" hidden="false" customHeight="false" outlineLevel="0" collapsed="false">
      <c r="A447" s="17"/>
      <c r="B447" s="17"/>
      <c r="C447" s="17"/>
      <c r="D447" s="17"/>
      <c r="E447" s="17"/>
      <c r="F447" s="17"/>
      <c r="AC447" s="0" t="str">
        <f aca="false">IF(ISNUMBER(A447),ABS(A447-$P$11),"")</f>
        <v/>
      </c>
      <c r="AD447" s="0" t="str">
        <f aca="false">IF(ISNUMBER(B447),ABS(B447-$P$12),"")</f>
        <v/>
      </c>
      <c r="AE447" s="0" t="str">
        <f aca="false">IF(ISNUMBER(C447),ABS(C447-$P$13),"")</f>
        <v/>
      </c>
      <c r="AF447" s="0" t="str">
        <f aca="false">IF(ISNUMBER(D447),ABS(D447-$P$14),"")</f>
        <v/>
      </c>
      <c r="AG447" s="0" t="str">
        <f aca="false">IF(ISNUMBER(E447),ABS(E447-$P$15),"")</f>
        <v/>
      </c>
      <c r="AH447" s="0" t="str">
        <f aca="false">IF(ISNUMBER(F447),ABS(F447-$P$16),"")</f>
        <v/>
      </c>
    </row>
    <row r="448" customFormat="false" ht="15" hidden="false" customHeight="false" outlineLevel="0" collapsed="false">
      <c r="A448" s="17"/>
      <c r="B448" s="17"/>
      <c r="C448" s="17"/>
      <c r="D448" s="17"/>
      <c r="E448" s="17"/>
      <c r="F448" s="17"/>
      <c r="AC448" s="0" t="str">
        <f aca="false">IF(ISNUMBER(A448),ABS(A448-$P$11),"")</f>
        <v/>
      </c>
      <c r="AD448" s="0" t="str">
        <f aca="false">IF(ISNUMBER(B448),ABS(B448-$P$12),"")</f>
        <v/>
      </c>
      <c r="AE448" s="0" t="str">
        <f aca="false">IF(ISNUMBER(C448),ABS(C448-$P$13),"")</f>
        <v/>
      </c>
      <c r="AF448" s="0" t="str">
        <f aca="false">IF(ISNUMBER(D448),ABS(D448-$P$14),"")</f>
        <v/>
      </c>
      <c r="AG448" s="0" t="str">
        <f aca="false">IF(ISNUMBER(E448),ABS(E448-$P$15),"")</f>
        <v/>
      </c>
      <c r="AH448" s="0" t="str">
        <f aca="false">IF(ISNUMBER(F448),ABS(F448-$P$16),"")</f>
        <v/>
      </c>
    </row>
    <row r="449" customFormat="false" ht="15" hidden="false" customHeight="false" outlineLevel="0" collapsed="false">
      <c r="A449" s="17"/>
      <c r="B449" s="17"/>
      <c r="C449" s="17"/>
      <c r="D449" s="17"/>
      <c r="E449" s="17"/>
      <c r="F449" s="17"/>
      <c r="AC449" s="0" t="str">
        <f aca="false">IF(ISNUMBER(A449),ABS(A449-$P$11),"")</f>
        <v/>
      </c>
      <c r="AD449" s="0" t="str">
        <f aca="false">IF(ISNUMBER(B449),ABS(B449-$P$12),"")</f>
        <v/>
      </c>
      <c r="AE449" s="0" t="str">
        <f aca="false">IF(ISNUMBER(C449),ABS(C449-$P$13),"")</f>
        <v/>
      </c>
      <c r="AF449" s="0" t="str">
        <f aca="false">IF(ISNUMBER(D449),ABS(D449-$P$14),"")</f>
        <v/>
      </c>
      <c r="AG449" s="0" t="str">
        <f aca="false">IF(ISNUMBER(E449),ABS(E449-$P$15),"")</f>
        <v/>
      </c>
      <c r="AH449" s="0" t="str">
        <f aca="false">IF(ISNUMBER(F449),ABS(F449-$P$16),"")</f>
        <v/>
      </c>
    </row>
    <row r="450" customFormat="false" ht="15" hidden="false" customHeight="false" outlineLevel="0" collapsed="false">
      <c r="A450" s="17"/>
      <c r="B450" s="17"/>
      <c r="C450" s="17"/>
      <c r="D450" s="17"/>
      <c r="E450" s="17"/>
      <c r="F450" s="17"/>
      <c r="AC450" s="0" t="str">
        <f aca="false">IF(ISNUMBER(A450),ABS(A450-$P$11),"")</f>
        <v/>
      </c>
      <c r="AD450" s="0" t="str">
        <f aca="false">IF(ISNUMBER(B450),ABS(B450-$P$12),"")</f>
        <v/>
      </c>
      <c r="AE450" s="0" t="str">
        <f aca="false">IF(ISNUMBER(C450),ABS(C450-$P$13),"")</f>
        <v/>
      </c>
      <c r="AF450" s="0" t="str">
        <f aca="false">IF(ISNUMBER(D450),ABS(D450-$P$14),"")</f>
        <v/>
      </c>
      <c r="AG450" s="0" t="str">
        <f aca="false">IF(ISNUMBER(E450),ABS(E450-$P$15),"")</f>
        <v/>
      </c>
      <c r="AH450" s="0" t="str">
        <f aca="false">IF(ISNUMBER(F450),ABS(F450-$P$16),"")</f>
        <v/>
      </c>
    </row>
    <row r="451" customFormat="false" ht="15" hidden="false" customHeight="false" outlineLevel="0" collapsed="false">
      <c r="A451" s="17"/>
      <c r="B451" s="17"/>
      <c r="C451" s="17"/>
      <c r="D451" s="17"/>
      <c r="E451" s="17"/>
      <c r="F451" s="17"/>
      <c r="AC451" s="0" t="str">
        <f aca="false">IF(ISNUMBER(A451),ABS(A451-$P$11),"")</f>
        <v/>
      </c>
      <c r="AD451" s="0" t="str">
        <f aca="false">IF(ISNUMBER(B451),ABS(B451-$P$12),"")</f>
        <v/>
      </c>
      <c r="AE451" s="0" t="str">
        <f aca="false">IF(ISNUMBER(C451),ABS(C451-$P$13),"")</f>
        <v/>
      </c>
      <c r="AF451" s="0" t="str">
        <f aca="false">IF(ISNUMBER(D451),ABS(D451-$P$14),"")</f>
        <v/>
      </c>
      <c r="AG451" s="0" t="str">
        <f aca="false">IF(ISNUMBER(E451),ABS(E451-$P$15),"")</f>
        <v/>
      </c>
      <c r="AH451" s="0" t="str">
        <f aca="false">IF(ISNUMBER(F451),ABS(F451-$P$16),"")</f>
        <v/>
      </c>
    </row>
    <row r="452" customFormat="false" ht="15" hidden="false" customHeight="false" outlineLevel="0" collapsed="false">
      <c r="A452" s="17"/>
      <c r="B452" s="17"/>
      <c r="C452" s="17"/>
      <c r="D452" s="17"/>
      <c r="E452" s="17"/>
      <c r="F452" s="17"/>
      <c r="AC452" s="0" t="str">
        <f aca="false">IF(ISNUMBER(A452),ABS(A452-$P$11),"")</f>
        <v/>
      </c>
      <c r="AD452" s="0" t="str">
        <f aca="false">IF(ISNUMBER(B452),ABS(B452-$P$12),"")</f>
        <v/>
      </c>
      <c r="AE452" s="0" t="str">
        <f aca="false">IF(ISNUMBER(C452),ABS(C452-$P$13),"")</f>
        <v/>
      </c>
      <c r="AF452" s="0" t="str">
        <f aca="false">IF(ISNUMBER(D452),ABS(D452-$P$14),"")</f>
        <v/>
      </c>
      <c r="AG452" s="0" t="str">
        <f aca="false">IF(ISNUMBER(E452),ABS(E452-$P$15),"")</f>
        <v/>
      </c>
      <c r="AH452" s="0" t="str">
        <f aca="false">IF(ISNUMBER(F452),ABS(F452-$P$16),"")</f>
        <v/>
      </c>
    </row>
    <row r="453" customFormat="false" ht="15" hidden="false" customHeight="false" outlineLevel="0" collapsed="false">
      <c r="A453" s="17"/>
      <c r="B453" s="17"/>
      <c r="C453" s="17"/>
      <c r="D453" s="17"/>
      <c r="E453" s="17"/>
      <c r="F453" s="17"/>
      <c r="AC453" s="0" t="str">
        <f aca="false">IF(ISNUMBER(A453),ABS(A453-$P$11),"")</f>
        <v/>
      </c>
      <c r="AD453" s="0" t="str">
        <f aca="false">IF(ISNUMBER(B453),ABS(B453-$P$12),"")</f>
        <v/>
      </c>
      <c r="AE453" s="0" t="str">
        <f aca="false">IF(ISNUMBER(C453),ABS(C453-$P$13),"")</f>
        <v/>
      </c>
      <c r="AF453" s="0" t="str">
        <f aca="false">IF(ISNUMBER(D453),ABS(D453-$P$14),"")</f>
        <v/>
      </c>
      <c r="AG453" s="0" t="str">
        <f aca="false">IF(ISNUMBER(E453),ABS(E453-$P$15),"")</f>
        <v/>
      </c>
      <c r="AH453" s="0" t="str">
        <f aca="false">IF(ISNUMBER(F453),ABS(F453-$P$16),"")</f>
        <v/>
      </c>
    </row>
    <row r="454" customFormat="false" ht="15" hidden="false" customHeight="false" outlineLevel="0" collapsed="false">
      <c r="A454" s="17"/>
      <c r="B454" s="17"/>
      <c r="C454" s="17"/>
      <c r="D454" s="17"/>
      <c r="E454" s="17"/>
      <c r="F454" s="17"/>
      <c r="AC454" s="0" t="str">
        <f aca="false">IF(ISNUMBER(A454),ABS(A454-$P$11),"")</f>
        <v/>
      </c>
      <c r="AD454" s="0" t="str">
        <f aca="false">IF(ISNUMBER(B454),ABS(B454-$P$12),"")</f>
        <v/>
      </c>
      <c r="AE454" s="0" t="str">
        <f aca="false">IF(ISNUMBER(C454),ABS(C454-$P$13),"")</f>
        <v/>
      </c>
      <c r="AF454" s="0" t="str">
        <f aca="false">IF(ISNUMBER(D454),ABS(D454-$P$14),"")</f>
        <v/>
      </c>
      <c r="AG454" s="0" t="str">
        <f aca="false">IF(ISNUMBER(E454),ABS(E454-$P$15),"")</f>
        <v/>
      </c>
      <c r="AH454" s="0" t="str">
        <f aca="false">IF(ISNUMBER(F454),ABS(F454-$P$16),"")</f>
        <v/>
      </c>
    </row>
    <row r="455" customFormat="false" ht="15" hidden="false" customHeight="false" outlineLevel="0" collapsed="false">
      <c r="A455" s="17"/>
      <c r="B455" s="17"/>
      <c r="C455" s="17"/>
      <c r="D455" s="17"/>
      <c r="E455" s="17"/>
      <c r="F455" s="17"/>
      <c r="AC455" s="0" t="str">
        <f aca="false">IF(ISNUMBER(A455),ABS(A455-$P$11),"")</f>
        <v/>
      </c>
      <c r="AD455" s="0" t="str">
        <f aca="false">IF(ISNUMBER(B455),ABS(B455-$P$12),"")</f>
        <v/>
      </c>
      <c r="AE455" s="0" t="str">
        <f aca="false">IF(ISNUMBER(C455),ABS(C455-$P$13),"")</f>
        <v/>
      </c>
      <c r="AF455" s="0" t="str">
        <f aca="false">IF(ISNUMBER(D455),ABS(D455-$P$14),"")</f>
        <v/>
      </c>
      <c r="AG455" s="0" t="str">
        <f aca="false">IF(ISNUMBER(E455),ABS(E455-$P$15),"")</f>
        <v/>
      </c>
      <c r="AH455" s="0" t="str">
        <f aca="false">IF(ISNUMBER(F455),ABS(F455-$P$16),"")</f>
        <v/>
      </c>
    </row>
    <row r="456" customFormat="false" ht="15" hidden="false" customHeight="false" outlineLevel="0" collapsed="false">
      <c r="A456" s="17"/>
      <c r="B456" s="17"/>
      <c r="C456" s="17"/>
      <c r="D456" s="17"/>
      <c r="E456" s="17"/>
      <c r="F456" s="17"/>
      <c r="AC456" s="0" t="str">
        <f aca="false">IF(ISNUMBER(A456),ABS(A456-$P$11),"")</f>
        <v/>
      </c>
      <c r="AD456" s="0" t="str">
        <f aca="false">IF(ISNUMBER(B456),ABS(B456-$P$12),"")</f>
        <v/>
      </c>
      <c r="AE456" s="0" t="str">
        <f aca="false">IF(ISNUMBER(C456),ABS(C456-$P$13),"")</f>
        <v/>
      </c>
      <c r="AF456" s="0" t="str">
        <f aca="false">IF(ISNUMBER(D456),ABS(D456-$P$14),"")</f>
        <v/>
      </c>
      <c r="AG456" s="0" t="str">
        <f aca="false">IF(ISNUMBER(E456),ABS(E456-$P$15),"")</f>
        <v/>
      </c>
      <c r="AH456" s="0" t="str">
        <f aca="false">IF(ISNUMBER(F456),ABS(F456-$P$16),"")</f>
        <v/>
      </c>
    </row>
    <row r="457" customFormat="false" ht="15" hidden="false" customHeight="false" outlineLevel="0" collapsed="false">
      <c r="A457" s="17"/>
      <c r="B457" s="17"/>
      <c r="C457" s="17"/>
      <c r="D457" s="17"/>
      <c r="E457" s="17"/>
      <c r="F457" s="17"/>
      <c r="AC457" s="0" t="str">
        <f aca="false">IF(ISNUMBER(A457),ABS(A457-$P$11),"")</f>
        <v/>
      </c>
      <c r="AD457" s="0" t="str">
        <f aca="false">IF(ISNUMBER(B457),ABS(B457-$P$12),"")</f>
        <v/>
      </c>
      <c r="AE457" s="0" t="str">
        <f aca="false">IF(ISNUMBER(C457),ABS(C457-$P$13),"")</f>
        <v/>
      </c>
      <c r="AF457" s="0" t="str">
        <f aca="false">IF(ISNUMBER(D457),ABS(D457-$P$14),"")</f>
        <v/>
      </c>
      <c r="AG457" s="0" t="str">
        <f aca="false">IF(ISNUMBER(E457),ABS(E457-$P$15),"")</f>
        <v/>
      </c>
      <c r="AH457" s="0" t="str">
        <f aca="false">IF(ISNUMBER(F457),ABS(F457-$P$16),"")</f>
        <v/>
      </c>
    </row>
    <row r="458" customFormat="false" ht="15" hidden="false" customHeight="false" outlineLevel="0" collapsed="false">
      <c r="A458" s="17"/>
      <c r="B458" s="17"/>
      <c r="C458" s="17"/>
      <c r="D458" s="17"/>
      <c r="E458" s="17"/>
      <c r="F458" s="17"/>
      <c r="AC458" s="0" t="str">
        <f aca="false">IF(ISNUMBER(A458),ABS(A458-$P$11),"")</f>
        <v/>
      </c>
      <c r="AD458" s="0" t="str">
        <f aca="false">IF(ISNUMBER(B458),ABS(B458-$P$12),"")</f>
        <v/>
      </c>
      <c r="AE458" s="0" t="str">
        <f aca="false">IF(ISNUMBER(C458),ABS(C458-$P$13),"")</f>
        <v/>
      </c>
      <c r="AF458" s="0" t="str">
        <f aca="false">IF(ISNUMBER(D458),ABS(D458-$P$14),"")</f>
        <v/>
      </c>
      <c r="AG458" s="0" t="str">
        <f aca="false">IF(ISNUMBER(E458),ABS(E458-$P$15),"")</f>
        <v/>
      </c>
      <c r="AH458" s="0" t="str">
        <f aca="false">IF(ISNUMBER(F458),ABS(F458-$P$16),"")</f>
        <v/>
      </c>
    </row>
    <row r="459" customFormat="false" ht="15" hidden="false" customHeight="false" outlineLevel="0" collapsed="false">
      <c r="A459" s="17"/>
      <c r="B459" s="17"/>
      <c r="C459" s="17"/>
      <c r="D459" s="17"/>
      <c r="E459" s="17"/>
      <c r="F459" s="17"/>
      <c r="AC459" s="0" t="str">
        <f aca="false">IF(ISNUMBER(A459),ABS(A459-$P$11),"")</f>
        <v/>
      </c>
      <c r="AD459" s="0" t="str">
        <f aca="false">IF(ISNUMBER(B459),ABS(B459-$P$12),"")</f>
        <v/>
      </c>
      <c r="AE459" s="0" t="str">
        <f aca="false">IF(ISNUMBER(C459),ABS(C459-$P$13),"")</f>
        <v/>
      </c>
      <c r="AF459" s="0" t="str">
        <f aca="false">IF(ISNUMBER(D459),ABS(D459-$P$14),"")</f>
        <v/>
      </c>
      <c r="AG459" s="0" t="str">
        <f aca="false">IF(ISNUMBER(E459),ABS(E459-$P$15),"")</f>
        <v/>
      </c>
      <c r="AH459" s="0" t="str">
        <f aca="false">IF(ISNUMBER(F459),ABS(F459-$P$16),"")</f>
        <v/>
      </c>
    </row>
    <row r="460" customFormat="false" ht="15" hidden="false" customHeight="false" outlineLevel="0" collapsed="false">
      <c r="A460" s="17"/>
      <c r="B460" s="17"/>
      <c r="C460" s="17"/>
      <c r="D460" s="17"/>
      <c r="E460" s="17"/>
      <c r="F460" s="17"/>
      <c r="AC460" s="0" t="str">
        <f aca="false">IF(ISNUMBER(A460),ABS(A460-$P$11),"")</f>
        <v/>
      </c>
      <c r="AD460" s="0" t="str">
        <f aca="false">IF(ISNUMBER(B460),ABS(B460-$P$12),"")</f>
        <v/>
      </c>
      <c r="AE460" s="0" t="str">
        <f aca="false">IF(ISNUMBER(C460),ABS(C460-$P$13),"")</f>
        <v/>
      </c>
      <c r="AF460" s="0" t="str">
        <f aca="false">IF(ISNUMBER(D460),ABS(D460-$P$14),"")</f>
        <v/>
      </c>
      <c r="AG460" s="0" t="str">
        <f aca="false">IF(ISNUMBER(E460),ABS(E460-$P$15),"")</f>
        <v/>
      </c>
      <c r="AH460" s="0" t="str">
        <f aca="false">IF(ISNUMBER(F460),ABS(F460-$P$16),"")</f>
        <v/>
      </c>
    </row>
    <row r="461" customFormat="false" ht="15" hidden="false" customHeight="false" outlineLevel="0" collapsed="false">
      <c r="A461" s="17"/>
      <c r="B461" s="17"/>
      <c r="C461" s="17"/>
      <c r="D461" s="17"/>
      <c r="E461" s="17"/>
      <c r="F461" s="17"/>
      <c r="AC461" s="0" t="str">
        <f aca="false">IF(ISNUMBER(A461),ABS(A461-$P$11),"")</f>
        <v/>
      </c>
      <c r="AD461" s="0" t="str">
        <f aca="false">IF(ISNUMBER(B461),ABS(B461-$P$12),"")</f>
        <v/>
      </c>
      <c r="AE461" s="0" t="str">
        <f aca="false">IF(ISNUMBER(C461),ABS(C461-$P$13),"")</f>
        <v/>
      </c>
      <c r="AF461" s="0" t="str">
        <f aca="false">IF(ISNUMBER(D461),ABS(D461-$P$14),"")</f>
        <v/>
      </c>
      <c r="AG461" s="0" t="str">
        <f aca="false">IF(ISNUMBER(E461),ABS(E461-$P$15),"")</f>
        <v/>
      </c>
      <c r="AH461" s="0" t="str">
        <f aca="false">IF(ISNUMBER(F461),ABS(F461-$P$16),"")</f>
        <v/>
      </c>
    </row>
    <row r="462" customFormat="false" ht="15" hidden="false" customHeight="false" outlineLevel="0" collapsed="false">
      <c r="A462" s="17"/>
      <c r="B462" s="17"/>
      <c r="C462" s="17"/>
      <c r="D462" s="17"/>
      <c r="E462" s="17"/>
      <c r="F462" s="17"/>
      <c r="AC462" s="0" t="str">
        <f aca="false">IF(ISNUMBER(A462),ABS(A462-$P$11),"")</f>
        <v/>
      </c>
      <c r="AD462" s="0" t="str">
        <f aca="false">IF(ISNUMBER(B462),ABS(B462-$P$12),"")</f>
        <v/>
      </c>
      <c r="AE462" s="0" t="str">
        <f aca="false">IF(ISNUMBER(C462),ABS(C462-$P$13),"")</f>
        <v/>
      </c>
      <c r="AF462" s="0" t="str">
        <f aca="false">IF(ISNUMBER(D462),ABS(D462-$P$14),"")</f>
        <v/>
      </c>
      <c r="AG462" s="0" t="str">
        <f aca="false">IF(ISNUMBER(E462),ABS(E462-$P$15),"")</f>
        <v/>
      </c>
      <c r="AH462" s="0" t="str">
        <f aca="false">IF(ISNUMBER(F462),ABS(F462-$P$16),"")</f>
        <v/>
      </c>
    </row>
    <row r="463" customFormat="false" ht="15" hidden="false" customHeight="false" outlineLevel="0" collapsed="false">
      <c r="A463" s="17"/>
      <c r="B463" s="17"/>
      <c r="C463" s="17"/>
      <c r="D463" s="17"/>
      <c r="E463" s="17"/>
      <c r="F463" s="17"/>
      <c r="AC463" s="0" t="str">
        <f aca="false">IF(ISNUMBER(A463),ABS(A463-$P$11),"")</f>
        <v/>
      </c>
      <c r="AD463" s="0" t="str">
        <f aca="false">IF(ISNUMBER(B463),ABS(B463-$P$12),"")</f>
        <v/>
      </c>
      <c r="AE463" s="0" t="str">
        <f aca="false">IF(ISNUMBER(C463),ABS(C463-$P$13),"")</f>
        <v/>
      </c>
      <c r="AF463" s="0" t="str">
        <f aca="false">IF(ISNUMBER(D463),ABS(D463-$P$14),"")</f>
        <v/>
      </c>
      <c r="AG463" s="0" t="str">
        <f aca="false">IF(ISNUMBER(E463),ABS(E463-$P$15),"")</f>
        <v/>
      </c>
      <c r="AH463" s="0" t="str">
        <f aca="false">IF(ISNUMBER(F463),ABS(F463-$P$16),"")</f>
        <v/>
      </c>
    </row>
    <row r="464" customFormat="false" ht="15" hidden="false" customHeight="false" outlineLevel="0" collapsed="false">
      <c r="A464" s="17"/>
      <c r="B464" s="17"/>
      <c r="C464" s="17"/>
      <c r="D464" s="17"/>
      <c r="E464" s="17"/>
      <c r="F464" s="17"/>
      <c r="AC464" s="0" t="str">
        <f aca="false">IF(ISNUMBER(A464),ABS(A464-$P$11),"")</f>
        <v/>
      </c>
      <c r="AD464" s="0" t="str">
        <f aca="false">IF(ISNUMBER(B464),ABS(B464-$P$12),"")</f>
        <v/>
      </c>
      <c r="AE464" s="0" t="str">
        <f aca="false">IF(ISNUMBER(C464),ABS(C464-$P$13),"")</f>
        <v/>
      </c>
      <c r="AF464" s="0" t="str">
        <f aca="false">IF(ISNUMBER(D464),ABS(D464-$P$14),"")</f>
        <v/>
      </c>
      <c r="AG464" s="0" t="str">
        <f aca="false">IF(ISNUMBER(E464),ABS(E464-$P$15),"")</f>
        <v/>
      </c>
      <c r="AH464" s="0" t="str">
        <f aca="false">IF(ISNUMBER(F464),ABS(F464-$P$16),"")</f>
        <v/>
      </c>
    </row>
    <row r="465" customFormat="false" ht="15" hidden="false" customHeight="false" outlineLevel="0" collapsed="false">
      <c r="A465" s="17"/>
      <c r="B465" s="17"/>
      <c r="C465" s="17"/>
      <c r="D465" s="17"/>
      <c r="E465" s="17"/>
      <c r="F465" s="17"/>
      <c r="AC465" s="0" t="str">
        <f aca="false">IF(ISNUMBER(A465),ABS(A465-$P$11),"")</f>
        <v/>
      </c>
      <c r="AD465" s="0" t="str">
        <f aca="false">IF(ISNUMBER(B465),ABS(B465-$P$12),"")</f>
        <v/>
      </c>
      <c r="AE465" s="0" t="str">
        <f aca="false">IF(ISNUMBER(C465),ABS(C465-$P$13),"")</f>
        <v/>
      </c>
      <c r="AF465" s="0" t="str">
        <f aca="false">IF(ISNUMBER(D465),ABS(D465-$P$14),"")</f>
        <v/>
      </c>
      <c r="AG465" s="0" t="str">
        <f aca="false">IF(ISNUMBER(E465),ABS(E465-$P$15),"")</f>
        <v/>
      </c>
      <c r="AH465" s="0" t="str">
        <f aca="false">IF(ISNUMBER(F465),ABS(F465-$P$16),"")</f>
        <v/>
      </c>
    </row>
    <row r="466" customFormat="false" ht="15" hidden="false" customHeight="false" outlineLevel="0" collapsed="false">
      <c r="A466" s="17"/>
      <c r="B466" s="17"/>
      <c r="C466" s="17"/>
      <c r="D466" s="17"/>
      <c r="E466" s="17"/>
      <c r="F466" s="17"/>
      <c r="AC466" s="0" t="str">
        <f aca="false">IF(ISNUMBER(A466),ABS(A466-$P$11),"")</f>
        <v/>
      </c>
      <c r="AD466" s="0" t="str">
        <f aca="false">IF(ISNUMBER(B466),ABS(B466-$P$12),"")</f>
        <v/>
      </c>
      <c r="AE466" s="0" t="str">
        <f aca="false">IF(ISNUMBER(C466),ABS(C466-$P$13),"")</f>
        <v/>
      </c>
      <c r="AF466" s="0" t="str">
        <f aca="false">IF(ISNUMBER(D466),ABS(D466-$P$14),"")</f>
        <v/>
      </c>
      <c r="AG466" s="0" t="str">
        <f aca="false">IF(ISNUMBER(E466),ABS(E466-$P$15),"")</f>
        <v/>
      </c>
      <c r="AH466" s="0" t="str">
        <f aca="false">IF(ISNUMBER(F466),ABS(F466-$P$16),"")</f>
        <v/>
      </c>
    </row>
    <row r="467" customFormat="false" ht="15" hidden="false" customHeight="false" outlineLevel="0" collapsed="false">
      <c r="A467" s="17"/>
      <c r="B467" s="17"/>
      <c r="C467" s="17"/>
      <c r="D467" s="17"/>
      <c r="E467" s="17"/>
      <c r="F467" s="17"/>
      <c r="AC467" s="0" t="str">
        <f aca="false">IF(ISNUMBER(A467),ABS(A467-$P$11),"")</f>
        <v/>
      </c>
      <c r="AD467" s="0" t="str">
        <f aca="false">IF(ISNUMBER(B467),ABS(B467-$P$12),"")</f>
        <v/>
      </c>
      <c r="AE467" s="0" t="str">
        <f aca="false">IF(ISNUMBER(C467),ABS(C467-$P$13),"")</f>
        <v/>
      </c>
      <c r="AF467" s="0" t="str">
        <f aca="false">IF(ISNUMBER(D467),ABS(D467-$P$14),"")</f>
        <v/>
      </c>
      <c r="AG467" s="0" t="str">
        <f aca="false">IF(ISNUMBER(E467),ABS(E467-$P$15),"")</f>
        <v/>
      </c>
      <c r="AH467" s="0" t="str">
        <f aca="false">IF(ISNUMBER(F467),ABS(F467-$P$16),"")</f>
        <v/>
      </c>
    </row>
    <row r="468" customFormat="false" ht="15" hidden="false" customHeight="false" outlineLevel="0" collapsed="false">
      <c r="A468" s="17"/>
      <c r="B468" s="17"/>
      <c r="C468" s="17"/>
      <c r="D468" s="17"/>
      <c r="E468" s="17"/>
      <c r="F468" s="17"/>
      <c r="AC468" s="0" t="str">
        <f aca="false">IF(ISNUMBER(A468),ABS(A468-$P$11),"")</f>
        <v/>
      </c>
      <c r="AD468" s="0" t="str">
        <f aca="false">IF(ISNUMBER(B468),ABS(B468-$P$12),"")</f>
        <v/>
      </c>
      <c r="AE468" s="0" t="str">
        <f aca="false">IF(ISNUMBER(C468),ABS(C468-$P$13),"")</f>
        <v/>
      </c>
      <c r="AF468" s="0" t="str">
        <f aca="false">IF(ISNUMBER(D468),ABS(D468-$P$14),"")</f>
        <v/>
      </c>
      <c r="AG468" s="0" t="str">
        <f aca="false">IF(ISNUMBER(E468),ABS(E468-$P$15),"")</f>
        <v/>
      </c>
      <c r="AH468" s="0" t="str">
        <f aca="false">IF(ISNUMBER(F468),ABS(F468-$P$16),"")</f>
        <v/>
      </c>
    </row>
    <row r="469" customFormat="false" ht="15" hidden="false" customHeight="false" outlineLevel="0" collapsed="false">
      <c r="A469" s="17"/>
      <c r="B469" s="17"/>
      <c r="C469" s="17"/>
      <c r="D469" s="17"/>
      <c r="E469" s="17"/>
      <c r="F469" s="17"/>
      <c r="AC469" s="0" t="str">
        <f aca="false">IF(ISNUMBER(A469),ABS(A469-$P$11),"")</f>
        <v/>
      </c>
      <c r="AD469" s="0" t="str">
        <f aca="false">IF(ISNUMBER(B469),ABS(B469-$P$12),"")</f>
        <v/>
      </c>
      <c r="AE469" s="0" t="str">
        <f aca="false">IF(ISNUMBER(C469),ABS(C469-$P$13),"")</f>
        <v/>
      </c>
      <c r="AF469" s="0" t="str">
        <f aca="false">IF(ISNUMBER(D469),ABS(D469-$P$14),"")</f>
        <v/>
      </c>
      <c r="AG469" s="0" t="str">
        <f aca="false">IF(ISNUMBER(E469),ABS(E469-$P$15),"")</f>
        <v/>
      </c>
      <c r="AH469" s="0" t="str">
        <f aca="false">IF(ISNUMBER(F469),ABS(F469-$P$16),"")</f>
        <v/>
      </c>
    </row>
    <row r="470" customFormat="false" ht="15" hidden="false" customHeight="false" outlineLevel="0" collapsed="false">
      <c r="A470" s="17"/>
      <c r="B470" s="17"/>
      <c r="C470" s="17"/>
      <c r="D470" s="17"/>
      <c r="E470" s="17"/>
      <c r="F470" s="17"/>
      <c r="AC470" s="0" t="str">
        <f aca="false">IF(ISNUMBER(A470),ABS(A470-$P$11),"")</f>
        <v/>
      </c>
      <c r="AD470" s="0" t="str">
        <f aca="false">IF(ISNUMBER(B470),ABS(B470-$P$12),"")</f>
        <v/>
      </c>
      <c r="AE470" s="0" t="str">
        <f aca="false">IF(ISNUMBER(C470),ABS(C470-$P$13),"")</f>
        <v/>
      </c>
      <c r="AF470" s="0" t="str">
        <f aca="false">IF(ISNUMBER(D470),ABS(D470-$P$14),"")</f>
        <v/>
      </c>
      <c r="AG470" s="0" t="str">
        <f aca="false">IF(ISNUMBER(E470),ABS(E470-$P$15),"")</f>
        <v/>
      </c>
      <c r="AH470" s="0" t="str">
        <f aca="false">IF(ISNUMBER(F470),ABS(F470-$P$16),"")</f>
        <v/>
      </c>
    </row>
    <row r="471" customFormat="false" ht="15" hidden="false" customHeight="false" outlineLevel="0" collapsed="false">
      <c r="A471" s="17"/>
      <c r="B471" s="17"/>
      <c r="C471" s="17"/>
      <c r="D471" s="17"/>
      <c r="E471" s="17"/>
      <c r="F471" s="17"/>
      <c r="AC471" s="0" t="str">
        <f aca="false">IF(ISNUMBER(A471),ABS(A471-$P$11),"")</f>
        <v/>
      </c>
      <c r="AD471" s="0" t="str">
        <f aca="false">IF(ISNUMBER(B471),ABS(B471-$P$12),"")</f>
        <v/>
      </c>
      <c r="AE471" s="0" t="str">
        <f aca="false">IF(ISNUMBER(C471),ABS(C471-$P$13),"")</f>
        <v/>
      </c>
      <c r="AF471" s="0" t="str">
        <f aca="false">IF(ISNUMBER(D471),ABS(D471-$P$14),"")</f>
        <v/>
      </c>
      <c r="AG471" s="0" t="str">
        <f aca="false">IF(ISNUMBER(E471),ABS(E471-$P$15),"")</f>
        <v/>
      </c>
      <c r="AH471" s="0" t="str">
        <f aca="false">IF(ISNUMBER(F471),ABS(F471-$P$16),"")</f>
        <v/>
      </c>
    </row>
    <row r="472" customFormat="false" ht="15" hidden="false" customHeight="false" outlineLevel="0" collapsed="false">
      <c r="A472" s="17"/>
      <c r="B472" s="17"/>
      <c r="C472" s="17"/>
      <c r="D472" s="17"/>
      <c r="E472" s="17"/>
      <c r="F472" s="17"/>
      <c r="AC472" s="0" t="str">
        <f aca="false">IF(ISNUMBER(A472),ABS(A472-$P$11),"")</f>
        <v/>
      </c>
      <c r="AD472" s="0" t="str">
        <f aca="false">IF(ISNUMBER(B472),ABS(B472-$P$12),"")</f>
        <v/>
      </c>
      <c r="AE472" s="0" t="str">
        <f aca="false">IF(ISNUMBER(C472),ABS(C472-$P$13),"")</f>
        <v/>
      </c>
      <c r="AF472" s="0" t="str">
        <f aca="false">IF(ISNUMBER(D472),ABS(D472-$P$14),"")</f>
        <v/>
      </c>
      <c r="AG472" s="0" t="str">
        <f aca="false">IF(ISNUMBER(E472),ABS(E472-$P$15),"")</f>
        <v/>
      </c>
      <c r="AH472" s="0" t="str">
        <f aca="false">IF(ISNUMBER(F472),ABS(F472-$P$16),"")</f>
        <v/>
      </c>
    </row>
    <row r="473" customFormat="false" ht="15" hidden="false" customHeight="false" outlineLevel="0" collapsed="false">
      <c r="A473" s="17"/>
      <c r="B473" s="17"/>
      <c r="C473" s="17"/>
      <c r="D473" s="17"/>
      <c r="E473" s="17"/>
      <c r="F473" s="17"/>
      <c r="AC473" s="0" t="str">
        <f aca="false">IF(ISNUMBER(A473),ABS(A473-$P$11),"")</f>
        <v/>
      </c>
      <c r="AD473" s="0" t="str">
        <f aca="false">IF(ISNUMBER(B473),ABS(B473-$P$12),"")</f>
        <v/>
      </c>
      <c r="AE473" s="0" t="str">
        <f aca="false">IF(ISNUMBER(C473),ABS(C473-$P$13),"")</f>
        <v/>
      </c>
      <c r="AF473" s="0" t="str">
        <f aca="false">IF(ISNUMBER(D473),ABS(D473-$P$14),"")</f>
        <v/>
      </c>
      <c r="AG473" s="0" t="str">
        <f aca="false">IF(ISNUMBER(E473),ABS(E473-$P$15),"")</f>
        <v/>
      </c>
      <c r="AH473" s="0" t="str">
        <f aca="false">IF(ISNUMBER(F473),ABS(F473-$P$16),"")</f>
        <v/>
      </c>
    </row>
    <row r="474" customFormat="false" ht="15" hidden="false" customHeight="false" outlineLevel="0" collapsed="false">
      <c r="A474" s="17"/>
      <c r="B474" s="17"/>
      <c r="C474" s="17"/>
      <c r="D474" s="17"/>
      <c r="E474" s="17"/>
      <c r="F474" s="17"/>
      <c r="AC474" s="0" t="str">
        <f aca="false">IF(ISNUMBER(A474),ABS(A474-$P$11),"")</f>
        <v/>
      </c>
      <c r="AD474" s="0" t="str">
        <f aca="false">IF(ISNUMBER(B474),ABS(B474-$P$12),"")</f>
        <v/>
      </c>
      <c r="AE474" s="0" t="str">
        <f aca="false">IF(ISNUMBER(C474),ABS(C474-$P$13),"")</f>
        <v/>
      </c>
      <c r="AF474" s="0" t="str">
        <f aca="false">IF(ISNUMBER(D474),ABS(D474-$P$14),"")</f>
        <v/>
      </c>
      <c r="AG474" s="0" t="str">
        <f aca="false">IF(ISNUMBER(E474),ABS(E474-$P$15),"")</f>
        <v/>
      </c>
      <c r="AH474" s="0" t="str">
        <f aca="false">IF(ISNUMBER(F474),ABS(F474-$P$16),"")</f>
        <v/>
      </c>
    </row>
    <row r="475" customFormat="false" ht="15" hidden="false" customHeight="false" outlineLevel="0" collapsed="false">
      <c r="A475" s="17"/>
      <c r="B475" s="17"/>
      <c r="C475" s="17"/>
      <c r="D475" s="17"/>
      <c r="E475" s="17"/>
      <c r="F475" s="17"/>
      <c r="AC475" s="0" t="str">
        <f aca="false">IF(ISNUMBER(A475),ABS(A475-$P$11),"")</f>
        <v/>
      </c>
      <c r="AD475" s="0" t="str">
        <f aca="false">IF(ISNUMBER(B475),ABS(B475-$P$12),"")</f>
        <v/>
      </c>
      <c r="AE475" s="0" t="str">
        <f aca="false">IF(ISNUMBER(C475),ABS(C475-$P$13),"")</f>
        <v/>
      </c>
      <c r="AF475" s="0" t="str">
        <f aca="false">IF(ISNUMBER(D475),ABS(D475-$P$14),"")</f>
        <v/>
      </c>
      <c r="AG475" s="0" t="str">
        <f aca="false">IF(ISNUMBER(E475),ABS(E475-$P$15),"")</f>
        <v/>
      </c>
      <c r="AH475" s="0" t="str">
        <f aca="false">IF(ISNUMBER(F475),ABS(F475-$P$16),"")</f>
        <v/>
      </c>
    </row>
    <row r="476" customFormat="false" ht="15" hidden="false" customHeight="false" outlineLevel="0" collapsed="false">
      <c r="A476" s="17"/>
      <c r="B476" s="17"/>
      <c r="C476" s="17"/>
      <c r="D476" s="17"/>
      <c r="E476" s="17"/>
      <c r="F476" s="17"/>
      <c r="AC476" s="0" t="str">
        <f aca="false">IF(ISNUMBER(A476),ABS(A476-$P$11),"")</f>
        <v/>
      </c>
      <c r="AD476" s="0" t="str">
        <f aca="false">IF(ISNUMBER(B476),ABS(B476-$P$12),"")</f>
        <v/>
      </c>
      <c r="AE476" s="0" t="str">
        <f aca="false">IF(ISNUMBER(C476),ABS(C476-$P$13),"")</f>
        <v/>
      </c>
      <c r="AF476" s="0" t="str">
        <f aca="false">IF(ISNUMBER(D476),ABS(D476-$P$14),"")</f>
        <v/>
      </c>
      <c r="AG476" s="0" t="str">
        <f aca="false">IF(ISNUMBER(E476),ABS(E476-$P$15),"")</f>
        <v/>
      </c>
      <c r="AH476" s="0" t="str">
        <f aca="false">IF(ISNUMBER(F476),ABS(F476-$P$16),"")</f>
        <v/>
      </c>
    </row>
    <row r="477" customFormat="false" ht="15" hidden="false" customHeight="false" outlineLevel="0" collapsed="false">
      <c r="A477" s="17"/>
      <c r="B477" s="17"/>
      <c r="C477" s="17"/>
      <c r="D477" s="17"/>
      <c r="E477" s="17"/>
      <c r="F477" s="17"/>
      <c r="AC477" s="0" t="str">
        <f aca="false">IF(ISNUMBER(A477),ABS(A477-$P$11),"")</f>
        <v/>
      </c>
      <c r="AD477" s="0" t="str">
        <f aca="false">IF(ISNUMBER(B477),ABS(B477-$P$12),"")</f>
        <v/>
      </c>
      <c r="AE477" s="0" t="str">
        <f aca="false">IF(ISNUMBER(C477),ABS(C477-$P$13),"")</f>
        <v/>
      </c>
      <c r="AF477" s="0" t="str">
        <f aca="false">IF(ISNUMBER(D477),ABS(D477-$P$14),"")</f>
        <v/>
      </c>
      <c r="AG477" s="0" t="str">
        <f aca="false">IF(ISNUMBER(E477),ABS(E477-$P$15),"")</f>
        <v/>
      </c>
      <c r="AH477" s="0" t="str">
        <f aca="false">IF(ISNUMBER(F477),ABS(F477-$P$16),"")</f>
        <v/>
      </c>
    </row>
    <row r="478" customFormat="false" ht="15" hidden="false" customHeight="false" outlineLevel="0" collapsed="false">
      <c r="A478" s="17"/>
      <c r="B478" s="17"/>
      <c r="C478" s="17"/>
      <c r="D478" s="17"/>
      <c r="E478" s="17"/>
      <c r="F478" s="17"/>
      <c r="AC478" s="0" t="str">
        <f aca="false">IF(ISNUMBER(A478),ABS(A478-$P$11),"")</f>
        <v/>
      </c>
      <c r="AD478" s="0" t="str">
        <f aca="false">IF(ISNUMBER(B478),ABS(B478-$P$12),"")</f>
        <v/>
      </c>
      <c r="AE478" s="0" t="str">
        <f aca="false">IF(ISNUMBER(C478),ABS(C478-$P$13),"")</f>
        <v/>
      </c>
      <c r="AF478" s="0" t="str">
        <f aca="false">IF(ISNUMBER(D478),ABS(D478-$P$14),"")</f>
        <v/>
      </c>
      <c r="AG478" s="0" t="str">
        <f aca="false">IF(ISNUMBER(E478),ABS(E478-$P$15),"")</f>
        <v/>
      </c>
      <c r="AH478" s="0" t="str">
        <f aca="false">IF(ISNUMBER(F478),ABS(F478-$P$16),"")</f>
        <v/>
      </c>
    </row>
    <row r="479" customFormat="false" ht="15" hidden="false" customHeight="false" outlineLevel="0" collapsed="false">
      <c r="A479" s="17"/>
      <c r="B479" s="17"/>
      <c r="C479" s="17"/>
      <c r="D479" s="17"/>
      <c r="E479" s="17"/>
      <c r="F479" s="17"/>
      <c r="AC479" s="0" t="str">
        <f aca="false">IF(ISNUMBER(A479),ABS(A479-$P$11),"")</f>
        <v/>
      </c>
      <c r="AD479" s="0" t="str">
        <f aca="false">IF(ISNUMBER(B479),ABS(B479-$P$12),"")</f>
        <v/>
      </c>
      <c r="AE479" s="0" t="str">
        <f aca="false">IF(ISNUMBER(C479),ABS(C479-$P$13),"")</f>
        <v/>
      </c>
      <c r="AF479" s="0" t="str">
        <f aca="false">IF(ISNUMBER(D479),ABS(D479-$P$14),"")</f>
        <v/>
      </c>
      <c r="AG479" s="0" t="str">
        <f aca="false">IF(ISNUMBER(E479),ABS(E479-$P$15),"")</f>
        <v/>
      </c>
      <c r="AH479" s="0" t="str">
        <f aca="false">IF(ISNUMBER(F479),ABS(F479-$P$16),"")</f>
        <v/>
      </c>
    </row>
    <row r="480" customFormat="false" ht="15" hidden="false" customHeight="false" outlineLevel="0" collapsed="false">
      <c r="A480" s="17"/>
      <c r="B480" s="17"/>
      <c r="C480" s="17"/>
      <c r="D480" s="17"/>
      <c r="E480" s="17"/>
      <c r="F480" s="17"/>
      <c r="AC480" s="0" t="str">
        <f aca="false">IF(ISNUMBER(A480),ABS(A480-$P$11),"")</f>
        <v/>
      </c>
      <c r="AD480" s="0" t="str">
        <f aca="false">IF(ISNUMBER(B480),ABS(B480-$P$12),"")</f>
        <v/>
      </c>
      <c r="AE480" s="0" t="str">
        <f aca="false">IF(ISNUMBER(C480),ABS(C480-$P$13),"")</f>
        <v/>
      </c>
      <c r="AF480" s="0" t="str">
        <f aca="false">IF(ISNUMBER(D480),ABS(D480-$P$14),"")</f>
        <v/>
      </c>
      <c r="AG480" s="0" t="str">
        <f aca="false">IF(ISNUMBER(E480),ABS(E480-$P$15),"")</f>
        <v/>
      </c>
      <c r="AH480" s="0" t="str">
        <f aca="false">IF(ISNUMBER(F480),ABS(F480-$P$16),"")</f>
        <v/>
      </c>
    </row>
    <row r="481" customFormat="false" ht="15" hidden="false" customHeight="false" outlineLevel="0" collapsed="false">
      <c r="A481" s="17"/>
      <c r="B481" s="17"/>
      <c r="C481" s="17"/>
      <c r="D481" s="17"/>
      <c r="E481" s="17"/>
      <c r="F481" s="17"/>
      <c r="AC481" s="0" t="str">
        <f aca="false">IF(ISNUMBER(A481),ABS(A481-$P$11),"")</f>
        <v/>
      </c>
      <c r="AD481" s="0" t="str">
        <f aca="false">IF(ISNUMBER(B481),ABS(B481-$P$12),"")</f>
        <v/>
      </c>
      <c r="AE481" s="0" t="str">
        <f aca="false">IF(ISNUMBER(C481),ABS(C481-$P$13),"")</f>
        <v/>
      </c>
      <c r="AF481" s="0" t="str">
        <f aca="false">IF(ISNUMBER(D481),ABS(D481-$P$14),"")</f>
        <v/>
      </c>
      <c r="AG481" s="0" t="str">
        <f aca="false">IF(ISNUMBER(E481),ABS(E481-$P$15),"")</f>
        <v/>
      </c>
      <c r="AH481" s="0" t="str">
        <f aca="false">IF(ISNUMBER(F481),ABS(F481-$P$16),"")</f>
        <v/>
      </c>
    </row>
    <row r="482" customFormat="false" ht="15" hidden="false" customHeight="false" outlineLevel="0" collapsed="false">
      <c r="A482" s="17"/>
      <c r="B482" s="17"/>
      <c r="C482" s="17"/>
      <c r="D482" s="17"/>
      <c r="E482" s="17"/>
      <c r="F482" s="17"/>
      <c r="AC482" s="0" t="str">
        <f aca="false">IF(ISNUMBER(A482),ABS(A482-$P$11),"")</f>
        <v/>
      </c>
      <c r="AD482" s="0" t="str">
        <f aca="false">IF(ISNUMBER(B482),ABS(B482-$P$12),"")</f>
        <v/>
      </c>
      <c r="AE482" s="0" t="str">
        <f aca="false">IF(ISNUMBER(C482),ABS(C482-$P$13),"")</f>
        <v/>
      </c>
      <c r="AF482" s="0" t="str">
        <f aca="false">IF(ISNUMBER(D482),ABS(D482-$P$14),"")</f>
        <v/>
      </c>
      <c r="AG482" s="0" t="str">
        <f aca="false">IF(ISNUMBER(E482),ABS(E482-$P$15),"")</f>
        <v/>
      </c>
      <c r="AH482" s="0" t="str">
        <f aca="false">IF(ISNUMBER(F482),ABS(F482-$P$16),"")</f>
        <v/>
      </c>
    </row>
    <row r="483" customFormat="false" ht="15" hidden="false" customHeight="false" outlineLevel="0" collapsed="false">
      <c r="A483" s="17"/>
      <c r="B483" s="17"/>
      <c r="C483" s="17"/>
      <c r="D483" s="17"/>
      <c r="E483" s="17"/>
      <c r="F483" s="17"/>
      <c r="AC483" s="0" t="str">
        <f aca="false">IF(ISNUMBER(A483),ABS(A483-$P$11),"")</f>
        <v/>
      </c>
      <c r="AD483" s="0" t="str">
        <f aca="false">IF(ISNUMBER(B483),ABS(B483-$P$12),"")</f>
        <v/>
      </c>
      <c r="AE483" s="0" t="str">
        <f aca="false">IF(ISNUMBER(C483),ABS(C483-$P$13),"")</f>
        <v/>
      </c>
      <c r="AF483" s="0" t="str">
        <f aca="false">IF(ISNUMBER(D483),ABS(D483-$P$14),"")</f>
        <v/>
      </c>
      <c r="AG483" s="0" t="str">
        <f aca="false">IF(ISNUMBER(E483),ABS(E483-$P$15),"")</f>
        <v/>
      </c>
      <c r="AH483" s="0" t="str">
        <f aca="false">IF(ISNUMBER(F483),ABS(F483-$P$16),"")</f>
        <v/>
      </c>
    </row>
    <row r="484" customFormat="false" ht="15" hidden="false" customHeight="false" outlineLevel="0" collapsed="false">
      <c r="A484" s="17"/>
      <c r="B484" s="17"/>
      <c r="C484" s="17"/>
      <c r="D484" s="17"/>
      <c r="E484" s="17"/>
      <c r="F484" s="17"/>
      <c r="AC484" s="0" t="str">
        <f aca="false">IF(ISNUMBER(A484),ABS(A484-$P$11),"")</f>
        <v/>
      </c>
      <c r="AD484" s="0" t="str">
        <f aca="false">IF(ISNUMBER(B484),ABS(B484-$P$12),"")</f>
        <v/>
      </c>
      <c r="AE484" s="0" t="str">
        <f aca="false">IF(ISNUMBER(C484),ABS(C484-$P$13),"")</f>
        <v/>
      </c>
      <c r="AF484" s="0" t="str">
        <f aca="false">IF(ISNUMBER(D484),ABS(D484-$P$14),"")</f>
        <v/>
      </c>
      <c r="AG484" s="0" t="str">
        <f aca="false">IF(ISNUMBER(E484),ABS(E484-$P$15),"")</f>
        <v/>
      </c>
      <c r="AH484" s="0" t="str">
        <f aca="false">IF(ISNUMBER(F484),ABS(F484-$P$16),"")</f>
        <v/>
      </c>
    </row>
    <row r="485" customFormat="false" ht="15" hidden="false" customHeight="false" outlineLevel="0" collapsed="false">
      <c r="A485" s="17"/>
      <c r="B485" s="17"/>
      <c r="C485" s="17"/>
      <c r="D485" s="17"/>
      <c r="E485" s="17"/>
      <c r="F485" s="17"/>
      <c r="AC485" s="0" t="str">
        <f aca="false">IF(ISNUMBER(A485),ABS(A485-$P$11),"")</f>
        <v/>
      </c>
      <c r="AD485" s="0" t="str">
        <f aca="false">IF(ISNUMBER(B485),ABS(B485-$P$12),"")</f>
        <v/>
      </c>
      <c r="AE485" s="0" t="str">
        <f aca="false">IF(ISNUMBER(C485),ABS(C485-$P$13),"")</f>
        <v/>
      </c>
      <c r="AF485" s="0" t="str">
        <f aca="false">IF(ISNUMBER(D485),ABS(D485-$P$14),"")</f>
        <v/>
      </c>
      <c r="AG485" s="0" t="str">
        <f aca="false">IF(ISNUMBER(E485),ABS(E485-$P$15),"")</f>
        <v/>
      </c>
      <c r="AH485" s="0" t="str">
        <f aca="false">IF(ISNUMBER(F485),ABS(F485-$P$16),"")</f>
        <v/>
      </c>
    </row>
    <row r="486" customFormat="false" ht="15" hidden="false" customHeight="false" outlineLevel="0" collapsed="false">
      <c r="A486" s="17"/>
      <c r="B486" s="17"/>
      <c r="C486" s="17"/>
      <c r="D486" s="17"/>
      <c r="E486" s="17"/>
      <c r="F486" s="17"/>
      <c r="AC486" s="0" t="str">
        <f aca="false">IF(ISNUMBER(A486),ABS(A486-$P$11),"")</f>
        <v/>
      </c>
      <c r="AD486" s="0" t="str">
        <f aca="false">IF(ISNUMBER(B486),ABS(B486-$P$12),"")</f>
        <v/>
      </c>
      <c r="AE486" s="0" t="str">
        <f aca="false">IF(ISNUMBER(C486),ABS(C486-$P$13),"")</f>
        <v/>
      </c>
      <c r="AF486" s="0" t="str">
        <f aca="false">IF(ISNUMBER(D486),ABS(D486-$P$14),"")</f>
        <v/>
      </c>
      <c r="AG486" s="0" t="str">
        <f aca="false">IF(ISNUMBER(E486),ABS(E486-$P$15),"")</f>
        <v/>
      </c>
      <c r="AH486" s="0" t="str">
        <f aca="false">IF(ISNUMBER(F486),ABS(F486-$P$16),"")</f>
        <v/>
      </c>
    </row>
    <row r="487" customFormat="false" ht="15" hidden="false" customHeight="false" outlineLevel="0" collapsed="false">
      <c r="A487" s="17"/>
      <c r="B487" s="17"/>
      <c r="C487" s="17"/>
      <c r="D487" s="17"/>
      <c r="E487" s="17"/>
      <c r="F487" s="17"/>
      <c r="AC487" s="0" t="str">
        <f aca="false">IF(ISNUMBER(A487),ABS(A487-$P$11),"")</f>
        <v/>
      </c>
      <c r="AD487" s="0" t="str">
        <f aca="false">IF(ISNUMBER(B487),ABS(B487-$P$12),"")</f>
        <v/>
      </c>
      <c r="AE487" s="0" t="str">
        <f aca="false">IF(ISNUMBER(C487),ABS(C487-$P$13),"")</f>
        <v/>
      </c>
      <c r="AF487" s="0" t="str">
        <f aca="false">IF(ISNUMBER(D487),ABS(D487-$P$14),"")</f>
        <v/>
      </c>
      <c r="AG487" s="0" t="str">
        <f aca="false">IF(ISNUMBER(E487),ABS(E487-$P$15),"")</f>
        <v/>
      </c>
      <c r="AH487" s="0" t="str">
        <f aca="false">IF(ISNUMBER(F487),ABS(F487-$P$16),"")</f>
        <v/>
      </c>
    </row>
    <row r="488" customFormat="false" ht="15" hidden="false" customHeight="false" outlineLevel="0" collapsed="false">
      <c r="A488" s="17"/>
      <c r="B488" s="17"/>
      <c r="C488" s="17"/>
      <c r="D488" s="17"/>
      <c r="E488" s="17"/>
      <c r="F488" s="17"/>
      <c r="AC488" s="0" t="str">
        <f aca="false">IF(ISNUMBER(A488),ABS(A488-$P$11),"")</f>
        <v/>
      </c>
      <c r="AD488" s="0" t="str">
        <f aca="false">IF(ISNUMBER(B488),ABS(B488-$P$12),"")</f>
        <v/>
      </c>
      <c r="AE488" s="0" t="str">
        <f aca="false">IF(ISNUMBER(C488),ABS(C488-$P$13),"")</f>
        <v/>
      </c>
      <c r="AF488" s="0" t="str">
        <f aca="false">IF(ISNUMBER(D488),ABS(D488-$P$14),"")</f>
        <v/>
      </c>
      <c r="AG488" s="0" t="str">
        <f aca="false">IF(ISNUMBER(E488),ABS(E488-$P$15),"")</f>
        <v/>
      </c>
      <c r="AH488" s="0" t="str">
        <f aca="false">IF(ISNUMBER(F488),ABS(F488-$P$16),"")</f>
        <v/>
      </c>
    </row>
    <row r="489" customFormat="false" ht="15" hidden="false" customHeight="false" outlineLevel="0" collapsed="false">
      <c r="A489" s="17"/>
      <c r="B489" s="17"/>
      <c r="C489" s="17"/>
      <c r="D489" s="17"/>
      <c r="E489" s="17"/>
      <c r="F489" s="17"/>
      <c r="AC489" s="0" t="str">
        <f aca="false">IF(ISNUMBER(A489),ABS(A489-$P$11),"")</f>
        <v/>
      </c>
      <c r="AD489" s="0" t="str">
        <f aca="false">IF(ISNUMBER(B489),ABS(B489-$P$12),"")</f>
        <v/>
      </c>
      <c r="AE489" s="0" t="str">
        <f aca="false">IF(ISNUMBER(C489),ABS(C489-$P$13),"")</f>
        <v/>
      </c>
      <c r="AF489" s="0" t="str">
        <f aca="false">IF(ISNUMBER(D489),ABS(D489-$P$14),"")</f>
        <v/>
      </c>
      <c r="AG489" s="0" t="str">
        <f aca="false">IF(ISNUMBER(E489),ABS(E489-$P$15),"")</f>
        <v/>
      </c>
      <c r="AH489" s="0" t="str">
        <f aca="false">IF(ISNUMBER(F489),ABS(F489-$P$16),"")</f>
        <v/>
      </c>
    </row>
    <row r="490" customFormat="false" ht="15" hidden="false" customHeight="false" outlineLevel="0" collapsed="false">
      <c r="A490" s="17"/>
      <c r="B490" s="17"/>
      <c r="C490" s="17"/>
      <c r="D490" s="17"/>
      <c r="E490" s="17"/>
      <c r="F490" s="17"/>
      <c r="AC490" s="0" t="str">
        <f aca="false">IF(ISNUMBER(A490),ABS(A490-$P$11),"")</f>
        <v/>
      </c>
      <c r="AD490" s="0" t="str">
        <f aca="false">IF(ISNUMBER(B490),ABS(B490-$P$12),"")</f>
        <v/>
      </c>
      <c r="AE490" s="0" t="str">
        <f aca="false">IF(ISNUMBER(C490),ABS(C490-$P$13),"")</f>
        <v/>
      </c>
      <c r="AF490" s="0" t="str">
        <f aca="false">IF(ISNUMBER(D490),ABS(D490-$P$14),"")</f>
        <v/>
      </c>
      <c r="AG490" s="0" t="str">
        <f aca="false">IF(ISNUMBER(E490),ABS(E490-$P$15),"")</f>
        <v/>
      </c>
      <c r="AH490" s="0" t="str">
        <f aca="false">IF(ISNUMBER(F490),ABS(F490-$P$16),"")</f>
        <v/>
      </c>
    </row>
    <row r="491" customFormat="false" ht="15" hidden="false" customHeight="false" outlineLevel="0" collapsed="false">
      <c r="A491" s="17"/>
      <c r="B491" s="17"/>
      <c r="C491" s="17"/>
      <c r="D491" s="17"/>
      <c r="E491" s="17"/>
      <c r="F491" s="17"/>
      <c r="AC491" s="0" t="str">
        <f aca="false">IF(ISNUMBER(A491),ABS(A491-$P$11),"")</f>
        <v/>
      </c>
      <c r="AD491" s="0" t="str">
        <f aca="false">IF(ISNUMBER(B491),ABS(B491-$P$12),"")</f>
        <v/>
      </c>
      <c r="AE491" s="0" t="str">
        <f aca="false">IF(ISNUMBER(C491),ABS(C491-$P$13),"")</f>
        <v/>
      </c>
      <c r="AF491" s="0" t="str">
        <f aca="false">IF(ISNUMBER(D491),ABS(D491-$P$14),"")</f>
        <v/>
      </c>
      <c r="AG491" s="0" t="str">
        <f aca="false">IF(ISNUMBER(E491),ABS(E491-$P$15),"")</f>
        <v/>
      </c>
      <c r="AH491" s="0" t="str">
        <f aca="false">IF(ISNUMBER(F491),ABS(F491-$P$16),"")</f>
        <v/>
      </c>
    </row>
    <row r="492" customFormat="false" ht="15" hidden="false" customHeight="false" outlineLevel="0" collapsed="false">
      <c r="A492" s="17"/>
      <c r="B492" s="17"/>
      <c r="C492" s="17"/>
      <c r="D492" s="17"/>
      <c r="E492" s="17"/>
      <c r="F492" s="17"/>
      <c r="AC492" s="0" t="str">
        <f aca="false">IF(ISNUMBER(A492),ABS(A492-$P$11),"")</f>
        <v/>
      </c>
      <c r="AD492" s="0" t="str">
        <f aca="false">IF(ISNUMBER(B492),ABS(B492-$P$12),"")</f>
        <v/>
      </c>
      <c r="AE492" s="0" t="str">
        <f aca="false">IF(ISNUMBER(C492),ABS(C492-$P$13),"")</f>
        <v/>
      </c>
      <c r="AF492" s="0" t="str">
        <f aca="false">IF(ISNUMBER(D492),ABS(D492-$P$14),"")</f>
        <v/>
      </c>
      <c r="AG492" s="0" t="str">
        <f aca="false">IF(ISNUMBER(E492),ABS(E492-$P$15),"")</f>
        <v/>
      </c>
      <c r="AH492" s="0" t="str">
        <f aca="false">IF(ISNUMBER(F492),ABS(F492-$P$16),"")</f>
        <v/>
      </c>
    </row>
    <row r="493" customFormat="false" ht="15" hidden="false" customHeight="false" outlineLevel="0" collapsed="false">
      <c r="A493" s="17"/>
      <c r="B493" s="17"/>
      <c r="C493" s="17"/>
      <c r="D493" s="17"/>
      <c r="E493" s="17"/>
      <c r="F493" s="17"/>
      <c r="AC493" s="0" t="str">
        <f aca="false">IF(ISNUMBER(A493),ABS(A493-$P$11),"")</f>
        <v/>
      </c>
      <c r="AD493" s="0" t="str">
        <f aca="false">IF(ISNUMBER(B493),ABS(B493-$P$12),"")</f>
        <v/>
      </c>
      <c r="AE493" s="0" t="str">
        <f aca="false">IF(ISNUMBER(C493),ABS(C493-$P$13),"")</f>
        <v/>
      </c>
      <c r="AF493" s="0" t="str">
        <f aca="false">IF(ISNUMBER(D493),ABS(D493-$P$14),"")</f>
        <v/>
      </c>
      <c r="AG493" s="0" t="str">
        <f aca="false">IF(ISNUMBER(E493),ABS(E493-$P$15),"")</f>
        <v/>
      </c>
      <c r="AH493" s="0" t="str">
        <f aca="false">IF(ISNUMBER(F493),ABS(F493-$P$16),"")</f>
        <v/>
      </c>
    </row>
    <row r="494" customFormat="false" ht="15" hidden="false" customHeight="false" outlineLevel="0" collapsed="false">
      <c r="A494" s="17"/>
      <c r="B494" s="17"/>
      <c r="C494" s="17"/>
      <c r="D494" s="17"/>
      <c r="E494" s="17"/>
      <c r="F494" s="17"/>
      <c r="AC494" s="0" t="str">
        <f aca="false">IF(ISNUMBER(A494),ABS(A494-$P$11),"")</f>
        <v/>
      </c>
      <c r="AD494" s="0" t="str">
        <f aca="false">IF(ISNUMBER(B494),ABS(B494-$P$12),"")</f>
        <v/>
      </c>
      <c r="AE494" s="0" t="str">
        <f aca="false">IF(ISNUMBER(C494),ABS(C494-$P$13),"")</f>
        <v/>
      </c>
      <c r="AF494" s="0" t="str">
        <f aca="false">IF(ISNUMBER(D494),ABS(D494-$P$14),"")</f>
        <v/>
      </c>
      <c r="AG494" s="0" t="str">
        <f aca="false">IF(ISNUMBER(E494),ABS(E494-$P$15),"")</f>
        <v/>
      </c>
      <c r="AH494" s="0" t="str">
        <f aca="false">IF(ISNUMBER(F494),ABS(F494-$P$16),"")</f>
        <v/>
      </c>
    </row>
    <row r="495" customFormat="false" ht="15" hidden="false" customHeight="false" outlineLevel="0" collapsed="false">
      <c r="A495" s="17"/>
      <c r="B495" s="17"/>
      <c r="C495" s="17"/>
      <c r="D495" s="17"/>
      <c r="E495" s="17"/>
      <c r="F495" s="17"/>
      <c r="AC495" s="0" t="str">
        <f aca="false">IF(ISNUMBER(A495),ABS(A495-$P$11),"")</f>
        <v/>
      </c>
      <c r="AD495" s="0" t="str">
        <f aca="false">IF(ISNUMBER(B495),ABS(B495-$P$12),"")</f>
        <v/>
      </c>
      <c r="AE495" s="0" t="str">
        <f aca="false">IF(ISNUMBER(C495),ABS(C495-$P$13),"")</f>
        <v/>
      </c>
      <c r="AF495" s="0" t="str">
        <f aca="false">IF(ISNUMBER(D495),ABS(D495-$P$14),"")</f>
        <v/>
      </c>
      <c r="AG495" s="0" t="str">
        <f aca="false">IF(ISNUMBER(E495),ABS(E495-$P$15),"")</f>
        <v/>
      </c>
      <c r="AH495" s="0" t="str">
        <f aca="false">IF(ISNUMBER(F495),ABS(F495-$P$16),"")</f>
        <v/>
      </c>
    </row>
    <row r="496" customFormat="false" ht="15" hidden="false" customHeight="false" outlineLevel="0" collapsed="false">
      <c r="A496" s="17"/>
      <c r="B496" s="17"/>
      <c r="C496" s="17"/>
      <c r="D496" s="17"/>
      <c r="E496" s="17"/>
      <c r="F496" s="17"/>
      <c r="AC496" s="0" t="str">
        <f aca="false">IF(ISNUMBER(A496),ABS(A496-$P$11),"")</f>
        <v/>
      </c>
      <c r="AD496" s="0" t="str">
        <f aca="false">IF(ISNUMBER(B496),ABS(B496-$P$12),"")</f>
        <v/>
      </c>
      <c r="AE496" s="0" t="str">
        <f aca="false">IF(ISNUMBER(C496),ABS(C496-$P$13),"")</f>
        <v/>
      </c>
      <c r="AF496" s="0" t="str">
        <f aca="false">IF(ISNUMBER(D496),ABS(D496-$P$14),"")</f>
        <v/>
      </c>
      <c r="AG496" s="0" t="str">
        <f aca="false">IF(ISNUMBER(E496),ABS(E496-$P$15),"")</f>
        <v/>
      </c>
      <c r="AH496" s="0" t="str">
        <f aca="false">IF(ISNUMBER(F496),ABS(F496-$P$16),"")</f>
        <v/>
      </c>
    </row>
    <row r="497" customFormat="false" ht="15" hidden="false" customHeight="false" outlineLevel="0" collapsed="false">
      <c r="A497" s="17"/>
      <c r="B497" s="17"/>
      <c r="C497" s="17"/>
      <c r="D497" s="17"/>
      <c r="E497" s="17"/>
      <c r="F497" s="17"/>
      <c r="AC497" s="0" t="str">
        <f aca="false">IF(ISNUMBER(A497),ABS(A497-$P$11),"")</f>
        <v/>
      </c>
      <c r="AD497" s="0" t="str">
        <f aca="false">IF(ISNUMBER(B497),ABS(B497-$P$12),"")</f>
        <v/>
      </c>
      <c r="AE497" s="0" t="str">
        <f aca="false">IF(ISNUMBER(C497),ABS(C497-$P$13),"")</f>
        <v/>
      </c>
      <c r="AF497" s="0" t="str">
        <f aca="false">IF(ISNUMBER(D497),ABS(D497-$P$14),"")</f>
        <v/>
      </c>
      <c r="AG497" s="0" t="str">
        <f aca="false">IF(ISNUMBER(E497),ABS(E497-$P$15),"")</f>
        <v/>
      </c>
      <c r="AH497" s="0" t="str">
        <f aca="false">IF(ISNUMBER(F497),ABS(F497-$P$16),"")</f>
        <v/>
      </c>
    </row>
    <row r="498" customFormat="false" ht="15" hidden="false" customHeight="false" outlineLevel="0" collapsed="false">
      <c r="A498" s="17"/>
      <c r="B498" s="17"/>
      <c r="C498" s="17"/>
      <c r="D498" s="17"/>
      <c r="E498" s="17"/>
      <c r="F498" s="17"/>
      <c r="AC498" s="0" t="str">
        <f aca="false">IF(ISNUMBER(A498),ABS(A498-$P$11),"")</f>
        <v/>
      </c>
      <c r="AD498" s="0" t="str">
        <f aca="false">IF(ISNUMBER(B498),ABS(B498-$P$12),"")</f>
        <v/>
      </c>
      <c r="AE498" s="0" t="str">
        <f aca="false">IF(ISNUMBER(C498),ABS(C498-$P$13),"")</f>
        <v/>
      </c>
      <c r="AF498" s="0" t="str">
        <f aca="false">IF(ISNUMBER(D498),ABS(D498-$P$14),"")</f>
        <v/>
      </c>
      <c r="AG498" s="0" t="str">
        <f aca="false">IF(ISNUMBER(E498),ABS(E498-$P$15),"")</f>
        <v/>
      </c>
      <c r="AH498" s="0" t="str">
        <f aca="false">IF(ISNUMBER(F498),ABS(F498-$P$16),"")</f>
        <v/>
      </c>
    </row>
    <row r="499" customFormat="false" ht="15" hidden="false" customHeight="false" outlineLevel="0" collapsed="false">
      <c r="A499" s="17"/>
      <c r="B499" s="17"/>
      <c r="C499" s="17"/>
      <c r="D499" s="17"/>
      <c r="E499" s="17"/>
      <c r="F499" s="17"/>
      <c r="AC499" s="0" t="str">
        <f aca="false">IF(ISNUMBER(A499),ABS(A499-$P$11),"")</f>
        <v/>
      </c>
      <c r="AD499" s="0" t="str">
        <f aca="false">IF(ISNUMBER(B499),ABS(B499-$P$12),"")</f>
        <v/>
      </c>
      <c r="AE499" s="0" t="str">
        <f aca="false">IF(ISNUMBER(C499),ABS(C499-$P$13),"")</f>
        <v/>
      </c>
      <c r="AF499" s="0" t="str">
        <f aca="false">IF(ISNUMBER(D499),ABS(D499-$P$14),"")</f>
        <v/>
      </c>
      <c r="AG499" s="0" t="str">
        <f aca="false">IF(ISNUMBER(E499),ABS(E499-$P$15),"")</f>
        <v/>
      </c>
      <c r="AH499" s="0" t="str">
        <f aca="false">IF(ISNUMBER(F499),ABS(F499-$P$16),"")</f>
        <v/>
      </c>
    </row>
    <row r="500" customFormat="false" ht="15" hidden="false" customHeight="false" outlineLevel="0" collapsed="false">
      <c r="A500" s="17"/>
      <c r="B500" s="17"/>
      <c r="C500" s="17"/>
      <c r="D500" s="17"/>
      <c r="E500" s="17"/>
      <c r="F500" s="17"/>
      <c r="AC500" s="0" t="str">
        <f aca="false">IF(ISNUMBER(A500),ABS(A500-$P$11),"")</f>
        <v/>
      </c>
      <c r="AD500" s="0" t="str">
        <f aca="false">IF(ISNUMBER(B500),ABS(B500-$P$12),"")</f>
        <v/>
      </c>
      <c r="AE500" s="0" t="str">
        <f aca="false">IF(ISNUMBER(C500),ABS(C500-$P$13),"")</f>
        <v/>
      </c>
      <c r="AF500" s="0" t="str">
        <f aca="false">IF(ISNUMBER(D500),ABS(D500-$P$14),"")</f>
        <v/>
      </c>
      <c r="AG500" s="0" t="str">
        <f aca="false">IF(ISNUMBER(E500),ABS(E500-$P$15),"")</f>
        <v/>
      </c>
      <c r="AH500" s="0" t="str">
        <f aca="false">IF(ISNUMBER(F500),ABS(F500-$P$16),"")</f>
        <v/>
      </c>
    </row>
    <row r="501" customFormat="false" ht="15" hidden="false" customHeight="false" outlineLevel="0" collapsed="false">
      <c r="A501" s="17"/>
      <c r="B501" s="17"/>
      <c r="C501" s="17"/>
      <c r="D501" s="17"/>
      <c r="E501" s="17"/>
      <c r="F501" s="17"/>
      <c r="AC501" s="0" t="str">
        <f aca="false">IF(ISNUMBER(A501),ABS(A501-$P$11),"")</f>
        <v/>
      </c>
      <c r="AD501" s="0" t="str">
        <f aca="false">IF(ISNUMBER(B501),ABS(B501-$P$12),"")</f>
        <v/>
      </c>
      <c r="AE501" s="0" t="str">
        <f aca="false">IF(ISNUMBER(C501),ABS(C501-$P$13),"")</f>
        <v/>
      </c>
      <c r="AF501" s="0" t="str">
        <f aca="false">IF(ISNUMBER(D501),ABS(D501-$P$14),"")</f>
        <v/>
      </c>
      <c r="AG501" s="0" t="str">
        <f aca="false">IF(ISNUMBER(E501),ABS(E501-$P$15),"")</f>
        <v/>
      </c>
      <c r="AH501" s="0" t="str">
        <f aca="false">IF(ISNUMBER(F501),ABS(F501-$P$16),"")</f>
        <v/>
      </c>
    </row>
    <row r="502" customFormat="false" ht="15" hidden="false" customHeight="false" outlineLevel="0" collapsed="false">
      <c r="A502" s="17"/>
      <c r="B502" s="17"/>
      <c r="C502" s="17"/>
      <c r="D502" s="17"/>
      <c r="E502" s="17"/>
      <c r="F502" s="17"/>
      <c r="AC502" s="0" t="str">
        <f aca="false">IF(ISNUMBER(A502),ABS(A502-$P$11),"")</f>
        <v/>
      </c>
      <c r="AD502" s="0" t="str">
        <f aca="false">IF(ISNUMBER(B502),ABS(B502-$P$12),"")</f>
        <v/>
      </c>
      <c r="AE502" s="0" t="str">
        <f aca="false">IF(ISNUMBER(C502),ABS(C502-$P$13),"")</f>
        <v/>
      </c>
      <c r="AF502" s="0" t="str">
        <f aca="false">IF(ISNUMBER(D502),ABS(D502-$P$14),"")</f>
        <v/>
      </c>
      <c r="AG502" s="0" t="str">
        <f aca="false">IF(ISNUMBER(E502),ABS(E502-$P$15),"")</f>
        <v/>
      </c>
      <c r="AH502" s="0" t="str">
        <f aca="false">IF(ISNUMBER(F502),ABS(F502-$P$16),"")</f>
        <v/>
      </c>
    </row>
    <row r="503" customFormat="false" ht="15" hidden="false" customHeight="false" outlineLevel="0" collapsed="false">
      <c r="A503" s="17"/>
      <c r="B503" s="17"/>
      <c r="C503" s="17"/>
      <c r="D503" s="17"/>
      <c r="E503" s="17"/>
      <c r="F503" s="17"/>
      <c r="AC503" s="0" t="str">
        <f aca="false">IF(ISNUMBER(A503),ABS(A503-$P$11),"")</f>
        <v/>
      </c>
      <c r="AD503" s="0" t="str">
        <f aca="false">IF(ISNUMBER(B503),ABS(B503-$P$12),"")</f>
        <v/>
      </c>
      <c r="AE503" s="0" t="str">
        <f aca="false">IF(ISNUMBER(C503),ABS(C503-$P$13),"")</f>
        <v/>
      </c>
      <c r="AF503" s="0" t="str">
        <f aca="false">IF(ISNUMBER(D503),ABS(D503-$P$14),"")</f>
        <v/>
      </c>
      <c r="AG503" s="0" t="str">
        <f aca="false">IF(ISNUMBER(E503),ABS(E503-$P$15),"")</f>
        <v/>
      </c>
      <c r="AH503" s="0" t="str">
        <f aca="false">IF(ISNUMBER(F503),ABS(F503-$P$16),"")</f>
        <v/>
      </c>
    </row>
    <row r="504" customFormat="false" ht="15" hidden="false" customHeight="false" outlineLevel="0" collapsed="false">
      <c r="A504" s="17"/>
      <c r="B504" s="17"/>
      <c r="C504" s="17"/>
      <c r="D504" s="17"/>
      <c r="E504" s="17"/>
      <c r="F504" s="17"/>
      <c r="AC504" s="0" t="str">
        <f aca="false">IF(ISNUMBER(A504),ABS(A504-$P$11),"")</f>
        <v/>
      </c>
      <c r="AD504" s="0" t="str">
        <f aca="false">IF(ISNUMBER(B504),ABS(B504-$P$12),"")</f>
        <v/>
      </c>
      <c r="AE504" s="0" t="str">
        <f aca="false">IF(ISNUMBER(C504),ABS(C504-$P$13),"")</f>
        <v/>
      </c>
      <c r="AF504" s="0" t="str">
        <f aca="false">IF(ISNUMBER(D504),ABS(D504-$P$14),"")</f>
        <v/>
      </c>
      <c r="AG504" s="0" t="str">
        <f aca="false">IF(ISNUMBER(E504),ABS(E504-$P$15),"")</f>
        <v/>
      </c>
      <c r="AH504" s="0" t="str">
        <f aca="false">IF(ISNUMBER(F504),ABS(F504-$P$16),"")</f>
        <v/>
      </c>
    </row>
    <row r="505" customFormat="false" ht="15" hidden="false" customHeight="false" outlineLevel="0" collapsed="false">
      <c r="A505" s="17"/>
      <c r="B505" s="17"/>
      <c r="C505" s="17"/>
      <c r="D505" s="17"/>
      <c r="E505" s="17"/>
      <c r="F505" s="17"/>
      <c r="AC505" s="0" t="str">
        <f aca="false">IF(ISNUMBER(A505),ABS(A505-$P$11),"")</f>
        <v/>
      </c>
      <c r="AD505" s="0" t="str">
        <f aca="false">IF(ISNUMBER(B505),ABS(B505-$P$12),"")</f>
        <v/>
      </c>
      <c r="AE505" s="0" t="str">
        <f aca="false">IF(ISNUMBER(C505),ABS(C505-$P$13),"")</f>
        <v/>
      </c>
      <c r="AF505" s="0" t="str">
        <f aca="false">IF(ISNUMBER(D505),ABS(D505-$P$14),"")</f>
        <v/>
      </c>
      <c r="AG505" s="0" t="str">
        <f aca="false">IF(ISNUMBER(E505),ABS(E505-$P$15),"")</f>
        <v/>
      </c>
      <c r="AH505" s="0" t="str">
        <f aca="false">IF(ISNUMBER(F505),ABS(F505-$P$16),"")</f>
        <v/>
      </c>
    </row>
    <row r="506" customFormat="false" ht="15" hidden="false" customHeight="false" outlineLevel="0" collapsed="false">
      <c r="A506" s="17"/>
      <c r="B506" s="17"/>
      <c r="C506" s="17"/>
      <c r="D506" s="17"/>
      <c r="E506" s="17"/>
      <c r="F506" s="17"/>
      <c r="AC506" s="0" t="str">
        <f aca="false">IF(ISNUMBER(A506),ABS(A506-$P$11),"")</f>
        <v/>
      </c>
      <c r="AD506" s="0" t="str">
        <f aca="false">IF(ISNUMBER(B506),ABS(B506-$P$12),"")</f>
        <v/>
      </c>
      <c r="AE506" s="0" t="str">
        <f aca="false">IF(ISNUMBER(C506),ABS(C506-$P$13),"")</f>
        <v/>
      </c>
      <c r="AF506" s="0" t="str">
        <f aca="false">IF(ISNUMBER(D506),ABS(D506-$P$14),"")</f>
        <v/>
      </c>
      <c r="AG506" s="0" t="str">
        <f aca="false">IF(ISNUMBER(E506),ABS(E506-$P$15),"")</f>
        <v/>
      </c>
      <c r="AH506" s="0" t="str">
        <f aca="false">IF(ISNUMBER(F506),ABS(F506-$P$16),"")</f>
        <v/>
      </c>
    </row>
    <row r="507" customFormat="false" ht="15" hidden="false" customHeight="false" outlineLevel="0" collapsed="false">
      <c r="A507" s="17"/>
      <c r="B507" s="17"/>
      <c r="C507" s="17"/>
      <c r="D507" s="17"/>
      <c r="E507" s="17"/>
      <c r="F507" s="17"/>
      <c r="AC507" s="0" t="str">
        <f aca="false">IF(ISNUMBER(A507),ABS(A507-$P$11),"")</f>
        <v/>
      </c>
      <c r="AD507" s="0" t="str">
        <f aca="false">IF(ISNUMBER(B507),ABS(B507-$P$12),"")</f>
        <v/>
      </c>
      <c r="AE507" s="0" t="str">
        <f aca="false">IF(ISNUMBER(C507),ABS(C507-$P$13),"")</f>
        <v/>
      </c>
      <c r="AF507" s="0" t="str">
        <f aca="false">IF(ISNUMBER(D507),ABS(D507-$P$14),"")</f>
        <v/>
      </c>
      <c r="AG507" s="0" t="str">
        <f aca="false">IF(ISNUMBER(E507),ABS(E507-$P$15),"")</f>
        <v/>
      </c>
      <c r="AH507" s="0" t="str">
        <f aca="false">IF(ISNUMBER(F507),ABS(F507-$P$16),"")</f>
        <v/>
      </c>
    </row>
  </sheetData>
  <mergeCells count="3">
    <mergeCell ref="J18:R18"/>
    <mergeCell ref="I25:N25"/>
    <mergeCell ref="H37:R37"/>
  </mergeCells>
  <conditionalFormatting sqref="I25:N25">
    <cfRule type="expression" priority="2" aboveAverage="0" equalAverage="0" bottom="0" percent="0" rank="0" text="" dxfId="0">
      <formula>LEFT(I25,6)="Reject"</formula>
    </cfRule>
    <cfRule type="expression" priority="3" aboveAverage="0" equalAverage="0" bottom="0" percent="0" rank="0" text="" dxfId="1">
      <formula>LEFT(I25,4)="Fail"</formula>
    </cfRule>
  </conditionalFormatting>
  <dataValidations count="1">
    <dataValidation allowBlank="false" error="Choose 0.10, 0.05 or 0.01." errorStyle="stop" operator="between" showDropDown="false" showErrorMessage="false" showInputMessage="false" sqref="I6" type="list">
      <formula1>L_Alpha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A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6" topLeftCell="D17" activePane="bottomRight" state="frozen"/>
      <selection pane="topLeft" activeCell="A1" activeCellId="0" sqref="A1"/>
      <selection pane="topRight" activeCell="D1" activeCellId="0" sqref="D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14"/>
    <col collapsed="false" customWidth="true" hidden="false" outlineLevel="0" max="5" min="4" style="0" width="10.51"/>
    <col collapsed="false" customWidth="true" hidden="false" outlineLevel="0" max="6" min="6" style="0" width="12"/>
    <col collapsed="false" customWidth="true" hidden="false" outlineLevel="0" max="24" min="7" style="0" width="10.51"/>
    <col collapsed="false" customWidth="true" hidden="true" outlineLevel="0" max="31" min="26" style="0" width="13"/>
  </cols>
  <sheetData>
    <row r="1" customFormat="false" ht="17.35" hidden="false" customHeight="false" outlineLevel="0" collapsed="false">
      <c r="A1" s="8" t="s">
        <v>119</v>
      </c>
    </row>
    <row r="2" customFormat="false" ht="15" hidden="false" customHeight="false" outlineLevel="0" collapsed="false">
      <c r="A2" s="9" t="s">
        <v>120</v>
      </c>
    </row>
    <row r="4" customFormat="false" ht="15" hidden="false" customHeight="false" outlineLevel="0" collapsed="false">
      <c r="A4" s="10" t="s">
        <v>121</v>
      </c>
      <c r="B4" s="11"/>
      <c r="C4" s="11"/>
      <c r="D4" s="11"/>
    </row>
    <row r="5" customFormat="false" ht="15" hidden="false" customHeight="false" outlineLevel="0" collapsed="false">
      <c r="A5" s="27" t="s">
        <v>59</v>
      </c>
      <c r="B5" s="42" t="n">
        <f aca="false">'One-Way ANOVA'!I6</f>
        <v>0.05</v>
      </c>
      <c r="C5" s="43" t="s">
        <v>122</v>
      </c>
      <c r="D5" s="43"/>
      <c r="E5" s="43"/>
      <c r="F5" s="43"/>
      <c r="Z5" s="23" t="n">
        <f aca="false">MIN(MATCH(MAX(B7,2),Q_df,1),50)</f>
        <v>41</v>
      </c>
    </row>
    <row r="6" customFormat="false" ht="15" hidden="false" customHeight="false" outlineLevel="0" collapsed="false">
      <c r="A6" s="27" t="s">
        <v>123</v>
      </c>
      <c r="B6" s="44" t="n">
        <f aca="false">'One-Way ANOVA'!I18</f>
        <v>4</v>
      </c>
      <c r="C6" s="45" t="str">
        <f aca="false">IF(B12="","",IF(B13&lt;B5,"Games-Howell – Levene's test shows unequal variances (p = "&amp;TEXT(B13,"0.000")&amp;").","Tukey HSD – variances can be assumed equal (Levene p = "&amp;TEXT(B13,"0.000")&amp;"). Bonferroni is a more conservative alternative.")&amp;IF(B12&gt;=B5,"  Note: the overall ANOVA is not significant (p = "&amp;TEXT(B12,"0.000")&amp;"), so pairwise differences should be interpreted with caution.",""))</f>
        <v>Tukey HSD – variances can be assumed equal (Levene p = 0.587). Bonferroni is a more conservative alternative.</v>
      </c>
      <c r="D6" s="45"/>
      <c r="E6" s="45"/>
      <c r="F6" s="45"/>
      <c r="Z6" s="23" t="n">
        <f aca="false">(MATCH(B5,L_Alpha,0)-1)*7+B6-1</f>
        <v>10</v>
      </c>
    </row>
    <row r="7" customFormat="false" ht="15" hidden="false" customHeight="false" outlineLevel="0" collapsed="false">
      <c r="A7" s="27" t="s">
        <v>124</v>
      </c>
      <c r="B7" s="44" t="n">
        <f aca="false">'One-Way ANOVA'!J23</f>
        <v>56</v>
      </c>
      <c r="C7" s="45"/>
      <c r="D7" s="45"/>
      <c r="E7" s="45"/>
      <c r="F7" s="45"/>
    </row>
    <row r="8" customFormat="false" ht="15" hidden="false" customHeight="false" outlineLevel="0" collapsed="false">
      <c r="A8" s="27" t="s">
        <v>125</v>
      </c>
      <c r="B8" s="46" t="n">
        <f aca="false">'One-Way ANOVA'!K23</f>
        <v>64.8161665603742</v>
      </c>
      <c r="C8" s="45"/>
      <c r="D8" s="45"/>
      <c r="E8" s="45"/>
      <c r="F8" s="45"/>
    </row>
    <row r="9" customFormat="false" ht="15" hidden="false" customHeight="false" outlineLevel="0" collapsed="false">
      <c r="A9" s="27" t="s">
        <v>126</v>
      </c>
      <c r="B9" s="30" t="n">
        <f aca="false">IF(B6&gt;1,B6*(B6-1)/2,0)</f>
        <v>6</v>
      </c>
      <c r="C9" s="45"/>
      <c r="D9" s="45"/>
      <c r="E9" s="45"/>
      <c r="F9" s="45"/>
    </row>
    <row r="10" customFormat="false" ht="15" hidden="false" customHeight="false" outlineLevel="0" collapsed="false">
      <c r="A10" s="27" t="s">
        <v>127</v>
      </c>
      <c r="B10" s="47" t="n">
        <f aca="false">IF(AND(B6&gt;=2,B7&gt;0),INDEX(Q_tab,Z5,Z6)+(INDEX(Q_tab,Z5+1,Z6)-INDEX(Q_tab,Z5,Z6))*(1/INDEX(Q_df,Z5)-1/MAX(B7,2))/(1/INDEX(Q_df,Z5)-1/INDEX(Q_df,Z5+1)),"")</f>
        <v>3.74470714285714</v>
      </c>
      <c r="C10" s="45"/>
      <c r="D10" s="45"/>
      <c r="E10" s="45"/>
      <c r="F10" s="45"/>
    </row>
    <row r="11" customFormat="false" ht="15" hidden="false" customHeight="false" outlineLevel="0" collapsed="false">
      <c r="A11" s="27" t="s">
        <v>128</v>
      </c>
      <c r="B11" s="33" t="n">
        <f aca="false">IF(AND(B9&gt;0,B7&gt;0),TINV(B5/B9,B7),"")</f>
        <v>2.73522050708209</v>
      </c>
      <c r="C11" s="45"/>
      <c r="D11" s="45"/>
      <c r="E11" s="45"/>
      <c r="F11" s="45"/>
    </row>
    <row r="12" customFormat="false" ht="15" hidden="false" customHeight="false" outlineLevel="0" collapsed="false">
      <c r="A12" s="27" t="s">
        <v>129</v>
      </c>
      <c r="B12" s="48" t="n">
        <f aca="false">'One-Way ANOVA'!M22</f>
        <v>0.000142479312327332</v>
      </c>
      <c r="C12" s="45"/>
      <c r="D12" s="45"/>
      <c r="E12" s="45"/>
      <c r="F12" s="45"/>
    </row>
    <row r="13" customFormat="false" ht="15" hidden="false" customHeight="false" outlineLevel="0" collapsed="false">
      <c r="A13" s="27" t="s">
        <v>130</v>
      </c>
      <c r="B13" s="48" t="n">
        <f aca="false">'One-Way ANOVA'!I29</f>
        <v>0.586557022370874</v>
      </c>
      <c r="C13" s="45"/>
      <c r="D13" s="45"/>
      <c r="E13" s="45"/>
      <c r="F13" s="45"/>
    </row>
    <row r="15" customFormat="false" ht="15" hidden="false" customHeight="true" outlineLevel="0" collapsed="false">
      <c r="A15" s="49" t="s">
        <v>131</v>
      </c>
      <c r="B15" s="49"/>
      <c r="C15" s="49"/>
      <c r="D15" s="49"/>
      <c r="E15" s="49"/>
      <c r="F15" s="49"/>
      <c r="G15" s="50" t="s">
        <v>132</v>
      </c>
      <c r="H15" s="50"/>
      <c r="I15" s="50"/>
      <c r="J15" s="50"/>
      <c r="K15" s="50"/>
      <c r="L15" s="51" t="s">
        <v>133</v>
      </c>
      <c r="M15" s="51"/>
      <c r="N15" s="51"/>
      <c r="O15" s="51"/>
      <c r="P15" s="51"/>
      <c r="Q15" s="51"/>
      <c r="R15" s="51"/>
      <c r="S15" s="52" t="s">
        <v>134</v>
      </c>
      <c r="T15" s="52"/>
      <c r="U15" s="52"/>
      <c r="V15" s="52"/>
      <c r="W15" s="52"/>
      <c r="X15" s="52"/>
    </row>
    <row r="16" customFormat="false" ht="31.5" hidden="false" customHeight="true" outlineLevel="0" collapsed="false">
      <c r="A16" s="19" t="s">
        <v>135</v>
      </c>
      <c r="B16" s="19" t="s">
        <v>136</v>
      </c>
      <c r="C16" s="19" t="s">
        <v>137</v>
      </c>
      <c r="D16" s="19" t="s">
        <v>138</v>
      </c>
      <c r="E16" s="19" t="s">
        <v>139</v>
      </c>
      <c r="F16" s="19" t="s">
        <v>140</v>
      </c>
      <c r="G16" s="19" t="s">
        <v>76</v>
      </c>
      <c r="H16" s="19" t="s">
        <v>141</v>
      </c>
      <c r="I16" s="19" t="s">
        <v>142</v>
      </c>
      <c r="J16" s="19" t="s">
        <v>143</v>
      </c>
      <c r="K16" s="19" t="s">
        <v>144</v>
      </c>
      <c r="L16" s="19" t="s">
        <v>76</v>
      </c>
      <c r="M16" s="19" t="s">
        <v>96</v>
      </c>
      <c r="N16" s="19" t="s">
        <v>145</v>
      </c>
      <c r="O16" s="19" t="s">
        <v>141</v>
      </c>
      <c r="P16" s="19" t="s">
        <v>142</v>
      </c>
      <c r="Q16" s="19" t="s">
        <v>143</v>
      </c>
      <c r="R16" s="19" t="s">
        <v>144</v>
      </c>
      <c r="S16" s="19" t="s">
        <v>146</v>
      </c>
      <c r="T16" s="19" t="s">
        <v>147</v>
      </c>
      <c r="U16" s="19" t="s">
        <v>148</v>
      </c>
      <c r="V16" s="19" t="s">
        <v>142</v>
      </c>
      <c r="W16" s="19" t="s">
        <v>143</v>
      </c>
      <c r="X16" s="19" t="s">
        <v>144</v>
      </c>
    </row>
    <row r="17" customFormat="false" ht="15" hidden="false" customHeight="false" outlineLevel="0" collapsed="false">
      <c r="A17" s="30" t="n">
        <f aca="false">IF(Z17,1,"")</f>
        <v>1</v>
      </c>
      <c r="B17" s="28" t="str">
        <f aca="false">IF(Z17,INDEX('One-Way ANOVA'!$H$11:$H$16,1),"")</f>
        <v>Lecture</v>
      </c>
      <c r="C17" s="28" t="str">
        <f aca="false">IF(Z17,INDEX('One-Way ANOVA'!$H$11:$H$16,2),"")</f>
        <v>Group work</v>
      </c>
      <c r="D17" s="22" t="n">
        <f aca="false">IF(Z17,INDEX('One-Way ANOVA'!$J$11:$J$16,1),"")</f>
        <v>65.0066666666667</v>
      </c>
      <c r="E17" s="22" t="n">
        <f aca="false">IF(Z17,INDEX('One-Way ANOVA'!$J$11:$J$16,2),"")</f>
        <v>69.9571428571429</v>
      </c>
      <c r="F17" s="22" t="n">
        <f aca="false">IF(Z17,D17-E17,"")</f>
        <v>-4.95047619047618</v>
      </c>
      <c r="G17" s="33" t="n">
        <f aca="false">IF(Z17,SQRT($B$8/2*(1/AA17+1/AB17)),"")</f>
        <v>2.11551458912193</v>
      </c>
      <c r="H17" s="33" t="n">
        <f aca="false">IF(Z17,ABS(F17)/G17,"")</f>
        <v>2.34008132864304</v>
      </c>
      <c r="I17" s="22" t="n">
        <f aca="false">IF(Z17,F17-$B$10*G17,"")</f>
        <v>-12.8724587831796</v>
      </c>
      <c r="J17" s="22" t="n">
        <f aca="false">IF(Z17,F17+$B$10*G17,"")</f>
        <v>2.97150640222721</v>
      </c>
      <c r="K17" s="53" t="str">
        <f aca="false">IF(Z17,IF(H17&gt;=$B$10,"Yes","No"),"")</f>
        <v>No</v>
      </c>
      <c r="L17" s="33" t="n">
        <f aca="false">IF(AND(Z17,AC17+AD17&gt;0),SQRT((AC17/AA17+AD17/AB17)/2),"")</f>
        <v>1.87983786705635</v>
      </c>
      <c r="M17" s="54" t="n">
        <f aca="false">IF(L17="","",(AC17/AA17+AD17/AB17)^2/((AC17/AA17)^2/(AA17-1)+(AD17/AB17)^2/(AB17-1)))</f>
        <v>26.0024545103242</v>
      </c>
      <c r="N17" s="33" t="n">
        <f aca="false">IF(L17="","",INDEX(Q_tab,AE17,$Z$6)+(INDEX(Q_tab,AE17+1,$Z$6)-INDEX(Q_tab,AE17,$Z$6))*(1/INDEX(Q_df,AE17)-1/MAX(M17,2))/(1/INDEX(Q_df,AE17)-1/INDEX(Q_df,AE17+1)))</f>
        <v>3.87957578759736</v>
      </c>
      <c r="O17" s="33" t="n">
        <f aca="false">IF(L17="","",ABS(F17)/L17)</f>
        <v>2.63345912816841</v>
      </c>
      <c r="P17" s="22" t="n">
        <f aca="false">IF(L17="","",F17-N17*L17)</f>
        <v>-12.2434496641167</v>
      </c>
      <c r="Q17" s="22" t="n">
        <f aca="false">IF(L17="","",F17+N17*L17)</f>
        <v>2.34249728316432</v>
      </c>
      <c r="R17" s="53" t="str">
        <f aca="false">IF(L17="","",IF(O17&gt;=N17,"Yes","No"))</f>
        <v>No</v>
      </c>
      <c r="S17" s="33" t="n">
        <f aca="false">IF(Z17,F17/SQRT($B$8*(1/AA17+1/AB17)),"")</f>
        <v>-1.65468737601152</v>
      </c>
      <c r="T17" s="34" t="n">
        <f aca="false">IF(Z17,TDIST(ABS(S17),$B$7,2),"")</f>
        <v>0.103582726509908</v>
      </c>
      <c r="U17" s="34" t="n">
        <f aca="false">IF(Z17,MIN(1,T17*$B$9),"")</f>
        <v>0.621496359059446</v>
      </c>
      <c r="V17" s="22" t="n">
        <f aca="false">IF(Z17,F17-$B$11*SQRT($B$8*(1/AA17+1/AB17)),"")</f>
        <v>-13.1336799740517</v>
      </c>
      <c r="W17" s="22" t="n">
        <f aca="false">IF(Z17,F17+$B$11*SQRT($B$8*(1/AA17+1/AB17)),"")</f>
        <v>3.23272759309932</v>
      </c>
      <c r="X17" s="53" t="str">
        <f aca="false">IF(Z17,IF(U17&lt;$B$5,"Yes","No"),"")</f>
        <v>No</v>
      </c>
      <c r="Z17" s="55" t="b">
        <f aca="false">AND(INDEX('One-Way ANOVA'!$I$11:$I$16,1)&gt;1,INDEX('One-Way ANOVA'!$I$11:$I$16,2)&gt;1)</f>
        <v>1</v>
      </c>
      <c r="AA17" s="23" t="n">
        <f aca="false">INDEX('One-Way ANOVA'!$I$11:$I$16,1)</f>
        <v>15</v>
      </c>
      <c r="AB17" s="23" t="n">
        <f aca="false">INDEX('One-Way ANOVA'!$I$11:$I$16,2)</f>
        <v>14</v>
      </c>
      <c r="AC17" s="56" t="n">
        <f aca="false">IF(Z17,INDEX('One-Way ANOVA'!$L$11:$L$16,1),0)</f>
        <v>44.5949523809524</v>
      </c>
      <c r="AD17" s="56" t="n">
        <f aca="false">IF(Z17,INDEX('One-Way ANOVA'!$L$11:$L$16,2),0)</f>
        <v>57.3241758241758</v>
      </c>
      <c r="AE17" s="23" t="n">
        <f aca="false">IF(Z17,MIN(MATCH(MAX(M17,2),Q_df,1),50),1)</f>
        <v>25</v>
      </c>
    </row>
    <row r="18" customFormat="false" ht="15" hidden="false" customHeight="false" outlineLevel="0" collapsed="false">
      <c r="A18" s="57" t="n">
        <f aca="false">IF(Z18,2,"")</f>
        <v>2</v>
      </c>
      <c r="B18" s="58" t="str">
        <f aca="false">IF(Z18,INDEX('One-Way ANOVA'!$H$11:$H$16,1),"")</f>
        <v>Lecture</v>
      </c>
      <c r="C18" s="58" t="str">
        <f aca="false">IF(Z18,INDEX('One-Way ANOVA'!$H$11:$H$16,3),"")</f>
        <v>Online</v>
      </c>
      <c r="D18" s="59" t="n">
        <f aca="false">IF(Z18,INDEX('One-Way ANOVA'!$J$11:$J$16,1),"")</f>
        <v>65.0066666666667</v>
      </c>
      <c r="E18" s="59" t="n">
        <f aca="false">IF(Z18,INDEX('One-Way ANOVA'!$J$11:$J$16,3),"")</f>
        <v>60.61875</v>
      </c>
      <c r="F18" s="59" t="n">
        <f aca="false">IF(Z18,D18-E18,"")</f>
        <v>4.38791666666668</v>
      </c>
      <c r="G18" s="60" t="n">
        <f aca="false">IF(Z18,SQRT($B$8/2*(1/AA18+1/AB18)),"")</f>
        <v>2.04598242669811</v>
      </c>
      <c r="H18" s="60" t="n">
        <f aca="false">IF(Z18,ABS(F18)/G18,"")</f>
        <v>2.14465022250854</v>
      </c>
      <c r="I18" s="59" t="n">
        <f aca="false">IF(Z18,F18-$B$10*G18,"")</f>
        <v>-3.27368834074994</v>
      </c>
      <c r="J18" s="59" t="n">
        <f aca="false">IF(Z18,F18+$B$10*G18,"")</f>
        <v>12.0495216740833</v>
      </c>
      <c r="K18" s="61" t="str">
        <f aca="false">IF(Z18,IF(H18&gt;=$B$10,"Yes","No"),"")</f>
        <v>No</v>
      </c>
      <c r="L18" s="60" t="n">
        <f aca="false">IF(AND(Z18,AC18+AD18&gt;0),SQRT((AC18/AA18+AD18/AB18)/2),"")</f>
        <v>1.91776976214953</v>
      </c>
      <c r="M18" s="62" t="n">
        <f aca="false">IF(L18="","",(AC18/AA18+AD18/AB18)^2/((AC18/AA18)^2/(AA18-1)+(AD18/AB18)^2/(AB18-1)))</f>
        <v>28.3001448817906</v>
      </c>
      <c r="N18" s="60" t="n">
        <f aca="false">IF(L18="","",INDEX(Q_tab,AE18,$Z$6)+(INDEX(Q_tab,AE18+1,$Z$6)-INDEX(Q_tab,AE18,$Z$6))*(1/INDEX(Q_df,AE18)-1/MAX(M18,2))/(1/INDEX(Q_df,AE18)-1/INDEX(Q_df,AE18+1)))</f>
        <v>3.8586779474385</v>
      </c>
      <c r="O18" s="60" t="n">
        <f aca="false">IF(L18="","",ABS(F18)/L18)</f>
        <v>2.28803100000309</v>
      </c>
      <c r="P18" s="59" t="n">
        <f aca="false">IF(L18="","",F18-N18*L18)</f>
        <v>-3.01213922280412</v>
      </c>
      <c r="Q18" s="59" t="n">
        <f aca="false">IF(L18="","",F18+N18*L18)</f>
        <v>11.7879725561375</v>
      </c>
      <c r="R18" s="61" t="str">
        <f aca="false">IF(L18="","",IF(O18&gt;=N18,"Yes","No"))</f>
        <v>No</v>
      </c>
      <c r="S18" s="60" t="n">
        <f aca="false">IF(Z18,F18/SQRT($B$8*(1/AA18+1/AB18)),"")</f>
        <v>1.51649671560903</v>
      </c>
      <c r="T18" s="63" t="n">
        <f aca="false">IF(Z18,TDIST(ABS(S18),$B$7,2),"")</f>
        <v>0.135018866557509</v>
      </c>
      <c r="U18" s="63" t="n">
        <f aca="false">IF(Z18,MIN(1,T18*$B$9),"")</f>
        <v>0.810113199345055</v>
      </c>
      <c r="V18" s="59" t="n">
        <f aca="false">IF(Z18,F18-$B$11*SQRT($B$8*(1/AA18+1/AB18)),"")</f>
        <v>-3.52632378403814</v>
      </c>
      <c r="W18" s="59" t="n">
        <f aca="false">IF(Z18,F18+$B$11*SQRT($B$8*(1/AA18+1/AB18)),"")</f>
        <v>12.3021571173715</v>
      </c>
      <c r="X18" s="61" t="str">
        <f aca="false">IF(Z18,IF(U18&lt;$B$5,"Yes","No"),"")</f>
        <v>No</v>
      </c>
      <c r="Z18" s="55" t="b">
        <f aca="false">AND(INDEX('One-Way ANOVA'!$I$11:$I$16,1)&gt;1,INDEX('One-Way ANOVA'!$I$11:$I$16,3)&gt;1)</f>
        <v>1</v>
      </c>
      <c r="AA18" s="23" t="n">
        <f aca="false">INDEX('One-Way ANOVA'!$I$11:$I$16,1)</f>
        <v>15</v>
      </c>
      <c r="AB18" s="23" t="n">
        <f aca="false">INDEX('One-Way ANOVA'!$I$11:$I$16,3)</f>
        <v>16</v>
      </c>
      <c r="AC18" s="56" t="n">
        <f aca="false">IF(Z18,INDEX('One-Way ANOVA'!$L$11:$L$16,1),0)</f>
        <v>44.5949523809524</v>
      </c>
      <c r="AD18" s="56" t="n">
        <f aca="false">IF(Z18,INDEX('One-Way ANOVA'!$L$11:$L$16,3),0)</f>
        <v>70.1229583333333</v>
      </c>
      <c r="AE18" s="23" t="n">
        <f aca="false">IF(Z18,MIN(MATCH(MAX(M18,2),Q_df,1),50),1)</f>
        <v>27</v>
      </c>
    </row>
    <row r="19" customFormat="false" ht="15" hidden="false" customHeight="false" outlineLevel="0" collapsed="false">
      <c r="A19" s="30" t="n">
        <f aca="false">IF(Z19,3,"")</f>
        <v>3</v>
      </c>
      <c r="B19" s="28" t="str">
        <f aca="false">IF(Z19,INDEX('One-Way ANOVA'!$H$11:$H$16,2),"")</f>
        <v>Group work</v>
      </c>
      <c r="C19" s="28" t="str">
        <f aca="false">IF(Z19,INDEX('One-Way ANOVA'!$H$11:$H$16,3),"")</f>
        <v>Online</v>
      </c>
      <c r="D19" s="22" t="n">
        <f aca="false">IF(Z19,INDEX('One-Way ANOVA'!$J$11:$J$16,2),"")</f>
        <v>69.9571428571429</v>
      </c>
      <c r="E19" s="22" t="n">
        <f aca="false">IF(Z19,INDEX('One-Way ANOVA'!$J$11:$J$16,3),"")</f>
        <v>60.61875</v>
      </c>
      <c r="F19" s="22" t="n">
        <f aca="false">IF(Z19,D19-E19,"")</f>
        <v>9.33839285714286</v>
      </c>
      <c r="G19" s="33" t="n">
        <f aca="false">IF(Z19,SQRT($B$8/2*(1/AA19+1/AB19)),"")</f>
        <v>2.08335505770227</v>
      </c>
      <c r="H19" s="33" t="n">
        <f aca="false">IF(Z19,ABS(F19)/G19,"")</f>
        <v>4.4823818305086</v>
      </c>
      <c r="I19" s="22" t="n">
        <f aca="false">IF(Z19,F19-$B$10*G19,"")</f>
        <v>1.53683829145761</v>
      </c>
      <c r="J19" s="22" t="n">
        <f aca="false">IF(Z19,F19+$B$10*G19,"")</f>
        <v>17.1399474228281</v>
      </c>
      <c r="K19" s="53" t="str">
        <f aca="false">IF(Z19,IF(H19&gt;=$B$10,"Yes","No"),"")</f>
        <v>Yes</v>
      </c>
      <c r="L19" s="33" t="n">
        <f aca="false">IF(AND(Z19,AC19+AD19&gt;0),SQRT((AC19/AA19+AD19/AB19)/2),"")</f>
        <v>2.05879441461192</v>
      </c>
      <c r="M19" s="54" t="n">
        <f aca="false">IF(L19="","",(AC19/AA19+AD19/AB19)^2/((AC19/AA19)^2/(AA19-1)+(AD19/AB19)^2/(AB19-1)))</f>
        <v>27.9605978506836</v>
      </c>
      <c r="N19" s="33" t="n">
        <f aca="false">IF(L19="","",INDEX(Q_tab,AE19,$Z$6)+(INDEX(Q_tab,AE19+1,$Z$6)-INDEX(Q_tab,AE19,$Z$6))*(1/INDEX(Q_df,AE19)-1/MAX(M19,2))/(1/INDEX(Q_df,AE19)-1/INDEX(Q_df,AE19+1)))</f>
        <v>3.86153863140307</v>
      </c>
      <c r="O19" s="33" t="n">
        <f aca="false">IF(L19="","",ABS(F19)/L19)</f>
        <v>4.53585496000247</v>
      </c>
      <c r="P19" s="22" t="n">
        <f aca="false">IF(L19="","",F19-N19*L19)</f>
        <v>1.38827869100207</v>
      </c>
      <c r="Q19" s="22" t="n">
        <f aca="false">IF(L19="","",F19+N19*L19)</f>
        <v>17.2885070232836</v>
      </c>
      <c r="R19" s="53" t="str">
        <f aca="false">IF(L19="","",IF(O19&gt;=N19,"Yes","No"))</f>
        <v>Yes</v>
      </c>
      <c r="S19" s="33" t="n">
        <f aca="false">IF(Z19,F19/SQRT($B$8*(1/AA19+1/AB19)),"")</f>
        <v>3.16952258822</v>
      </c>
      <c r="T19" s="34" t="n">
        <f aca="false">IF(Z19,TDIST(ABS(S19),$B$7,2),"")</f>
        <v>0.0024751311658672</v>
      </c>
      <c r="U19" s="34" t="n">
        <f aca="false">IF(Z19,MIN(1,T19*$B$9),"")</f>
        <v>0.0148507869952032</v>
      </c>
      <c r="V19" s="22" t="n">
        <f aca="false">IF(Z19,F19-$B$11*SQRT($B$8*(1/AA19+1/AB19)),"")</f>
        <v>1.27958812075173</v>
      </c>
      <c r="W19" s="22" t="n">
        <f aca="false">IF(Z19,F19+$B$11*SQRT($B$8*(1/AA19+1/AB19)),"")</f>
        <v>17.397197593534</v>
      </c>
      <c r="X19" s="53" t="str">
        <f aca="false">IF(Z19,IF(U19&lt;$B$5,"Yes","No"),"")</f>
        <v>Yes</v>
      </c>
      <c r="Z19" s="55" t="b">
        <f aca="false">AND(INDEX('One-Way ANOVA'!$I$11:$I$16,2)&gt;1,INDEX('One-Way ANOVA'!$I$11:$I$16,3)&gt;1)</f>
        <v>1</v>
      </c>
      <c r="AA19" s="23" t="n">
        <f aca="false">INDEX('One-Way ANOVA'!$I$11:$I$16,2)</f>
        <v>14</v>
      </c>
      <c r="AB19" s="23" t="n">
        <f aca="false">INDEX('One-Way ANOVA'!$I$11:$I$16,3)</f>
        <v>16</v>
      </c>
      <c r="AC19" s="56" t="n">
        <f aca="false">IF(Z19,INDEX('One-Way ANOVA'!$L$11:$L$16,2),0)</f>
        <v>57.3241758241758</v>
      </c>
      <c r="AD19" s="56" t="n">
        <f aca="false">IF(Z19,INDEX('One-Way ANOVA'!$L$11:$L$16,3),0)</f>
        <v>70.1229583333333</v>
      </c>
      <c r="AE19" s="23" t="n">
        <f aca="false">IF(Z19,MIN(MATCH(MAX(M19,2),Q_df,1),50),1)</f>
        <v>26</v>
      </c>
    </row>
    <row r="20" customFormat="false" ht="15" hidden="false" customHeight="false" outlineLevel="0" collapsed="false">
      <c r="A20" s="57" t="n">
        <f aca="false">IF(Z20,4,"")</f>
        <v>4</v>
      </c>
      <c r="B20" s="58" t="str">
        <f aca="false">IF(Z20,INDEX('One-Way ANOVA'!$H$11:$H$16,1),"")</f>
        <v>Lecture</v>
      </c>
      <c r="C20" s="58" t="str">
        <f aca="false">IF(Z20,INDEX('One-Way ANOVA'!$H$11:$H$16,4),"")</f>
        <v>Blended</v>
      </c>
      <c r="D20" s="59" t="n">
        <f aca="false">IF(Z20,INDEX('One-Way ANOVA'!$J$11:$J$16,1),"")</f>
        <v>65.0066666666667</v>
      </c>
      <c r="E20" s="59" t="n">
        <f aca="false">IF(Z20,INDEX('One-Way ANOVA'!$J$11:$J$16,4),"")</f>
        <v>74.0533333333333</v>
      </c>
      <c r="F20" s="59" t="n">
        <f aca="false">IF(Z20,D20-E20,"")</f>
        <v>-9.04666666666665</v>
      </c>
      <c r="G20" s="60" t="n">
        <f aca="false">IF(Z20,SQRT($B$8/2*(1/AA20+1/AB20)),"")</f>
        <v>2.07872022424655</v>
      </c>
      <c r="H20" s="60" t="n">
        <f aca="false">IF(Z20,ABS(F20)/G20,"")</f>
        <v>4.35203668158168</v>
      </c>
      <c r="I20" s="59" t="n">
        <f aca="false">IF(Z20,F20-$B$10*G20,"")</f>
        <v>-16.8308651384043</v>
      </c>
      <c r="J20" s="59" t="n">
        <f aca="false">IF(Z20,F20+$B$10*G20,"")</f>
        <v>-1.26246819492901</v>
      </c>
      <c r="K20" s="61" t="str">
        <f aca="false">IF(Z20,IF(H20&gt;=$B$10,"Yes","No"),"")</f>
        <v>Yes</v>
      </c>
      <c r="L20" s="60" t="n">
        <f aca="false">IF(AND(Z20,AC20+AD20&gt;0),SQRT((AC20/AA20+AD20/AB20)/2),"")</f>
        <v>2.08888593380406</v>
      </c>
      <c r="M20" s="62" t="n">
        <f aca="false">IF(L20="","",(AC20/AA20+AD20/AB20)^2/((AC20/AA20)^2/(AA20-1)+(AD20/AB20)^2/(AB20-1)))</f>
        <v>25.4188876687662</v>
      </c>
      <c r="N20" s="60" t="n">
        <f aca="false">IF(L20="","",INDEX(Q_tab,AE20,$Z$6)+(INDEX(Q_tab,AE20+1,$Z$6)-INDEX(Q_tab,AE20,$Z$6))*(1/INDEX(Q_df,AE20)-1/MAX(M20,2))/(1/INDEX(Q_df,AE20)-1/INDEX(Q_df,AE20+1)))</f>
        <v>3.8855439739492</v>
      </c>
      <c r="O20" s="60" t="n">
        <f aca="false">IF(L20="","",ABS(F20)/L20)</f>
        <v>4.33085719055603</v>
      </c>
      <c r="P20" s="59" t="n">
        <f aca="false">IF(L20="","",F20-N20*L20)</f>
        <v>-17.1631248190263</v>
      </c>
      <c r="Q20" s="59" t="n">
        <f aca="false">IF(L20="","",F20+N20*L20)</f>
        <v>-0.930208514307054</v>
      </c>
      <c r="R20" s="61" t="str">
        <f aca="false">IF(L20="","",IF(O20&gt;=N20,"Yes","No"))</f>
        <v>Yes</v>
      </c>
      <c r="S20" s="60" t="n">
        <f aca="false">IF(Z20,F20/SQRT($B$8*(1/AA20+1/AB20)),"")</f>
        <v>-3.077354649519</v>
      </c>
      <c r="T20" s="63" t="n">
        <f aca="false">IF(Z20,TDIST(ABS(S20),$B$7,2),"")</f>
        <v>0.00322994270881408</v>
      </c>
      <c r="U20" s="63" t="n">
        <f aca="false">IF(Z20,MIN(1,T20*$B$9),"")</f>
        <v>0.0193796562528845</v>
      </c>
      <c r="V20" s="59" t="n">
        <f aca="false">IF(Z20,F20-$B$11*SQRT($B$8*(1/AA20+1/AB20)),"")</f>
        <v>-17.0875430054631</v>
      </c>
      <c r="W20" s="59" t="n">
        <f aca="false">IF(Z20,F20+$B$11*SQRT($B$8*(1/AA20+1/AB20)),"")</f>
        <v>-1.0057903278702</v>
      </c>
      <c r="X20" s="61" t="str">
        <f aca="false">IF(Z20,IF(U20&lt;$B$5,"Yes","No"),"")</f>
        <v>Yes</v>
      </c>
      <c r="Z20" s="55" t="b">
        <f aca="false">AND(INDEX('One-Way ANOVA'!$I$11:$I$16,1)&gt;1,INDEX('One-Way ANOVA'!$I$11:$I$16,4)&gt;1)</f>
        <v>1</v>
      </c>
      <c r="AA20" s="23" t="n">
        <f aca="false">INDEX('One-Way ANOVA'!$I$11:$I$16,1)</f>
        <v>15</v>
      </c>
      <c r="AB20" s="23" t="n">
        <f aca="false">INDEX('One-Way ANOVA'!$I$11:$I$16,4)</f>
        <v>15</v>
      </c>
      <c r="AC20" s="56" t="n">
        <f aca="false">IF(Z20,INDEX('One-Way ANOVA'!$L$11:$L$16,1),0)</f>
        <v>44.5949523809524</v>
      </c>
      <c r="AD20" s="56" t="n">
        <f aca="false">IF(Z20,INDEX('One-Way ANOVA'!$L$11:$L$16,4),0)</f>
        <v>86.308380952381</v>
      </c>
      <c r="AE20" s="23" t="n">
        <f aca="false">IF(Z20,MIN(MATCH(MAX(M20,2),Q_df,1),50),1)</f>
        <v>24</v>
      </c>
    </row>
    <row r="21" customFormat="false" ht="15" hidden="false" customHeight="false" outlineLevel="0" collapsed="false">
      <c r="A21" s="30" t="n">
        <f aca="false">IF(Z21,5,"")</f>
        <v>5</v>
      </c>
      <c r="B21" s="28" t="str">
        <f aca="false">IF(Z21,INDEX('One-Way ANOVA'!$H$11:$H$16,2),"")</f>
        <v>Group work</v>
      </c>
      <c r="C21" s="28" t="str">
        <f aca="false">IF(Z21,INDEX('One-Way ANOVA'!$H$11:$H$16,4),"")</f>
        <v>Blended</v>
      </c>
      <c r="D21" s="22" t="n">
        <f aca="false">IF(Z21,INDEX('One-Way ANOVA'!$J$11:$J$16,2),"")</f>
        <v>69.9571428571429</v>
      </c>
      <c r="E21" s="22" t="n">
        <f aca="false">IF(Z21,INDEX('One-Way ANOVA'!$J$11:$J$16,4),"")</f>
        <v>74.0533333333333</v>
      </c>
      <c r="F21" s="22" t="n">
        <f aca="false">IF(Z21,D21-E21,"")</f>
        <v>-4.09619047619047</v>
      </c>
      <c r="G21" s="33" t="n">
        <f aca="false">IF(Z21,SQRT($B$8/2*(1/AA21+1/AB21)),"")</f>
        <v>2.11551458912193</v>
      </c>
      <c r="H21" s="33" t="n">
        <f aca="false">IF(Z21,ABS(F21)/G21,"")</f>
        <v>1.93626198431968</v>
      </c>
      <c r="I21" s="22" t="n">
        <f aca="false">IF(Z21,F21-$B$10*G21,"")</f>
        <v>-12.0181730688939</v>
      </c>
      <c r="J21" s="22" t="n">
        <f aca="false">IF(Z21,F21+$B$10*G21,"")</f>
        <v>3.82579211651292</v>
      </c>
      <c r="K21" s="53" t="str">
        <f aca="false">IF(Z21,IF(H21&gt;=$B$10,"Yes","No"),"")</f>
        <v>No</v>
      </c>
      <c r="L21" s="33" t="n">
        <f aca="false">IF(AND(Z21,AC21+AD21&gt;0),SQRT((AC21/AA21+AD21/AB21)/2),"")</f>
        <v>2.21906242036284</v>
      </c>
      <c r="M21" s="54" t="n">
        <f aca="false">IF(L21="","",(AC21/AA21+AD21/AB21)^2/((AC21/AA21)^2/(AA21-1)+(AD21/AB21)^2/(AB21-1)))</f>
        <v>26.540792025906</v>
      </c>
      <c r="N21" s="33" t="n">
        <f aca="false">IF(L21="","",INDEX(Q_tab,AE21,$Z$6)+(INDEX(Q_tab,AE21+1,$Z$6)-INDEX(Q_tab,AE21,$Z$6))*(1/INDEX(Q_df,AE21)-1/MAX(M21,2))/(1/INDEX(Q_df,AE21)-1/INDEX(Q_df,AE21+1)))</f>
        <v>3.87437358646609</v>
      </c>
      <c r="O21" s="33" t="n">
        <f aca="false">IF(L21="","",ABS(F21)/L21)</f>
        <v>1.84591043433591</v>
      </c>
      <c r="P21" s="22" t="n">
        <f aca="false">IF(L21="","",F21-N21*L21)</f>
        <v>-12.6936673043638</v>
      </c>
      <c r="Q21" s="22" t="n">
        <f aca="false">IF(L21="","",F21+N21*L21)</f>
        <v>4.50128635198284</v>
      </c>
      <c r="R21" s="53" t="str">
        <f aca="false">IF(L21="","",IF(O21&gt;=N21,"Yes","No"))</f>
        <v>No</v>
      </c>
      <c r="S21" s="33" t="n">
        <f aca="false">IF(Z21,F21/SQRT($B$8*(1/AA21+1/AB21)),"")</f>
        <v>-1.36914397926617</v>
      </c>
      <c r="T21" s="34" t="n">
        <f aca="false">IF(Z21,TDIST(ABS(S21),$B$7,2),"")</f>
        <v>0.176420763977671</v>
      </c>
      <c r="U21" s="34" t="n">
        <f aca="false">IF(Z21,MIN(1,T21*$B$9),"")</f>
        <v>1</v>
      </c>
      <c r="V21" s="22" t="n">
        <f aca="false">IF(Z21,F21-$B$11*SQRT($B$8*(1/AA21+1/AB21)),"")</f>
        <v>-12.279394259766</v>
      </c>
      <c r="W21" s="22" t="n">
        <f aca="false">IF(Z21,F21+$B$11*SQRT($B$8*(1/AA21+1/AB21)),"")</f>
        <v>4.08701330738503</v>
      </c>
      <c r="X21" s="53" t="str">
        <f aca="false">IF(Z21,IF(U21&lt;$B$5,"Yes","No"),"")</f>
        <v>No</v>
      </c>
      <c r="Z21" s="55" t="b">
        <f aca="false">AND(INDEX('One-Way ANOVA'!$I$11:$I$16,2)&gt;1,INDEX('One-Way ANOVA'!$I$11:$I$16,4)&gt;1)</f>
        <v>1</v>
      </c>
      <c r="AA21" s="23" t="n">
        <f aca="false">INDEX('One-Way ANOVA'!$I$11:$I$16,2)</f>
        <v>14</v>
      </c>
      <c r="AB21" s="23" t="n">
        <f aca="false">INDEX('One-Way ANOVA'!$I$11:$I$16,4)</f>
        <v>15</v>
      </c>
      <c r="AC21" s="56" t="n">
        <f aca="false">IF(Z21,INDEX('One-Way ANOVA'!$L$11:$L$16,2),0)</f>
        <v>57.3241758241758</v>
      </c>
      <c r="AD21" s="56" t="n">
        <f aca="false">IF(Z21,INDEX('One-Way ANOVA'!$L$11:$L$16,4),0)</f>
        <v>86.308380952381</v>
      </c>
      <c r="AE21" s="23" t="n">
        <f aca="false">IF(Z21,MIN(MATCH(MAX(M21,2),Q_df,1),50),1)</f>
        <v>25</v>
      </c>
    </row>
    <row r="22" customFormat="false" ht="15" hidden="false" customHeight="false" outlineLevel="0" collapsed="false">
      <c r="A22" s="57" t="n">
        <f aca="false">IF(Z22,6,"")</f>
        <v>6</v>
      </c>
      <c r="B22" s="58" t="str">
        <f aca="false">IF(Z22,INDEX('One-Way ANOVA'!$H$11:$H$16,3),"")</f>
        <v>Online</v>
      </c>
      <c r="C22" s="58" t="str">
        <f aca="false">IF(Z22,INDEX('One-Way ANOVA'!$H$11:$H$16,4),"")</f>
        <v>Blended</v>
      </c>
      <c r="D22" s="59" t="n">
        <f aca="false">IF(Z22,INDEX('One-Way ANOVA'!$J$11:$J$16,3),"")</f>
        <v>60.61875</v>
      </c>
      <c r="E22" s="59" t="n">
        <f aca="false">IF(Z22,INDEX('One-Way ANOVA'!$J$11:$J$16,4),"")</f>
        <v>74.0533333333333</v>
      </c>
      <c r="F22" s="59" t="n">
        <f aca="false">IF(Z22,D22-E22,"")</f>
        <v>-13.4345833333333</v>
      </c>
      <c r="G22" s="60" t="n">
        <f aca="false">IF(Z22,SQRT($B$8/2*(1/AA22+1/AB22)),"")</f>
        <v>2.04598242669811</v>
      </c>
      <c r="H22" s="60" t="n">
        <f aca="false">IF(Z22,ABS(F22)/G22,"")</f>
        <v>6.56632391267143</v>
      </c>
      <c r="I22" s="59" t="n">
        <f aca="false">IF(Z22,F22-$B$10*G22,"")</f>
        <v>-21.0961883407499</v>
      </c>
      <c r="J22" s="59" t="n">
        <f aca="false">IF(Z22,F22+$B$10*G22,"")</f>
        <v>-5.77297832591672</v>
      </c>
      <c r="K22" s="61" t="str">
        <f aca="false">IF(Z22,IF(H22&gt;=$B$10,"Yes","No"),"")</f>
        <v>Yes</v>
      </c>
      <c r="L22" s="60" t="n">
        <f aca="false">IF(AND(Z22,AC22+AD22&gt;0),SQRT((AC22/AA22+AD22/AB22)/2),"")</f>
        <v>2.25128596132582</v>
      </c>
      <c r="M22" s="62" t="n">
        <f aca="false">IF(L22="","",(AC22/AA22+AD22/AB22)^2/((AC22/AA22)^2/(AA22-1)+(AD22/AB22)^2/(AB22-1)))</f>
        <v>28.1867724252468</v>
      </c>
      <c r="N22" s="60" t="n">
        <f aca="false">IF(L22="","",INDEX(Q_tab,AE22,$Z$6)+(INDEX(Q_tab,AE22+1,$Z$6)-INDEX(Q_tab,AE22,$Z$6))*(1/INDEX(Q_df,AE22)-1/MAX(M22,2))/(1/INDEX(Q_df,AE22)-1/INDEX(Q_df,AE22+1)))</f>
        <v>3.85962427923092</v>
      </c>
      <c r="O22" s="60" t="n">
        <f aca="false">IF(L22="","",ABS(F22)/L22)</f>
        <v>5.96751526199786</v>
      </c>
      <c r="P22" s="59" t="n">
        <f aca="false">IF(L22="","",F22-N22*L22)</f>
        <v>-22.1237012891582</v>
      </c>
      <c r="Q22" s="59" t="n">
        <f aca="false">IF(L22="","",F22+N22*L22)</f>
        <v>-4.74546537750848</v>
      </c>
      <c r="R22" s="61" t="str">
        <f aca="false">IF(L22="","",IF(O22&gt;=N22,"Yes","No"))</f>
        <v>Yes</v>
      </c>
      <c r="S22" s="60" t="n">
        <f aca="false">IF(Z22,F22/SQRT($B$8*(1/AA22+1/AB22)),"")</f>
        <v>-4.64309216611735</v>
      </c>
      <c r="T22" s="63" t="n">
        <f aca="false">IF(Z22,TDIST(ABS(S22),$B$7,2),"")</f>
        <v>2.11782247114914E-005</v>
      </c>
      <c r="U22" s="63" t="n">
        <f aca="false">IF(Z22,MIN(1,T22*$B$9),"")</f>
        <v>0.000127069348268948</v>
      </c>
      <c r="V22" s="59" t="n">
        <f aca="false">IF(Z22,F22-$B$11*SQRT($B$8*(1/AA22+1/AB22)),"")</f>
        <v>-21.3488237840381</v>
      </c>
      <c r="W22" s="59" t="n">
        <f aca="false">IF(Z22,F22+$B$11*SQRT($B$8*(1/AA22+1/AB22)),"")</f>
        <v>-5.52034288262852</v>
      </c>
      <c r="X22" s="61" t="str">
        <f aca="false">IF(Z22,IF(U22&lt;$B$5,"Yes","No"),"")</f>
        <v>Yes</v>
      </c>
      <c r="Z22" s="55" t="b">
        <f aca="false">AND(INDEX('One-Way ANOVA'!$I$11:$I$16,3)&gt;1,INDEX('One-Way ANOVA'!$I$11:$I$16,4)&gt;1)</f>
        <v>1</v>
      </c>
      <c r="AA22" s="23" t="n">
        <f aca="false">INDEX('One-Way ANOVA'!$I$11:$I$16,3)</f>
        <v>16</v>
      </c>
      <c r="AB22" s="23" t="n">
        <f aca="false">INDEX('One-Way ANOVA'!$I$11:$I$16,4)</f>
        <v>15</v>
      </c>
      <c r="AC22" s="56" t="n">
        <f aca="false">IF(Z22,INDEX('One-Way ANOVA'!$L$11:$L$16,3),0)</f>
        <v>70.1229583333333</v>
      </c>
      <c r="AD22" s="56" t="n">
        <f aca="false">IF(Z22,INDEX('One-Way ANOVA'!$L$11:$L$16,4),0)</f>
        <v>86.308380952381</v>
      </c>
      <c r="AE22" s="23" t="n">
        <f aca="false">IF(Z22,MIN(MATCH(MAX(M22,2),Q_df,1),50),1)</f>
        <v>27</v>
      </c>
    </row>
    <row r="23" customFormat="false" ht="15" hidden="false" customHeight="false" outlineLevel="0" collapsed="false">
      <c r="A23" s="30" t="str">
        <f aca="false">IF(Z23,7,"")</f>
        <v/>
      </c>
      <c r="B23" s="28" t="str">
        <f aca="false">IF(Z23,INDEX('One-Way ANOVA'!$H$11:$H$16,1),"")</f>
        <v/>
      </c>
      <c r="C23" s="28" t="str">
        <f aca="false">IF(Z23,INDEX('One-Way ANOVA'!$H$11:$H$16,5),"")</f>
        <v/>
      </c>
      <c r="D23" s="22" t="str">
        <f aca="false">IF(Z23,INDEX('One-Way ANOVA'!$J$11:$J$16,1),"")</f>
        <v/>
      </c>
      <c r="E23" s="22" t="str">
        <f aca="false">IF(Z23,INDEX('One-Way ANOVA'!$J$11:$J$16,5),"")</f>
        <v/>
      </c>
      <c r="F23" s="22" t="str">
        <f aca="false">IF(Z23,D23-E23,"")</f>
        <v/>
      </c>
      <c r="G23" s="33" t="str">
        <f aca="false">IF(Z23,SQRT($B$8/2*(1/AA23+1/AB23)),"")</f>
        <v/>
      </c>
      <c r="H23" s="33" t="str">
        <f aca="false">IF(Z23,ABS(F23)/G23,"")</f>
        <v/>
      </c>
      <c r="I23" s="22" t="str">
        <f aca="false">IF(Z23,F23-$B$10*G23,"")</f>
        <v/>
      </c>
      <c r="J23" s="22" t="str">
        <f aca="false">IF(Z23,F23+$B$10*G23,"")</f>
        <v/>
      </c>
      <c r="K23" s="53" t="str">
        <f aca="false">IF(Z23,IF(H23&gt;=$B$10,"Yes","No"),"")</f>
        <v/>
      </c>
      <c r="L23" s="33" t="str">
        <f aca="false">IF(AND(Z23,AC23+AD23&gt;0),SQRT((AC23/AA23+AD23/AB23)/2),"")</f>
        <v/>
      </c>
      <c r="M23" s="54" t="str">
        <f aca="false">IF(L23="","",(AC23/AA23+AD23/AB23)^2/((AC23/AA23)^2/(AA23-1)+(AD23/AB23)^2/(AB23-1)))</f>
        <v/>
      </c>
      <c r="N23" s="33" t="str">
        <f aca="false">IF(L23="","",INDEX(Q_tab,AE23,$Z$6)+(INDEX(Q_tab,AE23+1,$Z$6)-INDEX(Q_tab,AE23,$Z$6))*(1/INDEX(Q_df,AE23)-1/MAX(M23,2))/(1/INDEX(Q_df,AE23)-1/INDEX(Q_df,AE23+1)))</f>
        <v/>
      </c>
      <c r="O23" s="33" t="str">
        <f aca="false">IF(L23="","",ABS(F23)/L23)</f>
        <v/>
      </c>
      <c r="P23" s="22" t="str">
        <f aca="false">IF(L23="","",F23-N23*L23)</f>
        <v/>
      </c>
      <c r="Q23" s="22" t="str">
        <f aca="false">IF(L23="","",F23+N23*L23)</f>
        <v/>
      </c>
      <c r="R23" s="53" t="str">
        <f aca="false">IF(L23="","",IF(O23&gt;=N23,"Yes","No"))</f>
        <v/>
      </c>
      <c r="S23" s="33" t="str">
        <f aca="false">IF(Z23,F23/SQRT($B$8*(1/AA23+1/AB23)),"")</f>
        <v/>
      </c>
      <c r="T23" s="34" t="str">
        <f aca="false">IF(Z23,TDIST(ABS(S23),$B$7,2),"")</f>
        <v/>
      </c>
      <c r="U23" s="34" t="str">
        <f aca="false">IF(Z23,MIN(1,T23*$B$9),"")</f>
        <v/>
      </c>
      <c r="V23" s="22" t="str">
        <f aca="false">IF(Z23,F23-$B$11*SQRT($B$8*(1/AA23+1/AB23)),"")</f>
        <v/>
      </c>
      <c r="W23" s="22" t="str">
        <f aca="false">IF(Z23,F23+$B$11*SQRT($B$8*(1/AA23+1/AB23)),"")</f>
        <v/>
      </c>
      <c r="X23" s="53" t="str">
        <f aca="false">IF(Z23,IF(U23&lt;$B$5,"Yes","No"),"")</f>
        <v/>
      </c>
      <c r="Z23" s="55" t="b">
        <f aca="false">AND(INDEX('One-Way ANOVA'!$I$11:$I$16,1)&gt;1,INDEX('One-Way ANOVA'!$I$11:$I$16,5)&gt;1)</f>
        <v>0</v>
      </c>
      <c r="AA23" s="23" t="n">
        <f aca="false">INDEX('One-Way ANOVA'!$I$11:$I$16,1)</f>
        <v>15</v>
      </c>
      <c r="AB23" s="23" t="n">
        <f aca="false">INDEX('One-Way ANOVA'!$I$11:$I$16,5)</f>
        <v>0</v>
      </c>
      <c r="AC23" s="23" t="n">
        <f aca="false">IF(Z23,INDEX('One-Way ANOVA'!$L$11:$L$16,1),0)</f>
        <v>0</v>
      </c>
      <c r="AD23" s="23" t="n">
        <f aca="false">IF(Z23,INDEX('One-Way ANOVA'!$L$11:$L$16,5),0)</f>
        <v>0</v>
      </c>
      <c r="AE23" s="23" t="n">
        <f aca="false">IF(Z23,MIN(MATCH(MAX(M23,2),Q_df,1),50),1)</f>
        <v>1</v>
      </c>
    </row>
    <row r="24" customFormat="false" ht="15" hidden="false" customHeight="false" outlineLevel="0" collapsed="false">
      <c r="A24" s="57" t="str">
        <f aca="false">IF(Z24,8,"")</f>
        <v/>
      </c>
      <c r="B24" s="58" t="str">
        <f aca="false">IF(Z24,INDEX('One-Way ANOVA'!$H$11:$H$16,2),"")</f>
        <v/>
      </c>
      <c r="C24" s="58" t="str">
        <f aca="false">IF(Z24,INDEX('One-Way ANOVA'!$H$11:$H$16,5),"")</f>
        <v/>
      </c>
      <c r="D24" s="59" t="str">
        <f aca="false">IF(Z24,INDEX('One-Way ANOVA'!$J$11:$J$16,2),"")</f>
        <v/>
      </c>
      <c r="E24" s="59" t="str">
        <f aca="false">IF(Z24,INDEX('One-Way ANOVA'!$J$11:$J$16,5),"")</f>
        <v/>
      </c>
      <c r="F24" s="59" t="str">
        <f aca="false">IF(Z24,D24-E24,"")</f>
        <v/>
      </c>
      <c r="G24" s="60" t="str">
        <f aca="false">IF(Z24,SQRT($B$8/2*(1/AA24+1/AB24)),"")</f>
        <v/>
      </c>
      <c r="H24" s="60" t="str">
        <f aca="false">IF(Z24,ABS(F24)/G24,"")</f>
        <v/>
      </c>
      <c r="I24" s="59" t="str">
        <f aca="false">IF(Z24,F24-$B$10*G24,"")</f>
        <v/>
      </c>
      <c r="J24" s="59" t="str">
        <f aca="false">IF(Z24,F24+$B$10*G24,"")</f>
        <v/>
      </c>
      <c r="K24" s="61" t="str">
        <f aca="false">IF(Z24,IF(H24&gt;=$B$10,"Yes","No"),"")</f>
        <v/>
      </c>
      <c r="L24" s="60" t="str">
        <f aca="false">IF(AND(Z24,AC24+AD24&gt;0),SQRT((AC24/AA24+AD24/AB24)/2),"")</f>
        <v/>
      </c>
      <c r="M24" s="62" t="str">
        <f aca="false">IF(L24="","",(AC24/AA24+AD24/AB24)^2/((AC24/AA24)^2/(AA24-1)+(AD24/AB24)^2/(AB24-1)))</f>
        <v/>
      </c>
      <c r="N24" s="60" t="str">
        <f aca="false">IF(L24="","",INDEX(Q_tab,AE24,$Z$6)+(INDEX(Q_tab,AE24+1,$Z$6)-INDEX(Q_tab,AE24,$Z$6))*(1/INDEX(Q_df,AE24)-1/MAX(M24,2))/(1/INDEX(Q_df,AE24)-1/INDEX(Q_df,AE24+1)))</f>
        <v/>
      </c>
      <c r="O24" s="60" t="str">
        <f aca="false">IF(L24="","",ABS(F24)/L24)</f>
        <v/>
      </c>
      <c r="P24" s="59" t="str">
        <f aca="false">IF(L24="","",F24-N24*L24)</f>
        <v/>
      </c>
      <c r="Q24" s="59" t="str">
        <f aca="false">IF(L24="","",F24+N24*L24)</f>
        <v/>
      </c>
      <c r="R24" s="61" t="str">
        <f aca="false">IF(L24="","",IF(O24&gt;=N24,"Yes","No"))</f>
        <v/>
      </c>
      <c r="S24" s="60" t="str">
        <f aca="false">IF(Z24,F24/SQRT($B$8*(1/AA24+1/AB24)),"")</f>
        <v/>
      </c>
      <c r="T24" s="63" t="str">
        <f aca="false">IF(Z24,TDIST(ABS(S24),$B$7,2),"")</f>
        <v/>
      </c>
      <c r="U24" s="63" t="str">
        <f aca="false">IF(Z24,MIN(1,T24*$B$9),"")</f>
        <v/>
      </c>
      <c r="V24" s="59" t="str">
        <f aca="false">IF(Z24,F24-$B$11*SQRT($B$8*(1/AA24+1/AB24)),"")</f>
        <v/>
      </c>
      <c r="W24" s="59" t="str">
        <f aca="false">IF(Z24,F24+$B$11*SQRT($B$8*(1/AA24+1/AB24)),"")</f>
        <v/>
      </c>
      <c r="X24" s="61" t="str">
        <f aca="false">IF(Z24,IF(U24&lt;$B$5,"Yes","No"),"")</f>
        <v/>
      </c>
      <c r="Z24" s="55" t="b">
        <f aca="false">AND(INDEX('One-Way ANOVA'!$I$11:$I$16,2)&gt;1,INDEX('One-Way ANOVA'!$I$11:$I$16,5)&gt;1)</f>
        <v>0</v>
      </c>
      <c r="AA24" s="23" t="n">
        <f aca="false">INDEX('One-Way ANOVA'!$I$11:$I$16,2)</f>
        <v>14</v>
      </c>
      <c r="AB24" s="23" t="n">
        <f aca="false">INDEX('One-Way ANOVA'!$I$11:$I$16,5)</f>
        <v>0</v>
      </c>
      <c r="AC24" s="23" t="n">
        <f aca="false">IF(Z24,INDEX('One-Way ANOVA'!$L$11:$L$16,2),0)</f>
        <v>0</v>
      </c>
      <c r="AD24" s="23" t="n">
        <f aca="false">IF(Z24,INDEX('One-Way ANOVA'!$L$11:$L$16,5),0)</f>
        <v>0</v>
      </c>
      <c r="AE24" s="23" t="n">
        <f aca="false">IF(Z24,MIN(MATCH(MAX(M24,2),Q_df,1),50),1)</f>
        <v>1</v>
      </c>
    </row>
    <row r="25" customFormat="false" ht="15" hidden="false" customHeight="false" outlineLevel="0" collapsed="false">
      <c r="A25" s="30" t="str">
        <f aca="false">IF(Z25,9,"")</f>
        <v/>
      </c>
      <c r="B25" s="28" t="str">
        <f aca="false">IF(Z25,INDEX('One-Way ANOVA'!$H$11:$H$16,3),"")</f>
        <v/>
      </c>
      <c r="C25" s="28" t="str">
        <f aca="false">IF(Z25,INDEX('One-Way ANOVA'!$H$11:$H$16,5),"")</f>
        <v/>
      </c>
      <c r="D25" s="22" t="str">
        <f aca="false">IF(Z25,INDEX('One-Way ANOVA'!$J$11:$J$16,3),"")</f>
        <v/>
      </c>
      <c r="E25" s="22" t="str">
        <f aca="false">IF(Z25,INDEX('One-Way ANOVA'!$J$11:$J$16,5),"")</f>
        <v/>
      </c>
      <c r="F25" s="22" t="str">
        <f aca="false">IF(Z25,D25-E25,"")</f>
        <v/>
      </c>
      <c r="G25" s="33" t="str">
        <f aca="false">IF(Z25,SQRT($B$8/2*(1/AA25+1/AB25)),"")</f>
        <v/>
      </c>
      <c r="H25" s="33" t="str">
        <f aca="false">IF(Z25,ABS(F25)/G25,"")</f>
        <v/>
      </c>
      <c r="I25" s="22" t="str">
        <f aca="false">IF(Z25,F25-$B$10*G25,"")</f>
        <v/>
      </c>
      <c r="J25" s="22" t="str">
        <f aca="false">IF(Z25,F25+$B$10*G25,"")</f>
        <v/>
      </c>
      <c r="K25" s="53" t="str">
        <f aca="false">IF(Z25,IF(H25&gt;=$B$10,"Yes","No"),"")</f>
        <v/>
      </c>
      <c r="L25" s="33" t="str">
        <f aca="false">IF(AND(Z25,AC25+AD25&gt;0),SQRT((AC25/AA25+AD25/AB25)/2),"")</f>
        <v/>
      </c>
      <c r="M25" s="54" t="str">
        <f aca="false">IF(L25="","",(AC25/AA25+AD25/AB25)^2/((AC25/AA25)^2/(AA25-1)+(AD25/AB25)^2/(AB25-1)))</f>
        <v/>
      </c>
      <c r="N25" s="33" t="str">
        <f aca="false">IF(L25="","",INDEX(Q_tab,AE25,$Z$6)+(INDEX(Q_tab,AE25+1,$Z$6)-INDEX(Q_tab,AE25,$Z$6))*(1/INDEX(Q_df,AE25)-1/MAX(M25,2))/(1/INDEX(Q_df,AE25)-1/INDEX(Q_df,AE25+1)))</f>
        <v/>
      </c>
      <c r="O25" s="33" t="str">
        <f aca="false">IF(L25="","",ABS(F25)/L25)</f>
        <v/>
      </c>
      <c r="P25" s="22" t="str">
        <f aca="false">IF(L25="","",F25-N25*L25)</f>
        <v/>
      </c>
      <c r="Q25" s="22" t="str">
        <f aca="false">IF(L25="","",F25+N25*L25)</f>
        <v/>
      </c>
      <c r="R25" s="53" t="str">
        <f aca="false">IF(L25="","",IF(O25&gt;=N25,"Yes","No"))</f>
        <v/>
      </c>
      <c r="S25" s="33" t="str">
        <f aca="false">IF(Z25,F25/SQRT($B$8*(1/AA25+1/AB25)),"")</f>
        <v/>
      </c>
      <c r="T25" s="34" t="str">
        <f aca="false">IF(Z25,TDIST(ABS(S25),$B$7,2),"")</f>
        <v/>
      </c>
      <c r="U25" s="34" t="str">
        <f aca="false">IF(Z25,MIN(1,T25*$B$9),"")</f>
        <v/>
      </c>
      <c r="V25" s="22" t="str">
        <f aca="false">IF(Z25,F25-$B$11*SQRT($B$8*(1/AA25+1/AB25)),"")</f>
        <v/>
      </c>
      <c r="W25" s="22" t="str">
        <f aca="false">IF(Z25,F25+$B$11*SQRT($B$8*(1/AA25+1/AB25)),"")</f>
        <v/>
      </c>
      <c r="X25" s="53" t="str">
        <f aca="false">IF(Z25,IF(U25&lt;$B$5,"Yes","No"),"")</f>
        <v/>
      </c>
      <c r="Z25" s="55" t="b">
        <f aca="false">AND(INDEX('One-Way ANOVA'!$I$11:$I$16,3)&gt;1,INDEX('One-Way ANOVA'!$I$11:$I$16,5)&gt;1)</f>
        <v>0</v>
      </c>
      <c r="AA25" s="23" t="n">
        <f aca="false">INDEX('One-Way ANOVA'!$I$11:$I$16,3)</f>
        <v>16</v>
      </c>
      <c r="AB25" s="23" t="n">
        <f aca="false">INDEX('One-Way ANOVA'!$I$11:$I$16,5)</f>
        <v>0</v>
      </c>
      <c r="AC25" s="23" t="n">
        <f aca="false">IF(Z25,INDEX('One-Way ANOVA'!$L$11:$L$16,3),0)</f>
        <v>0</v>
      </c>
      <c r="AD25" s="23" t="n">
        <f aca="false">IF(Z25,INDEX('One-Way ANOVA'!$L$11:$L$16,5),0)</f>
        <v>0</v>
      </c>
      <c r="AE25" s="23" t="n">
        <f aca="false">IF(Z25,MIN(MATCH(MAX(M25,2),Q_df,1),50),1)</f>
        <v>1</v>
      </c>
    </row>
    <row r="26" customFormat="false" ht="15" hidden="false" customHeight="false" outlineLevel="0" collapsed="false">
      <c r="A26" s="57" t="str">
        <f aca="false">IF(Z26,10,"")</f>
        <v/>
      </c>
      <c r="B26" s="58" t="str">
        <f aca="false">IF(Z26,INDEX('One-Way ANOVA'!$H$11:$H$16,4),"")</f>
        <v/>
      </c>
      <c r="C26" s="58" t="str">
        <f aca="false">IF(Z26,INDEX('One-Way ANOVA'!$H$11:$H$16,5),"")</f>
        <v/>
      </c>
      <c r="D26" s="59" t="str">
        <f aca="false">IF(Z26,INDEX('One-Way ANOVA'!$J$11:$J$16,4),"")</f>
        <v/>
      </c>
      <c r="E26" s="59" t="str">
        <f aca="false">IF(Z26,INDEX('One-Way ANOVA'!$J$11:$J$16,5),"")</f>
        <v/>
      </c>
      <c r="F26" s="59" t="str">
        <f aca="false">IF(Z26,D26-E26,"")</f>
        <v/>
      </c>
      <c r="G26" s="60" t="str">
        <f aca="false">IF(Z26,SQRT($B$8/2*(1/AA26+1/AB26)),"")</f>
        <v/>
      </c>
      <c r="H26" s="60" t="str">
        <f aca="false">IF(Z26,ABS(F26)/G26,"")</f>
        <v/>
      </c>
      <c r="I26" s="59" t="str">
        <f aca="false">IF(Z26,F26-$B$10*G26,"")</f>
        <v/>
      </c>
      <c r="J26" s="59" t="str">
        <f aca="false">IF(Z26,F26+$B$10*G26,"")</f>
        <v/>
      </c>
      <c r="K26" s="61" t="str">
        <f aca="false">IF(Z26,IF(H26&gt;=$B$10,"Yes","No"),"")</f>
        <v/>
      </c>
      <c r="L26" s="60" t="str">
        <f aca="false">IF(AND(Z26,AC26+AD26&gt;0),SQRT((AC26/AA26+AD26/AB26)/2),"")</f>
        <v/>
      </c>
      <c r="M26" s="62" t="str">
        <f aca="false">IF(L26="","",(AC26/AA26+AD26/AB26)^2/((AC26/AA26)^2/(AA26-1)+(AD26/AB26)^2/(AB26-1)))</f>
        <v/>
      </c>
      <c r="N26" s="60" t="str">
        <f aca="false">IF(L26="","",INDEX(Q_tab,AE26,$Z$6)+(INDEX(Q_tab,AE26+1,$Z$6)-INDEX(Q_tab,AE26,$Z$6))*(1/INDEX(Q_df,AE26)-1/MAX(M26,2))/(1/INDEX(Q_df,AE26)-1/INDEX(Q_df,AE26+1)))</f>
        <v/>
      </c>
      <c r="O26" s="60" t="str">
        <f aca="false">IF(L26="","",ABS(F26)/L26)</f>
        <v/>
      </c>
      <c r="P26" s="59" t="str">
        <f aca="false">IF(L26="","",F26-N26*L26)</f>
        <v/>
      </c>
      <c r="Q26" s="59" t="str">
        <f aca="false">IF(L26="","",F26+N26*L26)</f>
        <v/>
      </c>
      <c r="R26" s="61" t="str">
        <f aca="false">IF(L26="","",IF(O26&gt;=N26,"Yes","No"))</f>
        <v/>
      </c>
      <c r="S26" s="60" t="str">
        <f aca="false">IF(Z26,F26/SQRT($B$8*(1/AA26+1/AB26)),"")</f>
        <v/>
      </c>
      <c r="T26" s="63" t="str">
        <f aca="false">IF(Z26,TDIST(ABS(S26),$B$7,2),"")</f>
        <v/>
      </c>
      <c r="U26" s="63" t="str">
        <f aca="false">IF(Z26,MIN(1,T26*$B$9),"")</f>
        <v/>
      </c>
      <c r="V26" s="59" t="str">
        <f aca="false">IF(Z26,F26-$B$11*SQRT($B$8*(1/AA26+1/AB26)),"")</f>
        <v/>
      </c>
      <c r="W26" s="59" t="str">
        <f aca="false">IF(Z26,F26+$B$11*SQRT($B$8*(1/AA26+1/AB26)),"")</f>
        <v/>
      </c>
      <c r="X26" s="61" t="str">
        <f aca="false">IF(Z26,IF(U26&lt;$B$5,"Yes","No"),"")</f>
        <v/>
      </c>
      <c r="Z26" s="55" t="b">
        <f aca="false">AND(INDEX('One-Way ANOVA'!$I$11:$I$16,4)&gt;1,INDEX('One-Way ANOVA'!$I$11:$I$16,5)&gt;1)</f>
        <v>0</v>
      </c>
      <c r="AA26" s="23" t="n">
        <f aca="false">INDEX('One-Way ANOVA'!$I$11:$I$16,4)</f>
        <v>15</v>
      </c>
      <c r="AB26" s="23" t="n">
        <f aca="false">INDEX('One-Way ANOVA'!$I$11:$I$16,5)</f>
        <v>0</v>
      </c>
      <c r="AC26" s="23" t="n">
        <f aca="false">IF(Z26,INDEX('One-Way ANOVA'!$L$11:$L$16,4),0)</f>
        <v>0</v>
      </c>
      <c r="AD26" s="23" t="n">
        <f aca="false">IF(Z26,INDEX('One-Way ANOVA'!$L$11:$L$16,5),0)</f>
        <v>0</v>
      </c>
      <c r="AE26" s="23" t="n">
        <f aca="false">IF(Z26,MIN(MATCH(MAX(M26,2),Q_df,1),50),1)</f>
        <v>1</v>
      </c>
    </row>
    <row r="27" customFormat="false" ht="15" hidden="false" customHeight="false" outlineLevel="0" collapsed="false">
      <c r="A27" s="30" t="str">
        <f aca="false">IF(Z27,11,"")</f>
        <v/>
      </c>
      <c r="B27" s="28" t="str">
        <f aca="false">IF(Z27,INDEX('One-Way ANOVA'!$H$11:$H$16,1),"")</f>
        <v/>
      </c>
      <c r="C27" s="28" t="str">
        <f aca="false">IF(Z27,INDEX('One-Way ANOVA'!$H$11:$H$16,6),"")</f>
        <v/>
      </c>
      <c r="D27" s="22" t="str">
        <f aca="false">IF(Z27,INDEX('One-Way ANOVA'!$J$11:$J$16,1),"")</f>
        <v/>
      </c>
      <c r="E27" s="22" t="str">
        <f aca="false">IF(Z27,INDEX('One-Way ANOVA'!$J$11:$J$16,6),"")</f>
        <v/>
      </c>
      <c r="F27" s="22" t="str">
        <f aca="false">IF(Z27,D27-E27,"")</f>
        <v/>
      </c>
      <c r="G27" s="33" t="str">
        <f aca="false">IF(Z27,SQRT($B$8/2*(1/AA27+1/AB27)),"")</f>
        <v/>
      </c>
      <c r="H27" s="33" t="str">
        <f aca="false">IF(Z27,ABS(F27)/G27,"")</f>
        <v/>
      </c>
      <c r="I27" s="22" t="str">
        <f aca="false">IF(Z27,F27-$B$10*G27,"")</f>
        <v/>
      </c>
      <c r="J27" s="22" t="str">
        <f aca="false">IF(Z27,F27+$B$10*G27,"")</f>
        <v/>
      </c>
      <c r="K27" s="53" t="str">
        <f aca="false">IF(Z27,IF(H27&gt;=$B$10,"Yes","No"),"")</f>
        <v/>
      </c>
      <c r="L27" s="33" t="str">
        <f aca="false">IF(AND(Z27,AC27+AD27&gt;0),SQRT((AC27/AA27+AD27/AB27)/2),"")</f>
        <v/>
      </c>
      <c r="M27" s="54" t="str">
        <f aca="false">IF(L27="","",(AC27/AA27+AD27/AB27)^2/((AC27/AA27)^2/(AA27-1)+(AD27/AB27)^2/(AB27-1)))</f>
        <v/>
      </c>
      <c r="N27" s="33" t="str">
        <f aca="false">IF(L27="","",INDEX(Q_tab,AE27,$Z$6)+(INDEX(Q_tab,AE27+1,$Z$6)-INDEX(Q_tab,AE27,$Z$6))*(1/INDEX(Q_df,AE27)-1/MAX(M27,2))/(1/INDEX(Q_df,AE27)-1/INDEX(Q_df,AE27+1)))</f>
        <v/>
      </c>
      <c r="O27" s="33" t="str">
        <f aca="false">IF(L27="","",ABS(F27)/L27)</f>
        <v/>
      </c>
      <c r="P27" s="22" t="str">
        <f aca="false">IF(L27="","",F27-N27*L27)</f>
        <v/>
      </c>
      <c r="Q27" s="22" t="str">
        <f aca="false">IF(L27="","",F27+N27*L27)</f>
        <v/>
      </c>
      <c r="R27" s="53" t="str">
        <f aca="false">IF(L27="","",IF(O27&gt;=N27,"Yes","No"))</f>
        <v/>
      </c>
      <c r="S27" s="33" t="str">
        <f aca="false">IF(Z27,F27/SQRT($B$8*(1/AA27+1/AB27)),"")</f>
        <v/>
      </c>
      <c r="T27" s="34" t="str">
        <f aca="false">IF(Z27,TDIST(ABS(S27),$B$7,2),"")</f>
        <v/>
      </c>
      <c r="U27" s="34" t="str">
        <f aca="false">IF(Z27,MIN(1,T27*$B$9),"")</f>
        <v/>
      </c>
      <c r="V27" s="22" t="str">
        <f aca="false">IF(Z27,F27-$B$11*SQRT($B$8*(1/AA27+1/AB27)),"")</f>
        <v/>
      </c>
      <c r="W27" s="22" t="str">
        <f aca="false">IF(Z27,F27+$B$11*SQRT($B$8*(1/AA27+1/AB27)),"")</f>
        <v/>
      </c>
      <c r="X27" s="53" t="str">
        <f aca="false">IF(Z27,IF(U27&lt;$B$5,"Yes","No"),"")</f>
        <v/>
      </c>
      <c r="Z27" s="55" t="b">
        <f aca="false">AND(INDEX('One-Way ANOVA'!$I$11:$I$16,1)&gt;1,INDEX('One-Way ANOVA'!$I$11:$I$16,6)&gt;1)</f>
        <v>0</v>
      </c>
      <c r="AA27" s="23" t="n">
        <f aca="false">INDEX('One-Way ANOVA'!$I$11:$I$16,1)</f>
        <v>15</v>
      </c>
      <c r="AB27" s="23" t="n">
        <f aca="false">INDEX('One-Way ANOVA'!$I$11:$I$16,6)</f>
        <v>0</v>
      </c>
      <c r="AC27" s="23" t="n">
        <f aca="false">IF(Z27,INDEX('One-Way ANOVA'!$L$11:$L$16,1),0)</f>
        <v>0</v>
      </c>
      <c r="AD27" s="23" t="n">
        <f aca="false">IF(Z27,INDEX('One-Way ANOVA'!$L$11:$L$16,6),0)</f>
        <v>0</v>
      </c>
      <c r="AE27" s="23" t="n">
        <f aca="false">IF(Z27,MIN(MATCH(MAX(M27,2),Q_df,1),50),1)</f>
        <v>1</v>
      </c>
    </row>
    <row r="28" customFormat="false" ht="15" hidden="false" customHeight="false" outlineLevel="0" collapsed="false">
      <c r="A28" s="57" t="str">
        <f aca="false">IF(Z28,12,"")</f>
        <v/>
      </c>
      <c r="B28" s="58" t="str">
        <f aca="false">IF(Z28,INDEX('One-Way ANOVA'!$H$11:$H$16,2),"")</f>
        <v/>
      </c>
      <c r="C28" s="58" t="str">
        <f aca="false">IF(Z28,INDEX('One-Way ANOVA'!$H$11:$H$16,6),"")</f>
        <v/>
      </c>
      <c r="D28" s="59" t="str">
        <f aca="false">IF(Z28,INDEX('One-Way ANOVA'!$J$11:$J$16,2),"")</f>
        <v/>
      </c>
      <c r="E28" s="59" t="str">
        <f aca="false">IF(Z28,INDEX('One-Way ANOVA'!$J$11:$J$16,6),"")</f>
        <v/>
      </c>
      <c r="F28" s="59" t="str">
        <f aca="false">IF(Z28,D28-E28,"")</f>
        <v/>
      </c>
      <c r="G28" s="60" t="str">
        <f aca="false">IF(Z28,SQRT($B$8/2*(1/AA28+1/AB28)),"")</f>
        <v/>
      </c>
      <c r="H28" s="60" t="str">
        <f aca="false">IF(Z28,ABS(F28)/G28,"")</f>
        <v/>
      </c>
      <c r="I28" s="59" t="str">
        <f aca="false">IF(Z28,F28-$B$10*G28,"")</f>
        <v/>
      </c>
      <c r="J28" s="59" t="str">
        <f aca="false">IF(Z28,F28+$B$10*G28,"")</f>
        <v/>
      </c>
      <c r="K28" s="61" t="str">
        <f aca="false">IF(Z28,IF(H28&gt;=$B$10,"Yes","No"),"")</f>
        <v/>
      </c>
      <c r="L28" s="60" t="str">
        <f aca="false">IF(AND(Z28,AC28+AD28&gt;0),SQRT((AC28/AA28+AD28/AB28)/2),"")</f>
        <v/>
      </c>
      <c r="M28" s="62" t="str">
        <f aca="false">IF(L28="","",(AC28/AA28+AD28/AB28)^2/((AC28/AA28)^2/(AA28-1)+(AD28/AB28)^2/(AB28-1)))</f>
        <v/>
      </c>
      <c r="N28" s="60" t="str">
        <f aca="false">IF(L28="","",INDEX(Q_tab,AE28,$Z$6)+(INDEX(Q_tab,AE28+1,$Z$6)-INDEX(Q_tab,AE28,$Z$6))*(1/INDEX(Q_df,AE28)-1/MAX(M28,2))/(1/INDEX(Q_df,AE28)-1/INDEX(Q_df,AE28+1)))</f>
        <v/>
      </c>
      <c r="O28" s="60" t="str">
        <f aca="false">IF(L28="","",ABS(F28)/L28)</f>
        <v/>
      </c>
      <c r="P28" s="59" t="str">
        <f aca="false">IF(L28="","",F28-N28*L28)</f>
        <v/>
      </c>
      <c r="Q28" s="59" t="str">
        <f aca="false">IF(L28="","",F28+N28*L28)</f>
        <v/>
      </c>
      <c r="R28" s="61" t="str">
        <f aca="false">IF(L28="","",IF(O28&gt;=N28,"Yes","No"))</f>
        <v/>
      </c>
      <c r="S28" s="60" t="str">
        <f aca="false">IF(Z28,F28/SQRT($B$8*(1/AA28+1/AB28)),"")</f>
        <v/>
      </c>
      <c r="T28" s="63" t="str">
        <f aca="false">IF(Z28,TDIST(ABS(S28),$B$7,2),"")</f>
        <v/>
      </c>
      <c r="U28" s="63" t="str">
        <f aca="false">IF(Z28,MIN(1,T28*$B$9),"")</f>
        <v/>
      </c>
      <c r="V28" s="59" t="str">
        <f aca="false">IF(Z28,F28-$B$11*SQRT($B$8*(1/AA28+1/AB28)),"")</f>
        <v/>
      </c>
      <c r="W28" s="59" t="str">
        <f aca="false">IF(Z28,F28+$B$11*SQRT($B$8*(1/AA28+1/AB28)),"")</f>
        <v/>
      </c>
      <c r="X28" s="61" t="str">
        <f aca="false">IF(Z28,IF(U28&lt;$B$5,"Yes","No"),"")</f>
        <v/>
      </c>
      <c r="Z28" s="55" t="b">
        <f aca="false">AND(INDEX('One-Way ANOVA'!$I$11:$I$16,2)&gt;1,INDEX('One-Way ANOVA'!$I$11:$I$16,6)&gt;1)</f>
        <v>0</v>
      </c>
      <c r="AA28" s="23" t="n">
        <f aca="false">INDEX('One-Way ANOVA'!$I$11:$I$16,2)</f>
        <v>14</v>
      </c>
      <c r="AB28" s="23" t="n">
        <f aca="false">INDEX('One-Way ANOVA'!$I$11:$I$16,6)</f>
        <v>0</v>
      </c>
      <c r="AC28" s="23" t="n">
        <f aca="false">IF(Z28,INDEX('One-Way ANOVA'!$L$11:$L$16,2),0)</f>
        <v>0</v>
      </c>
      <c r="AD28" s="23" t="n">
        <f aca="false">IF(Z28,INDEX('One-Way ANOVA'!$L$11:$L$16,6),0)</f>
        <v>0</v>
      </c>
      <c r="AE28" s="23" t="n">
        <f aca="false">IF(Z28,MIN(MATCH(MAX(M28,2),Q_df,1),50),1)</f>
        <v>1</v>
      </c>
    </row>
    <row r="29" customFormat="false" ht="15" hidden="false" customHeight="false" outlineLevel="0" collapsed="false">
      <c r="A29" s="30" t="str">
        <f aca="false">IF(Z29,13,"")</f>
        <v/>
      </c>
      <c r="B29" s="28" t="str">
        <f aca="false">IF(Z29,INDEX('One-Way ANOVA'!$H$11:$H$16,3),"")</f>
        <v/>
      </c>
      <c r="C29" s="28" t="str">
        <f aca="false">IF(Z29,INDEX('One-Way ANOVA'!$H$11:$H$16,6),"")</f>
        <v/>
      </c>
      <c r="D29" s="22" t="str">
        <f aca="false">IF(Z29,INDEX('One-Way ANOVA'!$J$11:$J$16,3),"")</f>
        <v/>
      </c>
      <c r="E29" s="22" t="str">
        <f aca="false">IF(Z29,INDEX('One-Way ANOVA'!$J$11:$J$16,6),"")</f>
        <v/>
      </c>
      <c r="F29" s="22" t="str">
        <f aca="false">IF(Z29,D29-E29,"")</f>
        <v/>
      </c>
      <c r="G29" s="33" t="str">
        <f aca="false">IF(Z29,SQRT($B$8/2*(1/AA29+1/AB29)),"")</f>
        <v/>
      </c>
      <c r="H29" s="33" t="str">
        <f aca="false">IF(Z29,ABS(F29)/G29,"")</f>
        <v/>
      </c>
      <c r="I29" s="22" t="str">
        <f aca="false">IF(Z29,F29-$B$10*G29,"")</f>
        <v/>
      </c>
      <c r="J29" s="22" t="str">
        <f aca="false">IF(Z29,F29+$B$10*G29,"")</f>
        <v/>
      </c>
      <c r="K29" s="53" t="str">
        <f aca="false">IF(Z29,IF(H29&gt;=$B$10,"Yes","No"),"")</f>
        <v/>
      </c>
      <c r="L29" s="33" t="str">
        <f aca="false">IF(AND(Z29,AC29+AD29&gt;0),SQRT((AC29/AA29+AD29/AB29)/2),"")</f>
        <v/>
      </c>
      <c r="M29" s="54" t="str">
        <f aca="false">IF(L29="","",(AC29/AA29+AD29/AB29)^2/((AC29/AA29)^2/(AA29-1)+(AD29/AB29)^2/(AB29-1)))</f>
        <v/>
      </c>
      <c r="N29" s="33" t="str">
        <f aca="false">IF(L29="","",INDEX(Q_tab,AE29,$Z$6)+(INDEX(Q_tab,AE29+1,$Z$6)-INDEX(Q_tab,AE29,$Z$6))*(1/INDEX(Q_df,AE29)-1/MAX(M29,2))/(1/INDEX(Q_df,AE29)-1/INDEX(Q_df,AE29+1)))</f>
        <v/>
      </c>
      <c r="O29" s="33" t="str">
        <f aca="false">IF(L29="","",ABS(F29)/L29)</f>
        <v/>
      </c>
      <c r="P29" s="22" t="str">
        <f aca="false">IF(L29="","",F29-N29*L29)</f>
        <v/>
      </c>
      <c r="Q29" s="22" t="str">
        <f aca="false">IF(L29="","",F29+N29*L29)</f>
        <v/>
      </c>
      <c r="R29" s="53" t="str">
        <f aca="false">IF(L29="","",IF(O29&gt;=N29,"Yes","No"))</f>
        <v/>
      </c>
      <c r="S29" s="33" t="str">
        <f aca="false">IF(Z29,F29/SQRT($B$8*(1/AA29+1/AB29)),"")</f>
        <v/>
      </c>
      <c r="T29" s="34" t="str">
        <f aca="false">IF(Z29,TDIST(ABS(S29),$B$7,2),"")</f>
        <v/>
      </c>
      <c r="U29" s="34" t="str">
        <f aca="false">IF(Z29,MIN(1,T29*$B$9),"")</f>
        <v/>
      </c>
      <c r="V29" s="22" t="str">
        <f aca="false">IF(Z29,F29-$B$11*SQRT($B$8*(1/AA29+1/AB29)),"")</f>
        <v/>
      </c>
      <c r="W29" s="22" t="str">
        <f aca="false">IF(Z29,F29+$B$11*SQRT($B$8*(1/AA29+1/AB29)),"")</f>
        <v/>
      </c>
      <c r="X29" s="53" t="str">
        <f aca="false">IF(Z29,IF(U29&lt;$B$5,"Yes","No"),"")</f>
        <v/>
      </c>
      <c r="Z29" s="55" t="b">
        <f aca="false">AND(INDEX('One-Way ANOVA'!$I$11:$I$16,3)&gt;1,INDEX('One-Way ANOVA'!$I$11:$I$16,6)&gt;1)</f>
        <v>0</v>
      </c>
      <c r="AA29" s="23" t="n">
        <f aca="false">INDEX('One-Way ANOVA'!$I$11:$I$16,3)</f>
        <v>16</v>
      </c>
      <c r="AB29" s="23" t="n">
        <f aca="false">INDEX('One-Way ANOVA'!$I$11:$I$16,6)</f>
        <v>0</v>
      </c>
      <c r="AC29" s="23" t="n">
        <f aca="false">IF(Z29,INDEX('One-Way ANOVA'!$L$11:$L$16,3),0)</f>
        <v>0</v>
      </c>
      <c r="AD29" s="23" t="n">
        <f aca="false">IF(Z29,INDEX('One-Way ANOVA'!$L$11:$L$16,6),0)</f>
        <v>0</v>
      </c>
      <c r="AE29" s="23" t="n">
        <f aca="false">IF(Z29,MIN(MATCH(MAX(M29,2),Q_df,1),50),1)</f>
        <v>1</v>
      </c>
    </row>
    <row r="30" customFormat="false" ht="15" hidden="false" customHeight="false" outlineLevel="0" collapsed="false">
      <c r="A30" s="57" t="str">
        <f aca="false">IF(Z30,14,"")</f>
        <v/>
      </c>
      <c r="B30" s="58" t="str">
        <f aca="false">IF(Z30,INDEX('One-Way ANOVA'!$H$11:$H$16,4),"")</f>
        <v/>
      </c>
      <c r="C30" s="58" t="str">
        <f aca="false">IF(Z30,INDEX('One-Way ANOVA'!$H$11:$H$16,6),"")</f>
        <v/>
      </c>
      <c r="D30" s="59" t="str">
        <f aca="false">IF(Z30,INDEX('One-Way ANOVA'!$J$11:$J$16,4),"")</f>
        <v/>
      </c>
      <c r="E30" s="59" t="str">
        <f aca="false">IF(Z30,INDEX('One-Way ANOVA'!$J$11:$J$16,6),"")</f>
        <v/>
      </c>
      <c r="F30" s="59" t="str">
        <f aca="false">IF(Z30,D30-E30,"")</f>
        <v/>
      </c>
      <c r="G30" s="60" t="str">
        <f aca="false">IF(Z30,SQRT($B$8/2*(1/AA30+1/AB30)),"")</f>
        <v/>
      </c>
      <c r="H30" s="60" t="str">
        <f aca="false">IF(Z30,ABS(F30)/G30,"")</f>
        <v/>
      </c>
      <c r="I30" s="59" t="str">
        <f aca="false">IF(Z30,F30-$B$10*G30,"")</f>
        <v/>
      </c>
      <c r="J30" s="59" t="str">
        <f aca="false">IF(Z30,F30+$B$10*G30,"")</f>
        <v/>
      </c>
      <c r="K30" s="61" t="str">
        <f aca="false">IF(Z30,IF(H30&gt;=$B$10,"Yes","No"),"")</f>
        <v/>
      </c>
      <c r="L30" s="60" t="str">
        <f aca="false">IF(AND(Z30,AC30+AD30&gt;0),SQRT((AC30/AA30+AD30/AB30)/2),"")</f>
        <v/>
      </c>
      <c r="M30" s="62" t="str">
        <f aca="false">IF(L30="","",(AC30/AA30+AD30/AB30)^2/((AC30/AA30)^2/(AA30-1)+(AD30/AB30)^2/(AB30-1)))</f>
        <v/>
      </c>
      <c r="N30" s="60" t="str">
        <f aca="false">IF(L30="","",INDEX(Q_tab,AE30,$Z$6)+(INDEX(Q_tab,AE30+1,$Z$6)-INDEX(Q_tab,AE30,$Z$6))*(1/INDEX(Q_df,AE30)-1/MAX(M30,2))/(1/INDEX(Q_df,AE30)-1/INDEX(Q_df,AE30+1)))</f>
        <v/>
      </c>
      <c r="O30" s="60" t="str">
        <f aca="false">IF(L30="","",ABS(F30)/L30)</f>
        <v/>
      </c>
      <c r="P30" s="59" t="str">
        <f aca="false">IF(L30="","",F30-N30*L30)</f>
        <v/>
      </c>
      <c r="Q30" s="59" t="str">
        <f aca="false">IF(L30="","",F30+N30*L30)</f>
        <v/>
      </c>
      <c r="R30" s="61" t="str">
        <f aca="false">IF(L30="","",IF(O30&gt;=N30,"Yes","No"))</f>
        <v/>
      </c>
      <c r="S30" s="60" t="str">
        <f aca="false">IF(Z30,F30/SQRT($B$8*(1/AA30+1/AB30)),"")</f>
        <v/>
      </c>
      <c r="T30" s="63" t="str">
        <f aca="false">IF(Z30,TDIST(ABS(S30),$B$7,2),"")</f>
        <v/>
      </c>
      <c r="U30" s="63" t="str">
        <f aca="false">IF(Z30,MIN(1,T30*$B$9),"")</f>
        <v/>
      </c>
      <c r="V30" s="59" t="str">
        <f aca="false">IF(Z30,F30-$B$11*SQRT($B$8*(1/AA30+1/AB30)),"")</f>
        <v/>
      </c>
      <c r="W30" s="59" t="str">
        <f aca="false">IF(Z30,F30+$B$11*SQRT($B$8*(1/AA30+1/AB30)),"")</f>
        <v/>
      </c>
      <c r="X30" s="61" t="str">
        <f aca="false">IF(Z30,IF(U30&lt;$B$5,"Yes","No"),"")</f>
        <v/>
      </c>
      <c r="Z30" s="55" t="b">
        <f aca="false">AND(INDEX('One-Way ANOVA'!$I$11:$I$16,4)&gt;1,INDEX('One-Way ANOVA'!$I$11:$I$16,6)&gt;1)</f>
        <v>0</v>
      </c>
      <c r="AA30" s="23" t="n">
        <f aca="false">INDEX('One-Way ANOVA'!$I$11:$I$16,4)</f>
        <v>15</v>
      </c>
      <c r="AB30" s="23" t="n">
        <f aca="false">INDEX('One-Way ANOVA'!$I$11:$I$16,6)</f>
        <v>0</v>
      </c>
      <c r="AC30" s="23" t="n">
        <f aca="false">IF(Z30,INDEX('One-Way ANOVA'!$L$11:$L$16,4),0)</f>
        <v>0</v>
      </c>
      <c r="AD30" s="23" t="n">
        <f aca="false">IF(Z30,INDEX('One-Way ANOVA'!$L$11:$L$16,6),0)</f>
        <v>0</v>
      </c>
      <c r="AE30" s="23" t="n">
        <f aca="false">IF(Z30,MIN(MATCH(MAX(M30,2),Q_df,1),50),1)</f>
        <v>1</v>
      </c>
    </row>
    <row r="31" customFormat="false" ht="15" hidden="false" customHeight="false" outlineLevel="0" collapsed="false">
      <c r="A31" s="30" t="str">
        <f aca="false">IF(Z31,15,"")</f>
        <v/>
      </c>
      <c r="B31" s="28" t="str">
        <f aca="false">IF(Z31,INDEX('One-Way ANOVA'!$H$11:$H$16,5),"")</f>
        <v/>
      </c>
      <c r="C31" s="28" t="str">
        <f aca="false">IF(Z31,INDEX('One-Way ANOVA'!$H$11:$H$16,6),"")</f>
        <v/>
      </c>
      <c r="D31" s="22" t="str">
        <f aca="false">IF(Z31,INDEX('One-Way ANOVA'!$J$11:$J$16,5),"")</f>
        <v/>
      </c>
      <c r="E31" s="22" t="str">
        <f aca="false">IF(Z31,INDEX('One-Way ANOVA'!$J$11:$J$16,6),"")</f>
        <v/>
      </c>
      <c r="F31" s="22" t="str">
        <f aca="false">IF(Z31,D31-E31,"")</f>
        <v/>
      </c>
      <c r="G31" s="33" t="str">
        <f aca="false">IF(Z31,SQRT($B$8/2*(1/AA31+1/AB31)),"")</f>
        <v/>
      </c>
      <c r="H31" s="33" t="str">
        <f aca="false">IF(Z31,ABS(F31)/G31,"")</f>
        <v/>
      </c>
      <c r="I31" s="22" t="str">
        <f aca="false">IF(Z31,F31-$B$10*G31,"")</f>
        <v/>
      </c>
      <c r="J31" s="22" t="str">
        <f aca="false">IF(Z31,F31+$B$10*G31,"")</f>
        <v/>
      </c>
      <c r="K31" s="53" t="str">
        <f aca="false">IF(Z31,IF(H31&gt;=$B$10,"Yes","No"),"")</f>
        <v/>
      </c>
      <c r="L31" s="33" t="str">
        <f aca="false">IF(AND(Z31,AC31+AD31&gt;0),SQRT((AC31/AA31+AD31/AB31)/2),"")</f>
        <v/>
      </c>
      <c r="M31" s="54" t="str">
        <f aca="false">IF(L31="","",(AC31/AA31+AD31/AB31)^2/((AC31/AA31)^2/(AA31-1)+(AD31/AB31)^2/(AB31-1)))</f>
        <v/>
      </c>
      <c r="N31" s="33" t="str">
        <f aca="false">IF(L31="","",INDEX(Q_tab,AE31,$Z$6)+(INDEX(Q_tab,AE31+1,$Z$6)-INDEX(Q_tab,AE31,$Z$6))*(1/INDEX(Q_df,AE31)-1/MAX(M31,2))/(1/INDEX(Q_df,AE31)-1/INDEX(Q_df,AE31+1)))</f>
        <v/>
      </c>
      <c r="O31" s="33" t="str">
        <f aca="false">IF(L31="","",ABS(F31)/L31)</f>
        <v/>
      </c>
      <c r="P31" s="22" t="str">
        <f aca="false">IF(L31="","",F31-N31*L31)</f>
        <v/>
      </c>
      <c r="Q31" s="22" t="str">
        <f aca="false">IF(L31="","",F31+N31*L31)</f>
        <v/>
      </c>
      <c r="R31" s="53" t="str">
        <f aca="false">IF(L31="","",IF(O31&gt;=N31,"Yes","No"))</f>
        <v/>
      </c>
      <c r="S31" s="33" t="str">
        <f aca="false">IF(Z31,F31/SQRT($B$8*(1/AA31+1/AB31)),"")</f>
        <v/>
      </c>
      <c r="T31" s="34" t="str">
        <f aca="false">IF(Z31,TDIST(ABS(S31),$B$7,2),"")</f>
        <v/>
      </c>
      <c r="U31" s="34" t="str">
        <f aca="false">IF(Z31,MIN(1,T31*$B$9),"")</f>
        <v/>
      </c>
      <c r="V31" s="22" t="str">
        <f aca="false">IF(Z31,F31-$B$11*SQRT($B$8*(1/AA31+1/AB31)),"")</f>
        <v/>
      </c>
      <c r="W31" s="22" t="str">
        <f aca="false">IF(Z31,F31+$B$11*SQRT($B$8*(1/AA31+1/AB31)),"")</f>
        <v/>
      </c>
      <c r="X31" s="53" t="str">
        <f aca="false">IF(Z31,IF(U31&lt;$B$5,"Yes","No"),"")</f>
        <v/>
      </c>
      <c r="Z31" s="55" t="b">
        <f aca="false">AND(INDEX('One-Way ANOVA'!$I$11:$I$16,5)&gt;1,INDEX('One-Way ANOVA'!$I$11:$I$16,6)&gt;1)</f>
        <v>0</v>
      </c>
      <c r="AA31" s="23" t="n">
        <f aca="false">INDEX('One-Way ANOVA'!$I$11:$I$16,5)</f>
        <v>0</v>
      </c>
      <c r="AB31" s="23" t="n">
        <f aca="false">INDEX('One-Way ANOVA'!$I$11:$I$16,6)</f>
        <v>0</v>
      </c>
      <c r="AC31" s="23" t="n">
        <f aca="false">IF(Z31,INDEX('One-Way ANOVA'!$L$11:$L$16,5),0)</f>
        <v>0</v>
      </c>
      <c r="AD31" s="23" t="n">
        <f aca="false">IF(Z31,INDEX('One-Way ANOVA'!$L$11:$L$16,6),0)</f>
        <v>0</v>
      </c>
      <c r="AE31" s="23" t="n">
        <f aca="false">IF(Z31,MIN(MATCH(MAX(M31,2),Q_df,1),50),1)</f>
        <v>1</v>
      </c>
    </row>
    <row r="33" customFormat="false" ht="18" hidden="false" customHeight="true" outlineLevel="0" collapsed="false">
      <c r="A33" s="7" t="s">
        <v>149</v>
      </c>
      <c r="B33" s="7"/>
      <c r="C33" s="7"/>
      <c r="D33" s="7"/>
      <c r="E33" s="7"/>
      <c r="F33" s="7"/>
      <c r="G33" s="7"/>
      <c r="H33" s="7"/>
      <c r="I33" s="7"/>
      <c r="J33" s="7"/>
      <c r="K33" s="7"/>
      <c r="L33" s="7"/>
      <c r="M33" s="7"/>
      <c r="N33" s="7"/>
      <c r="O33" s="7"/>
      <c r="P33" s="7"/>
      <c r="Q33" s="7"/>
      <c r="R33" s="7"/>
      <c r="S33" s="7"/>
      <c r="T33" s="7"/>
      <c r="U33" s="7"/>
      <c r="V33" s="7"/>
      <c r="W33" s="7"/>
      <c r="X33" s="7"/>
    </row>
    <row r="34" customFormat="false" ht="15" hidden="false" customHeight="false" outlineLevel="0" collapsed="false">
      <c r="A34" s="7"/>
      <c r="B34" s="7"/>
      <c r="C34" s="7"/>
      <c r="D34" s="7"/>
      <c r="E34" s="7"/>
      <c r="F34" s="7"/>
      <c r="G34" s="7"/>
      <c r="H34" s="7"/>
      <c r="I34" s="7"/>
      <c r="J34" s="7"/>
      <c r="K34" s="7"/>
      <c r="L34" s="7"/>
      <c r="M34" s="7"/>
      <c r="N34" s="7"/>
      <c r="O34" s="7"/>
      <c r="P34" s="7"/>
      <c r="Q34" s="7"/>
      <c r="R34" s="7"/>
      <c r="S34" s="7"/>
      <c r="T34" s="7"/>
      <c r="U34" s="7"/>
      <c r="V34" s="7"/>
      <c r="W34" s="7"/>
      <c r="X34" s="7"/>
    </row>
  </sheetData>
  <mergeCells count="7">
    <mergeCell ref="C5:F5"/>
    <mergeCell ref="C6:F13"/>
    <mergeCell ref="A15:F15"/>
    <mergeCell ref="G15:K15"/>
    <mergeCell ref="L15:R15"/>
    <mergeCell ref="S15:X15"/>
    <mergeCell ref="A33:X34"/>
  </mergeCells>
  <conditionalFormatting sqref="K17:K31">
    <cfRule type="expression" priority="2" aboveAverage="0" equalAverage="0" bottom="0" percent="0" rank="0" text="" dxfId="0">
      <formula>K17="Yes"</formula>
    </cfRule>
    <cfRule type="expression" priority="3" aboveAverage="0" equalAverage="0" bottom="0" percent="0" rank="0" text="" dxfId="2">
      <formula>K17="No"</formula>
    </cfRule>
  </conditionalFormatting>
  <conditionalFormatting sqref="R17:R31">
    <cfRule type="expression" priority="4" aboveAverage="0" equalAverage="0" bottom="0" percent="0" rank="0" text="" dxfId="0">
      <formula>R17="Yes"</formula>
    </cfRule>
    <cfRule type="expression" priority="5" aboveAverage="0" equalAverage="0" bottom="0" percent="0" rank="0" text="" dxfId="2">
      <formula>R17="No"</formula>
    </cfRule>
  </conditionalFormatting>
  <conditionalFormatting sqref="X17:X31">
    <cfRule type="expression" priority="6" aboveAverage="0" equalAverage="0" bottom="0" percent="0" rank="0" text="" dxfId="0">
      <formula>X17="Yes"</formula>
    </cfRule>
    <cfRule type="expression" priority="7" aboveAverage="0" equalAverage="0" bottom="0" percent="0" rank="0" text="" dxfId="2">
      <formula>X17="No"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Z10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3" min="3" style="0" width="10"/>
    <col collapsed="false" customWidth="true" hidden="false" outlineLevel="0" max="4" min="4" style="0" width="3"/>
    <col collapsed="false" customWidth="true" hidden="false" outlineLevel="0" max="5" min="5" style="0" width="30"/>
    <col collapsed="false" customWidth="true" hidden="false" outlineLevel="0" max="11" min="6" style="0" width="13"/>
    <col collapsed="false" customWidth="true" hidden="true" outlineLevel="0" max="26" min="12" style="0" width="13"/>
  </cols>
  <sheetData>
    <row r="1" customFormat="false" ht="17.35" hidden="false" customHeight="false" outlineLevel="0" collapsed="false">
      <c r="A1" s="8" t="s">
        <v>150</v>
      </c>
    </row>
    <row r="2" customFormat="false" ht="15" hidden="false" customHeight="false" outlineLevel="0" collapsed="false">
      <c r="A2" s="9" t="s">
        <v>151</v>
      </c>
    </row>
    <row r="4" customFormat="false" ht="15" hidden="false" customHeight="false" outlineLevel="0" collapsed="false">
      <c r="E4" s="10" t="s">
        <v>55</v>
      </c>
      <c r="F4" s="11"/>
    </row>
    <row r="5" customFormat="false" ht="15" hidden="false" customHeight="false" outlineLevel="0" collapsed="false">
      <c r="E5" s="12" t="s">
        <v>152</v>
      </c>
      <c r="F5" s="13" t="s">
        <v>153</v>
      </c>
    </row>
    <row r="6" customFormat="false" ht="15" hidden="false" customHeight="false" outlineLevel="0" collapsed="false">
      <c r="E6" s="12" t="s">
        <v>154</v>
      </c>
      <c r="F6" s="13" t="s">
        <v>155</v>
      </c>
    </row>
    <row r="7" customFormat="false" ht="30" hidden="false" customHeight="true" outlineLevel="0" collapsed="false">
      <c r="A7" s="19" t="s">
        <v>156</v>
      </c>
      <c r="B7" s="19" t="s">
        <v>157</v>
      </c>
      <c r="C7" s="19" t="s">
        <v>158</v>
      </c>
      <c r="E7" s="12" t="s">
        <v>57</v>
      </c>
      <c r="F7" s="13" t="s">
        <v>159</v>
      </c>
    </row>
    <row r="8" customFormat="false" ht="15" hidden="false" customHeight="false" outlineLevel="0" collapsed="false">
      <c r="A8" s="64" t="s">
        <v>160</v>
      </c>
      <c r="B8" s="64" t="s">
        <v>161</v>
      </c>
      <c r="C8" s="17" t="n">
        <v>65.7</v>
      </c>
      <c r="E8" s="12" t="s">
        <v>59</v>
      </c>
      <c r="F8" s="14" t="n">
        <v>0.05</v>
      </c>
    </row>
    <row r="9" customFormat="false" ht="15" hidden="false" customHeight="false" outlineLevel="0" collapsed="false">
      <c r="A9" s="64" t="s">
        <v>160</v>
      </c>
      <c r="B9" s="64" t="s">
        <v>161</v>
      </c>
      <c r="C9" s="17" t="n">
        <v>58.3</v>
      </c>
    </row>
    <row r="10" customFormat="false" ht="15" hidden="false" customHeight="false" outlineLevel="0" collapsed="false">
      <c r="A10" s="64" t="s">
        <v>160</v>
      </c>
      <c r="B10" s="64" t="s">
        <v>161</v>
      </c>
      <c r="C10" s="17" t="n">
        <v>59.3</v>
      </c>
      <c r="E10" s="10" t="s">
        <v>162</v>
      </c>
      <c r="F10" s="11"/>
      <c r="G10" s="11"/>
      <c r="H10" s="11"/>
      <c r="I10" s="11"/>
      <c r="J10" s="11"/>
    </row>
    <row r="11" customFormat="false" ht="15" hidden="false" customHeight="false" outlineLevel="0" collapsed="false">
      <c r="A11" s="64" t="s">
        <v>160</v>
      </c>
      <c r="B11" s="64" t="s">
        <v>161</v>
      </c>
      <c r="C11" s="17" t="n">
        <v>54.4</v>
      </c>
      <c r="E11" s="19" t="s">
        <v>163</v>
      </c>
      <c r="F11" s="15" t="s">
        <v>161</v>
      </c>
      <c r="G11" s="15" t="s">
        <v>164</v>
      </c>
      <c r="H11" s="15"/>
      <c r="I11" s="15"/>
      <c r="J11" s="19" t="s">
        <v>165</v>
      </c>
    </row>
    <row r="12" customFormat="false" ht="15" hidden="false" customHeight="false" outlineLevel="0" collapsed="false">
      <c r="A12" s="64" t="s">
        <v>160</v>
      </c>
      <c r="B12" s="64" t="s">
        <v>161</v>
      </c>
      <c r="C12" s="17" t="n">
        <v>56.2</v>
      </c>
      <c r="E12" s="65" t="s">
        <v>160</v>
      </c>
      <c r="F12" s="30" t="n">
        <f aca="false">IF(OR($E12="",F$11=""),0,COUNTIFS($A$8:$A$1007,$E12,$B$8:$B$1007,F$11,$C$8:$C$1007,"&lt;&gt;"))</f>
        <v>6</v>
      </c>
      <c r="G12" s="30" t="n">
        <f aca="false">IF(OR($E12="",G$11=""),0,COUNTIFS($A$8:$A$1007,$E12,$B$8:$B$1007,G$11,$C$8:$C$1007,"&lt;&gt;"))</f>
        <v>6</v>
      </c>
      <c r="H12" s="30" t="n">
        <f aca="false">IF(OR($E12="",H$11=""),0,COUNTIFS($A$8:$A$1007,$E12,$B$8:$B$1007,H$11,$C$8:$C$1007,"&lt;&gt;"))</f>
        <v>0</v>
      </c>
      <c r="I12" s="30" t="n">
        <f aca="false">IF(OR($E12="",I$11=""),0,COUNTIFS($A$8:$A$1007,$E12,$B$8:$B$1007,I$11,$C$8:$C$1007,"&lt;&gt;"))</f>
        <v>0</v>
      </c>
      <c r="J12" s="66" t="n">
        <f aca="false">SUM(F12:I12)</f>
        <v>12</v>
      </c>
      <c r="L12" s="23" t="n">
        <f aca="false">IF(F12&gt;0,SUMPRODUCT(($A$8:$A$1007=$E12)*($B$8:$B$1007=F$11)*ISNUMBER($C$8:$C$1007),$C$8:$C$1007),0)</f>
        <v>352.7</v>
      </c>
      <c r="M12" s="23" t="n">
        <f aca="false">L12+N12+O12+P12</f>
        <v>701.1</v>
      </c>
      <c r="N12" s="23" t="n">
        <f aca="false">IF(G12&gt;0,SUMPRODUCT(($A$8:$A$1007=$E12)*($B$8:$B$1007=G$11)*ISNUMBER($C$8:$C$1007),$C$8:$C$1007),0)</f>
        <v>348.4</v>
      </c>
      <c r="O12" s="23" t="n">
        <f aca="false">IF(H12&gt;0,SUMPRODUCT(($A$8:$A$1007=$E12)*($B$8:$B$1007=H$11)*ISNUMBER($C$8:$C$1007),$C$8:$C$1007),0)</f>
        <v>0</v>
      </c>
      <c r="P12" s="23" t="n">
        <f aca="false">IF(I12&gt;0,SUMPRODUCT(($A$8:$A$1007=$E12)*($B$8:$B$1007=I$11)*ISNUMBER($C$8:$C$1007),$C$8:$C$1007),0)</f>
        <v>0</v>
      </c>
      <c r="Q12" s="23" t="n">
        <f aca="false">IF(F12&gt;0,SUMPRODUCT(($A$8:$A$1007=$E12)*($B$8:$B$1007=F$11)*ISNUMBER($C$8:$C$1007),$C$8:$C$1007,$C$8:$C$1007),0)</f>
        <v>20807.11</v>
      </c>
      <c r="R12" s="23" t="n">
        <f aca="false">IF(G12&gt;0,SUMPRODUCT(($A$8:$A$1007=$E12)*($B$8:$B$1007=G$11)*ISNUMBER($C$8:$C$1007),$C$8:$C$1007,$C$8:$C$1007),0)</f>
        <v>20604.12</v>
      </c>
      <c r="S12" s="23" t="n">
        <f aca="false">IF(H12&gt;0,SUMPRODUCT(($A$8:$A$1007=$E12)*($B$8:$B$1007=H$11)*ISNUMBER($C$8:$C$1007),$C$8:$C$1007,$C$8:$C$1007),0)</f>
        <v>0</v>
      </c>
      <c r="T12" s="23" t="n">
        <f aca="false">IF(I12&gt;0,SUMPRODUCT(($A$8:$A$1007=$E12)*($B$8:$B$1007=I$11)*ISNUMBER($C$8:$C$1007),$C$8:$C$1007,$C$8:$C$1007),0)</f>
        <v>0</v>
      </c>
      <c r="U12" s="23" t="n">
        <f aca="false">IF(J12&gt;0,M12^2/J12,0)</f>
        <v>40961.7675</v>
      </c>
      <c r="V12" s="23" t="n">
        <f aca="false">IF(F12&gt;0,L12^2/F12,0)</f>
        <v>20732.8816666667</v>
      </c>
      <c r="W12" s="23" t="n">
        <f aca="false">IF(G12&gt;0,N12^2/G12,0)</f>
        <v>20230.4266666667</v>
      </c>
      <c r="X12" s="23" t="n">
        <f aca="false">IF(H12&gt;0,O12^2/H12,0)</f>
        <v>0</v>
      </c>
      <c r="Y12" s="23" t="n">
        <f aca="false">IF(I12&gt;0,P12^2/I12,0)</f>
        <v>0</v>
      </c>
      <c r="Z12" s="23" t="n">
        <f aca="false">SUM(Q12:T15)</f>
        <v>140472.9</v>
      </c>
    </row>
    <row r="13" customFormat="false" ht="15" hidden="false" customHeight="false" outlineLevel="0" collapsed="false">
      <c r="A13" s="64" t="s">
        <v>160</v>
      </c>
      <c r="B13" s="64" t="s">
        <v>161</v>
      </c>
      <c r="C13" s="17" t="n">
        <v>58.8</v>
      </c>
      <c r="E13" s="65" t="s">
        <v>166</v>
      </c>
      <c r="F13" s="30" t="n">
        <f aca="false">IF(OR($E13="",F$11=""),0,COUNTIFS($A$8:$A$1007,$E13,$B$8:$B$1007,F$11,$C$8:$C$1007,"&lt;&gt;"))</f>
        <v>6</v>
      </c>
      <c r="G13" s="30" t="n">
        <f aca="false">IF(OR($E13="",G$11=""),0,COUNTIFS($A$8:$A$1007,$E13,$B$8:$B$1007,G$11,$C$8:$C$1007,"&lt;&gt;"))</f>
        <v>6</v>
      </c>
      <c r="H13" s="30" t="n">
        <f aca="false">IF(OR($E13="",H$11=""),0,COUNTIFS($A$8:$A$1007,$E13,$B$8:$B$1007,H$11,$C$8:$C$1007,"&lt;&gt;"))</f>
        <v>0</v>
      </c>
      <c r="I13" s="30" t="n">
        <f aca="false">IF(OR($E13="",I$11=""),0,COUNTIFS($A$8:$A$1007,$E13,$B$8:$B$1007,I$11,$C$8:$C$1007,"&lt;&gt;"))</f>
        <v>0</v>
      </c>
      <c r="J13" s="66" t="n">
        <f aca="false">SUM(F13:I13)</f>
        <v>12</v>
      </c>
      <c r="L13" s="23" t="n">
        <f aca="false">IF(F13&gt;0,SUMPRODUCT(($A$8:$A$1007=$E13)*($B$8:$B$1007=F$11)*ISNUMBER($C$8:$C$1007),$C$8:$C$1007),0)</f>
        <v>414.4</v>
      </c>
      <c r="M13" s="23" t="n">
        <f aca="false">L13+N13+O13+P13</f>
        <v>835.3</v>
      </c>
      <c r="N13" s="23" t="n">
        <f aca="false">IF(G13&gt;0,SUMPRODUCT(($A$8:$A$1007=$E13)*($B$8:$B$1007=G$11)*ISNUMBER($C$8:$C$1007),$C$8:$C$1007),0)</f>
        <v>420.9</v>
      </c>
      <c r="O13" s="23" t="n">
        <f aca="false">IF(H13&gt;0,SUMPRODUCT(($A$8:$A$1007=$E13)*($B$8:$B$1007=H$11)*ISNUMBER($C$8:$C$1007),$C$8:$C$1007),0)</f>
        <v>0</v>
      </c>
      <c r="P13" s="23" t="n">
        <f aca="false">IF(I13&gt;0,SUMPRODUCT(($A$8:$A$1007=$E13)*($B$8:$B$1007=I$11)*ISNUMBER($C$8:$C$1007),$C$8:$C$1007),0)</f>
        <v>0</v>
      </c>
      <c r="Q13" s="23" t="n">
        <f aca="false">IF(F13&gt;0,SUMPRODUCT(($A$8:$A$1007=$E13)*($B$8:$B$1007=F$11)*ISNUMBER($C$8:$C$1007),$C$8:$C$1007,$C$8:$C$1007),0)</f>
        <v>28936.64</v>
      </c>
      <c r="R13" s="23" t="n">
        <f aca="false">IF(G13&gt;0,SUMPRODUCT(($A$8:$A$1007=$E13)*($B$8:$B$1007=G$11)*ISNUMBER($C$8:$C$1007),$C$8:$C$1007,$C$8:$C$1007),0)</f>
        <v>29582.03</v>
      </c>
      <c r="S13" s="23" t="n">
        <f aca="false">IF(H13&gt;0,SUMPRODUCT(($A$8:$A$1007=$E13)*($B$8:$B$1007=H$11)*ISNUMBER($C$8:$C$1007),$C$8:$C$1007,$C$8:$C$1007),0)</f>
        <v>0</v>
      </c>
      <c r="T13" s="23" t="n">
        <f aca="false">IF(I13&gt;0,SUMPRODUCT(($A$8:$A$1007=$E13)*($B$8:$B$1007=I$11)*ISNUMBER($C$8:$C$1007),$C$8:$C$1007,$C$8:$C$1007),0)</f>
        <v>0</v>
      </c>
      <c r="U13" s="23" t="n">
        <f aca="false">IF(J13&gt;0,M13^2/J13,0)</f>
        <v>58143.8408333333</v>
      </c>
      <c r="V13" s="23" t="n">
        <f aca="false">IF(F13&gt;0,L13^2/F13,0)</f>
        <v>28621.2266666667</v>
      </c>
      <c r="W13" s="23" t="n">
        <f aca="false">IF(G13&gt;0,N13^2/G13,0)</f>
        <v>29526.135</v>
      </c>
      <c r="X13" s="23" t="n">
        <f aca="false">IF(H13&gt;0,O13^2/H13,0)</f>
        <v>0</v>
      </c>
      <c r="Y13" s="23" t="n">
        <f aca="false">IF(I13&gt;0,P13^2/I13,0)</f>
        <v>0</v>
      </c>
      <c r="Z13" s="23" t="n">
        <f aca="false">SUM(V12:Y15)</f>
        <v>139181.523333333</v>
      </c>
    </row>
    <row r="14" customFormat="false" ht="15" hidden="false" customHeight="false" outlineLevel="0" collapsed="false">
      <c r="A14" s="64" t="s">
        <v>160</v>
      </c>
      <c r="B14" s="64" t="s">
        <v>164</v>
      </c>
      <c r="C14" s="17" t="n">
        <v>65.7</v>
      </c>
      <c r="E14" s="65" t="s">
        <v>167</v>
      </c>
      <c r="F14" s="30" t="n">
        <f aca="false">IF(OR($E14="",F$11=""),0,COUNTIFS($A$8:$A$1007,$E14,$B$8:$B$1007,F$11,$C$8:$C$1007,"&lt;&gt;"))</f>
        <v>6</v>
      </c>
      <c r="G14" s="30" t="n">
        <f aca="false">IF(OR($E14="",G$11=""),0,COUNTIFS($A$8:$A$1007,$E14,$B$8:$B$1007,G$11,$C$8:$C$1007,"&lt;&gt;"))</f>
        <v>6</v>
      </c>
      <c r="H14" s="30" t="n">
        <f aca="false">IF(OR($E14="",H$11=""),0,COUNTIFS($A$8:$A$1007,$E14,$B$8:$B$1007,H$11,$C$8:$C$1007,"&lt;&gt;"))</f>
        <v>0</v>
      </c>
      <c r="I14" s="30" t="n">
        <f aca="false">IF(OR($E14="",I$11=""),0,COUNTIFS($A$8:$A$1007,$E14,$B$8:$B$1007,I$11,$C$8:$C$1007,"&lt;&gt;"))</f>
        <v>0</v>
      </c>
      <c r="J14" s="66" t="n">
        <f aca="false">SUM(F14:I14)</f>
        <v>12</v>
      </c>
      <c r="L14" s="23" t="n">
        <f aca="false">IF(F14&gt;0,SUMPRODUCT(($A$8:$A$1007=$E14)*($B$8:$B$1007=F$11)*ISNUMBER($C$8:$C$1007),$C$8:$C$1007),0)</f>
        <v>355.6</v>
      </c>
      <c r="M14" s="23" t="n">
        <f aca="false">L14+N14+O14+P14</f>
        <v>693.2</v>
      </c>
      <c r="N14" s="23" t="n">
        <f aca="false">IF(G14&gt;0,SUMPRODUCT(($A$8:$A$1007=$E14)*($B$8:$B$1007=G$11)*ISNUMBER($C$8:$C$1007),$C$8:$C$1007),0)</f>
        <v>337.6</v>
      </c>
      <c r="O14" s="23" t="n">
        <f aca="false">IF(H14&gt;0,SUMPRODUCT(($A$8:$A$1007=$E14)*($B$8:$B$1007=H$11)*ISNUMBER($C$8:$C$1007),$C$8:$C$1007),0)</f>
        <v>0</v>
      </c>
      <c r="P14" s="23" t="n">
        <f aca="false">IF(I14&gt;0,SUMPRODUCT(($A$8:$A$1007=$E14)*($B$8:$B$1007=I$11)*ISNUMBER($C$8:$C$1007),$C$8:$C$1007),0)</f>
        <v>0</v>
      </c>
      <c r="Q14" s="23" t="n">
        <f aca="false">IF(F14&gt;0,SUMPRODUCT(($A$8:$A$1007=$E14)*($B$8:$B$1007=F$11)*ISNUMBER($C$8:$C$1007),$C$8:$C$1007,$C$8:$C$1007),0)</f>
        <v>21255.28</v>
      </c>
      <c r="R14" s="23" t="n">
        <f aca="false">IF(G14&gt;0,SUMPRODUCT(($A$8:$A$1007=$E14)*($B$8:$B$1007=G$11)*ISNUMBER($C$8:$C$1007),$C$8:$C$1007,$C$8:$C$1007),0)</f>
        <v>19287.72</v>
      </c>
      <c r="S14" s="23" t="n">
        <f aca="false">IF(H14&gt;0,SUMPRODUCT(($A$8:$A$1007=$E14)*($B$8:$B$1007=H$11)*ISNUMBER($C$8:$C$1007),$C$8:$C$1007,$C$8:$C$1007),0)</f>
        <v>0</v>
      </c>
      <c r="T14" s="23" t="n">
        <f aca="false">IF(I14&gt;0,SUMPRODUCT(($A$8:$A$1007=$E14)*($B$8:$B$1007=I$11)*ISNUMBER($C$8:$C$1007),$C$8:$C$1007,$C$8:$C$1007),0)</f>
        <v>0</v>
      </c>
      <c r="U14" s="23" t="n">
        <f aca="false">IF(J14&gt;0,M14^2/J14,0)</f>
        <v>40043.8533333333</v>
      </c>
      <c r="V14" s="23" t="n">
        <f aca="false">IF(F14&gt;0,L14^2/F14,0)</f>
        <v>21075.2266666667</v>
      </c>
      <c r="W14" s="23" t="n">
        <f aca="false">IF(G14&gt;0,N14^2/G14,0)</f>
        <v>18995.6266666667</v>
      </c>
      <c r="X14" s="23" t="n">
        <f aca="false">IF(H14&gt;0,O14^2/H14,0)</f>
        <v>0</v>
      </c>
      <c r="Y14" s="23" t="n">
        <f aca="false">IF(I14&gt;0,P14^2/I14,0)</f>
        <v>0</v>
      </c>
      <c r="Z14" s="23" t="n">
        <f aca="false">SUM(U12:U15)</f>
        <v>139149.461666667</v>
      </c>
    </row>
    <row r="15" customFormat="false" ht="15" hidden="false" customHeight="false" outlineLevel="0" collapsed="false">
      <c r="A15" s="64" t="s">
        <v>160</v>
      </c>
      <c r="B15" s="64" t="s">
        <v>164</v>
      </c>
      <c r="C15" s="17" t="n">
        <v>45.8</v>
      </c>
      <c r="E15" s="65"/>
      <c r="F15" s="30" t="n">
        <f aca="false">IF(OR($E15="",F$11=""),0,COUNTIFS($A$8:$A$1007,$E15,$B$8:$B$1007,F$11,$C$8:$C$1007,"&lt;&gt;"))</f>
        <v>0</v>
      </c>
      <c r="G15" s="30" t="n">
        <f aca="false">IF(OR($E15="",G$11=""),0,COUNTIFS($A$8:$A$1007,$E15,$B$8:$B$1007,G$11,$C$8:$C$1007,"&lt;&gt;"))</f>
        <v>0</v>
      </c>
      <c r="H15" s="30" t="n">
        <f aca="false">IF(OR($E15="",H$11=""),0,COUNTIFS($A$8:$A$1007,$E15,$B$8:$B$1007,H$11,$C$8:$C$1007,"&lt;&gt;"))</f>
        <v>0</v>
      </c>
      <c r="I15" s="30" t="n">
        <f aca="false">IF(OR($E15="",I$11=""),0,COUNTIFS($A$8:$A$1007,$E15,$B$8:$B$1007,I$11,$C$8:$C$1007,"&lt;&gt;"))</f>
        <v>0</v>
      </c>
      <c r="J15" s="66" t="n">
        <f aca="false">SUM(F15:I15)</f>
        <v>0</v>
      </c>
      <c r="L15" s="23" t="n">
        <f aca="false">IF(F15&gt;0,SUMPRODUCT(($A$8:$A$1007=$E15)*($B$8:$B$1007=F$11)*ISNUMBER($C$8:$C$1007),$C$8:$C$1007),0)</f>
        <v>0</v>
      </c>
      <c r="M15" s="23" t="n">
        <f aca="false">L15+N15+O15+P15</f>
        <v>0</v>
      </c>
      <c r="N15" s="23" t="n">
        <f aca="false">IF(G15&gt;0,SUMPRODUCT(($A$8:$A$1007=$E15)*($B$8:$B$1007=G$11)*ISNUMBER($C$8:$C$1007),$C$8:$C$1007),0)</f>
        <v>0</v>
      </c>
      <c r="O15" s="23" t="n">
        <f aca="false">IF(H15&gt;0,SUMPRODUCT(($A$8:$A$1007=$E15)*($B$8:$B$1007=H$11)*ISNUMBER($C$8:$C$1007),$C$8:$C$1007),0)</f>
        <v>0</v>
      </c>
      <c r="P15" s="23" t="n">
        <f aca="false">IF(I15&gt;0,SUMPRODUCT(($A$8:$A$1007=$E15)*($B$8:$B$1007=I$11)*ISNUMBER($C$8:$C$1007),$C$8:$C$1007),0)</f>
        <v>0</v>
      </c>
      <c r="Q15" s="23" t="n">
        <f aca="false">IF(F15&gt;0,SUMPRODUCT(($A$8:$A$1007=$E15)*($B$8:$B$1007=F$11)*ISNUMBER($C$8:$C$1007),$C$8:$C$1007,$C$8:$C$1007),0)</f>
        <v>0</v>
      </c>
      <c r="R15" s="23" t="n">
        <f aca="false">IF(G15&gt;0,SUMPRODUCT(($A$8:$A$1007=$E15)*($B$8:$B$1007=G$11)*ISNUMBER($C$8:$C$1007),$C$8:$C$1007,$C$8:$C$1007),0)</f>
        <v>0</v>
      </c>
      <c r="S15" s="23" t="n">
        <f aca="false">IF(H15&gt;0,SUMPRODUCT(($A$8:$A$1007=$E15)*($B$8:$B$1007=H$11)*ISNUMBER($C$8:$C$1007),$C$8:$C$1007,$C$8:$C$1007),0)</f>
        <v>0</v>
      </c>
      <c r="T15" s="23" t="n">
        <f aca="false">IF(I15&gt;0,SUMPRODUCT(($A$8:$A$1007=$E15)*($B$8:$B$1007=I$11)*ISNUMBER($C$8:$C$1007),$C$8:$C$1007,$C$8:$C$1007),0)</f>
        <v>0</v>
      </c>
      <c r="U15" s="23" t="n">
        <f aca="false">IF(J15&gt;0,M15^2/J15,0)</f>
        <v>0</v>
      </c>
      <c r="V15" s="23" t="n">
        <f aca="false">IF(F15&gt;0,L15^2/F15,0)</f>
        <v>0</v>
      </c>
      <c r="W15" s="23" t="n">
        <f aca="false">IF(G15&gt;0,N15^2/G15,0)</f>
        <v>0</v>
      </c>
      <c r="X15" s="23" t="n">
        <f aca="false">IF(H15&gt;0,O15^2/H15,0)</f>
        <v>0</v>
      </c>
      <c r="Y15" s="23" t="n">
        <f aca="false">IF(I15&gt;0,P15^2/I15,0)</f>
        <v>0</v>
      </c>
      <c r="Z15" s="23" t="n">
        <f aca="false">SUM(V17:Y17)</f>
        <v>138093.494444444</v>
      </c>
    </row>
    <row r="16" customFormat="false" ht="15" hidden="false" customHeight="false" outlineLevel="0" collapsed="false">
      <c r="A16" s="64" t="s">
        <v>160</v>
      </c>
      <c r="B16" s="64" t="s">
        <v>164</v>
      </c>
      <c r="C16" s="17" t="n">
        <v>49.3</v>
      </c>
      <c r="E16" s="24" t="s">
        <v>168</v>
      </c>
      <c r="F16" s="66" t="n">
        <f aca="false">SUM(F12:F15)</f>
        <v>18</v>
      </c>
      <c r="G16" s="66" t="n">
        <f aca="false">SUM(G12:G15)</f>
        <v>18</v>
      </c>
      <c r="H16" s="66" t="n">
        <f aca="false">SUM(H12:H15)</f>
        <v>0</v>
      </c>
      <c r="I16" s="66" t="n">
        <f aca="false">SUM(I12:I15)</f>
        <v>0</v>
      </c>
      <c r="J16" s="66" t="n">
        <f aca="false">SUM(J12:J15)</f>
        <v>36</v>
      </c>
      <c r="L16" s="23" t="n">
        <f aca="false">SUM(L12:L15)</f>
        <v>1122.7</v>
      </c>
      <c r="M16" s="23" t="n">
        <f aca="false">SUM(M12:M15)</f>
        <v>2229.6</v>
      </c>
      <c r="N16" s="23" t="n">
        <f aca="false">SUM(N12:N15)</f>
        <v>1106.9</v>
      </c>
      <c r="O16" s="23" t="n">
        <f aca="false">SUM(O12:O15)</f>
        <v>0</v>
      </c>
      <c r="P16" s="23" t="n">
        <f aca="false">SUM(P12:P15)</f>
        <v>0</v>
      </c>
      <c r="Z16" s="23" t="n">
        <f aca="false">IF(J16&gt;0,M16^2/J16,0)</f>
        <v>138086.56</v>
      </c>
    </row>
    <row r="17" customFormat="false" ht="15" hidden="false" customHeight="false" outlineLevel="0" collapsed="false">
      <c r="A17" s="64" t="s">
        <v>160</v>
      </c>
      <c r="B17" s="64" t="s">
        <v>164</v>
      </c>
      <c r="C17" s="17" t="n">
        <v>59.4</v>
      </c>
      <c r="V17" s="23" t="n">
        <f aca="false">IF(F16&gt;0,L16^2/F16,0)</f>
        <v>70025.2938888889</v>
      </c>
      <c r="W17" s="23" t="n">
        <f aca="false">IF(G16&gt;0,N16^2/G16,0)</f>
        <v>68068.2005555556</v>
      </c>
      <c r="X17" s="23" t="n">
        <f aca="false">IF(H16&gt;0,O16^2/H16,0)</f>
        <v>0</v>
      </c>
      <c r="Y17" s="23" t="n">
        <f aca="false">IF(I16&gt;0,P16^2/I16,0)</f>
        <v>0</v>
      </c>
      <c r="Z17" s="23" t="n">
        <f aca="false">SUMPRODUCT(--(J12:J15&gt;0))</f>
        <v>3</v>
      </c>
    </row>
    <row r="18" customFormat="false" ht="15" hidden="false" customHeight="false" outlineLevel="0" collapsed="false">
      <c r="A18" s="64" t="s">
        <v>160</v>
      </c>
      <c r="B18" s="64" t="s">
        <v>164</v>
      </c>
      <c r="C18" s="17" t="n">
        <v>66.7</v>
      </c>
      <c r="E18" s="10" t="s">
        <v>169</v>
      </c>
      <c r="F18" s="11"/>
      <c r="G18" s="11"/>
      <c r="H18" s="11"/>
      <c r="I18" s="11"/>
      <c r="J18" s="11"/>
      <c r="Z18" s="23" t="n">
        <f aca="false">SUMPRODUCT(--(F16:I16&gt;0))</f>
        <v>2</v>
      </c>
    </row>
    <row r="19" customFormat="false" ht="15" hidden="false" customHeight="false" outlineLevel="0" collapsed="false">
      <c r="A19" s="64" t="s">
        <v>160</v>
      </c>
      <c r="B19" s="64" t="s">
        <v>164</v>
      </c>
      <c r="C19" s="17" t="n">
        <v>61.5</v>
      </c>
      <c r="E19" s="19" t="s">
        <v>163</v>
      </c>
      <c r="F19" s="19" t="str">
        <f aca="false">IF(F11="","",F11)</f>
        <v>Jaman North</v>
      </c>
      <c r="G19" s="19" t="str">
        <f aca="false">IF(G11="","",G11)</f>
        <v>Jaman South</v>
      </c>
      <c r="H19" s="19" t="str">
        <f aca="false">IF(H11="","",H11)</f>
        <v/>
      </c>
      <c r="I19" s="19" t="str">
        <f aca="false">IF(I11="","",I11)</f>
        <v/>
      </c>
      <c r="J19" s="19" t="s">
        <v>170</v>
      </c>
      <c r="Z19" s="23" t="n">
        <f aca="false">COUNTIF(F12:I15,"&gt;0")</f>
        <v>6</v>
      </c>
    </row>
    <row r="20" customFormat="false" ht="15" hidden="false" customHeight="false" outlineLevel="0" collapsed="false">
      <c r="A20" s="64" t="s">
        <v>166</v>
      </c>
      <c r="B20" s="64" t="s">
        <v>161</v>
      </c>
      <c r="C20" s="17" t="n">
        <v>62.6</v>
      </c>
      <c r="E20" s="20" t="str">
        <f aca="false">IF(E12="","",E12)</f>
        <v>Classroom</v>
      </c>
      <c r="F20" s="22" t="n">
        <f aca="false">IF(F12&gt;0,AVERAGEIFS($C$8:$C$1007,$A$8:$A$1007,$E12,$B$8:$B$1007,F$11),"")</f>
        <v>58.7833333333333</v>
      </c>
      <c r="G20" s="22" t="n">
        <f aca="false">IF(G12&gt;0,AVERAGEIFS($C$8:$C$1007,$A$8:$A$1007,$E12,$B$8:$B$1007,G$11),"")</f>
        <v>58.0666666666667</v>
      </c>
      <c r="H20" s="22" t="str">
        <f aca="false">IF(H12&gt;0,AVERAGEIFS($C$8:$C$1007,$A$8:$A$1007,$E12,$B$8:$B$1007,H$11),"")</f>
        <v/>
      </c>
      <c r="I20" s="22" t="str">
        <f aca="false">IF(I12&gt;0,AVERAGEIFS($C$8:$C$1007,$A$8:$A$1007,$E12,$B$8:$B$1007,I$11),"")</f>
        <v/>
      </c>
      <c r="J20" s="26" t="n">
        <f aca="false">IF(J12&gt;0,M12/J12,"")</f>
        <v>58.425</v>
      </c>
      <c r="Z20" s="23" t="n">
        <f aca="false">IF(Z19&gt;0,SMALL(F12:I15,COUNTIF(F12:I15,0)+1),0)</f>
        <v>6</v>
      </c>
    </row>
    <row r="21" customFormat="false" ht="15" hidden="false" customHeight="false" outlineLevel="0" collapsed="false">
      <c r="A21" s="64" t="s">
        <v>166</v>
      </c>
      <c r="B21" s="64" t="s">
        <v>161</v>
      </c>
      <c r="C21" s="17" t="n">
        <v>58.9</v>
      </c>
      <c r="E21" s="20" t="str">
        <f aca="false">IF(E13="","",E13)</f>
        <v>Field demo</v>
      </c>
      <c r="F21" s="22" t="n">
        <f aca="false">IF(F13&gt;0,AVERAGEIFS($C$8:$C$1007,$A$8:$A$1007,$E13,$B$8:$B$1007,F$11),"")</f>
        <v>69.0666666666667</v>
      </c>
      <c r="G21" s="22" t="n">
        <f aca="false">IF(G13&gt;0,AVERAGEIFS($C$8:$C$1007,$A$8:$A$1007,$E13,$B$8:$B$1007,G$11),"")</f>
        <v>70.15</v>
      </c>
      <c r="H21" s="22" t="str">
        <f aca="false">IF(H13&gt;0,AVERAGEIFS($C$8:$C$1007,$A$8:$A$1007,$E13,$B$8:$B$1007,H$11),"")</f>
        <v/>
      </c>
      <c r="I21" s="22" t="str">
        <f aca="false">IF(I13&gt;0,AVERAGEIFS($C$8:$C$1007,$A$8:$A$1007,$E13,$B$8:$B$1007,I$11),"")</f>
        <v/>
      </c>
      <c r="J21" s="26" t="n">
        <f aca="false">IF(J13&gt;0,M13/J13,"")</f>
        <v>69.6083333333333</v>
      </c>
    </row>
    <row r="22" customFormat="false" ht="15" hidden="false" customHeight="false" outlineLevel="0" collapsed="false">
      <c r="A22" s="64" t="s">
        <v>166</v>
      </c>
      <c r="B22" s="64" t="s">
        <v>161</v>
      </c>
      <c r="C22" s="17" t="n">
        <v>76.1</v>
      </c>
      <c r="E22" s="20" t="str">
        <f aca="false">IF(E14="","",E14)</f>
        <v>Radio</v>
      </c>
      <c r="F22" s="22" t="n">
        <f aca="false">IF(F14&gt;0,AVERAGEIFS($C$8:$C$1007,$A$8:$A$1007,$E14,$B$8:$B$1007,F$11),"")</f>
        <v>59.2666666666667</v>
      </c>
      <c r="G22" s="22" t="n">
        <f aca="false">IF(G14&gt;0,AVERAGEIFS($C$8:$C$1007,$A$8:$A$1007,$E14,$B$8:$B$1007,G$11),"")</f>
        <v>56.2666666666667</v>
      </c>
      <c r="H22" s="22" t="str">
        <f aca="false">IF(H14&gt;0,AVERAGEIFS($C$8:$C$1007,$A$8:$A$1007,$E14,$B$8:$B$1007,H$11),"")</f>
        <v/>
      </c>
      <c r="I22" s="22" t="str">
        <f aca="false">IF(I14&gt;0,AVERAGEIFS($C$8:$C$1007,$A$8:$A$1007,$E14,$B$8:$B$1007,I$11),"")</f>
        <v/>
      </c>
      <c r="J22" s="26" t="n">
        <f aca="false">IF(J14&gt;0,M14/J14,"")</f>
        <v>57.7666666666667</v>
      </c>
    </row>
    <row r="23" customFormat="false" ht="15" hidden="false" customHeight="false" outlineLevel="0" collapsed="false">
      <c r="A23" s="64" t="s">
        <v>166</v>
      </c>
      <c r="B23" s="64" t="s">
        <v>161</v>
      </c>
      <c r="C23" s="17" t="n">
        <v>69.6</v>
      </c>
      <c r="E23" s="20" t="str">
        <f aca="false">IF(E15="","",E15)</f>
        <v/>
      </c>
      <c r="F23" s="22" t="str">
        <f aca="false">IF(F15&gt;0,AVERAGEIFS($C$8:$C$1007,$A$8:$A$1007,$E15,$B$8:$B$1007,F$11),"")</f>
        <v/>
      </c>
      <c r="G23" s="22" t="str">
        <f aca="false">IF(G15&gt;0,AVERAGEIFS($C$8:$C$1007,$A$8:$A$1007,$E15,$B$8:$B$1007,G$11),"")</f>
        <v/>
      </c>
      <c r="H23" s="22" t="str">
        <f aca="false">IF(H15&gt;0,AVERAGEIFS($C$8:$C$1007,$A$8:$A$1007,$E15,$B$8:$B$1007,H$11),"")</f>
        <v/>
      </c>
      <c r="I23" s="22" t="str">
        <f aca="false">IF(I15&gt;0,AVERAGEIFS($C$8:$C$1007,$A$8:$A$1007,$E15,$B$8:$B$1007,I$11),"")</f>
        <v/>
      </c>
      <c r="J23" s="26" t="str">
        <f aca="false">IF(J15&gt;0,M15/J15,"")</f>
        <v/>
      </c>
    </row>
    <row r="24" customFormat="false" ht="15" hidden="false" customHeight="false" outlineLevel="0" collapsed="false">
      <c r="A24" s="64" t="s">
        <v>166</v>
      </c>
      <c r="B24" s="64" t="s">
        <v>161</v>
      </c>
      <c r="C24" s="17" t="n">
        <v>67.3</v>
      </c>
      <c r="E24" s="24" t="s">
        <v>171</v>
      </c>
      <c r="F24" s="26" t="n">
        <f aca="false">IF(F16&gt;0,L16/F16,"")</f>
        <v>62.3722222222222</v>
      </c>
      <c r="G24" s="26" t="n">
        <f aca="false">IF(G16&gt;0,N16/G16,"")</f>
        <v>61.4944444444445</v>
      </c>
      <c r="H24" s="26" t="str">
        <f aca="false">IF(H16&gt;0,O16/H16,"")</f>
        <v/>
      </c>
      <c r="I24" s="26" t="str">
        <f aca="false">IF(I16&gt;0,P16/I16,"")</f>
        <v/>
      </c>
      <c r="J24" s="67" t="n">
        <f aca="false">IF(J16&gt;0,M16/J16,"")</f>
        <v>61.9333333333333</v>
      </c>
      <c r="K24" s="9" t="s">
        <v>172</v>
      </c>
    </row>
    <row r="25" customFormat="false" ht="15" hidden="false" customHeight="false" outlineLevel="0" collapsed="false">
      <c r="A25" s="64" t="s">
        <v>166</v>
      </c>
      <c r="B25" s="64" t="s">
        <v>161</v>
      </c>
      <c r="C25" s="17" t="n">
        <v>79.9</v>
      </c>
    </row>
    <row r="26" customFormat="false" ht="15" hidden="false" customHeight="false" outlineLevel="0" collapsed="false">
      <c r="A26" s="64" t="s">
        <v>166</v>
      </c>
      <c r="B26" s="64" t="s">
        <v>164</v>
      </c>
      <c r="C26" s="17" t="n">
        <v>72.6</v>
      </c>
      <c r="E26" s="20" t="s">
        <v>173</v>
      </c>
      <c r="F26" s="68" t="str">
        <f aca="false">IF(Z19&lt;4,"⚠ Need at least 2 levels of each factor with data.",IF(Z19&lt;Z17*Z18,"⚠ Some A×B cells are empty – every combination needs data.",IF(Z20&lt;2,"⚠ Each cell needs at least 2 observations.",IF(MAX(F12:I15)&lt;&gt;Z20,"⚠ Unequal cell sizes – results are approximate (this sheet assumes a balanced design).","✓ Balanced design: "&amp;Z17&amp;" × "&amp;Z18&amp;" cells, n = "&amp;Z20&amp;" per cell."))))</f>
        <v>✓ Balanced design: 3 × 2 cells, n = 6 per cell.</v>
      </c>
      <c r="G26" s="68"/>
      <c r="H26" s="68"/>
      <c r="I26" s="68"/>
      <c r="J26" s="68"/>
      <c r="K26" s="68"/>
      <c r="L26" s="68"/>
    </row>
    <row r="27" customFormat="false" ht="15" hidden="false" customHeight="false" outlineLevel="0" collapsed="false">
      <c r="A27" s="64" t="s">
        <v>166</v>
      </c>
      <c r="B27" s="64" t="s">
        <v>164</v>
      </c>
      <c r="C27" s="17" t="n">
        <v>66.9</v>
      </c>
    </row>
    <row r="28" customFormat="false" ht="15" hidden="false" customHeight="false" outlineLevel="0" collapsed="false">
      <c r="A28" s="64" t="s">
        <v>166</v>
      </c>
      <c r="B28" s="64" t="s">
        <v>164</v>
      </c>
      <c r="C28" s="17" t="n">
        <v>67.5</v>
      </c>
      <c r="E28" s="10" t="s">
        <v>174</v>
      </c>
      <c r="F28" s="11"/>
      <c r="G28" s="11"/>
      <c r="H28" s="11"/>
      <c r="I28" s="11"/>
      <c r="J28" s="11"/>
      <c r="K28" s="11"/>
      <c r="L28" s="11"/>
    </row>
    <row r="29" customFormat="false" ht="30" hidden="false" customHeight="true" outlineLevel="0" collapsed="false">
      <c r="A29" s="64" t="s">
        <v>166</v>
      </c>
      <c r="B29" s="64" t="s">
        <v>164</v>
      </c>
      <c r="C29" s="17" t="n">
        <v>68.6</v>
      </c>
      <c r="E29" s="19" t="s">
        <v>94</v>
      </c>
      <c r="F29" s="19" t="s">
        <v>95</v>
      </c>
      <c r="G29" s="19" t="s">
        <v>96</v>
      </c>
      <c r="H29" s="19" t="s">
        <v>97</v>
      </c>
      <c r="I29" s="19" t="s">
        <v>98</v>
      </c>
      <c r="J29" s="19" t="s">
        <v>99</v>
      </c>
      <c r="K29" s="19" t="s">
        <v>100</v>
      </c>
      <c r="L29" s="19" t="s">
        <v>175</v>
      </c>
    </row>
    <row r="30" customFormat="false" ht="21.75" hidden="false" customHeight="true" outlineLevel="0" collapsed="false">
      <c r="A30" s="64" t="s">
        <v>166</v>
      </c>
      <c r="B30" s="64" t="s">
        <v>164</v>
      </c>
      <c r="C30" s="17" t="n">
        <v>75.6</v>
      </c>
      <c r="E30" s="69" t="str">
        <f aca="false">"Factor A: "&amp;F5</f>
        <v>Factor A: Training mode</v>
      </c>
      <c r="F30" s="22" t="n">
        <f aca="false">Z14-Z16</f>
        <v>1062.90166666667</v>
      </c>
      <c r="G30" s="30" t="n">
        <f aca="false">Z17-1</f>
        <v>2</v>
      </c>
      <c r="H30" s="22" t="n">
        <f aca="false">IF(G30&gt;0,F30/G30,"")</f>
        <v>531.450833333336</v>
      </c>
      <c r="I30" s="31" t="n">
        <f aca="false">IF(AND(G30&gt;0,G$33&gt;0,H$33&gt;0),H30/H$33,"")</f>
        <v>12.34614610248</v>
      </c>
      <c r="J30" s="32" t="n">
        <f aca="false">IF(I30="","",FDIST(I30,G30,G$33))</f>
        <v>0.000122441020086079</v>
      </c>
      <c r="K30" s="33" t="n">
        <f aca="false">IF(I30="","",FINV(TW_alpha,G30,G$33))</f>
        <v>3.31582950101352</v>
      </c>
      <c r="L30" s="33" t="n">
        <f aca="false">IF(F30+F$33&gt;0,F30/(F30+F$33),"")</f>
        <v>0.451476637922312</v>
      </c>
    </row>
    <row r="31" customFormat="false" ht="21.75" hidden="false" customHeight="true" outlineLevel="0" collapsed="false">
      <c r="A31" s="64" t="s">
        <v>166</v>
      </c>
      <c r="B31" s="64" t="s">
        <v>164</v>
      </c>
      <c r="C31" s="17" t="n">
        <v>69.7</v>
      </c>
      <c r="E31" s="69" t="str">
        <f aca="false">"Factor B: "&amp;F6</f>
        <v>Factor B: District</v>
      </c>
      <c r="F31" s="22" t="n">
        <f aca="false">Z15-Z16</f>
        <v>6.93444444445777</v>
      </c>
      <c r="G31" s="30" t="n">
        <f aca="false">Z18-1</f>
        <v>1</v>
      </c>
      <c r="H31" s="22" t="n">
        <f aca="false">IF(G31&gt;0,F31/G31,"")</f>
        <v>6.93444444445777</v>
      </c>
      <c r="I31" s="31" t="n">
        <f aca="false">IF(AND(G31&gt;0,G$33&gt;0,H$33&gt;0),H31/H$33,"")</f>
        <v>0.161094232769992</v>
      </c>
      <c r="J31" s="32" t="n">
        <f aca="false">IF(I31="","",FDIST(I31,G31,G$33))</f>
        <v>0.690995861694393</v>
      </c>
      <c r="K31" s="33" t="n">
        <f aca="false">IF(I31="","",FINV(TW_alpha,G31,G$33))</f>
        <v>4.17087678576669</v>
      </c>
      <c r="L31" s="33" t="n">
        <f aca="false">IF(F31+F$33&gt;0,F31/(F31+F$33),"")</f>
        <v>0.00534112693414694</v>
      </c>
    </row>
    <row r="32" customFormat="false" ht="21.75" hidden="false" customHeight="true" outlineLevel="0" collapsed="false">
      <c r="A32" s="64" t="s">
        <v>167</v>
      </c>
      <c r="B32" s="64" t="s">
        <v>161</v>
      </c>
      <c r="C32" s="17" t="n">
        <v>60.1</v>
      </c>
      <c r="E32" s="69" t="str">
        <f aca="false">"Interaction: "&amp;F5&amp;" × "&amp;F6</f>
        <v>Interaction: Training mode × District</v>
      </c>
      <c r="F32" s="22" t="n">
        <f aca="false">Z13-Z16-F30-F31</f>
        <v>25.1272222222469</v>
      </c>
      <c r="G32" s="30" t="n">
        <f aca="false">G30*G31</f>
        <v>2</v>
      </c>
      <c r="H32" s="22" t="n">
        <f aca="false">IF(G32&gt;0,F32/G32,"")</f>
        <v>12.5636111111235</v>
      </c>
      <c r="I32" s="31" t="n">
        <f aca="false">IF(AND(G32&gt;0,G$33&gt;0,H$33&gt;0),H32/H$33,"")</f>
        <v>0.291865528518952</v>
      </c>
      <c r="J32" s="32" t="n">
        <f aca="false">IF(I32="","",FDIST(I32,G32,G$33))</f>
        <v>0.748965530929455</v>
      </c>
      <c r="K32" s="33" t="n">
        <f aca="false">IF(I32="","",FINV(TW_alpha,G32,G$33))</f>
        <v>3.31582950101352</v>
      </c>
      <c r="L32" s="33" t="n">
        <f aca="false">IF(F32+F$33&gt;0,F32/(F32+F$33),"")</f>
        <v>0.0190863258622455</v>
      </c>
    </row>
    <row r="33" customFormat="false" ht="21.75" hidden="false" customHeight="true" outlineLevel="0" collapsed="false">
      <c r="A33" s="64" t="s">
        <v>167</v>
      </c>
      <c r="B33" s="64" t="s">
        <v>161</v>
      </c>
      <c r="C33" s="17" t="n">
        <v>60.3</v>
      </c>
      <c r="E33" s="69" t="s">
        <v>176</v>
      </c>
      <c r="F33" s="22" t="n">
        <f aca="false">Z12-Z13</f>
        <v>1291.37666666665</v>
      </c>
      <c r="G33" s="30" t="n">
        <f aca="false">J16-Z19</f>
        <v>30</v>
      </c>
      <c r="H33" s="22" t="n">
        <f aca="false">IF(G33&gt;0,F33/G33,"")</f>
        <v>43.0458888888883</v>
      </c>
      <c r="I33" s="27"/>
      <c r="J33" s="27"/>
      <c r="K33" s="27"/>
      <c r="L33" s="27"/>
    </row>
    <row r="34" customFormat="false" ht="21.75" hidden="false" customHeight="true" outlineLevel="0" collapsed="false">
      <c r="A34" s="64" t="s">
        <v>167</v>
      </c>
      <c r="B34" s="64" t="s">
        <v>161</v>
      </c>
      <c r="C34" s="17" t="n">
        <v>47.6</v>
      </c>
      <c r="E34" s="70" t="s">
        <v>103</v>
      </c>
      <c r="F34" s="35" t="n">
        <f aca="false">Z12-Z16</f>
        <v>2386.34000000003</v>
      </c>
      <c r="G34" s="36" t="n">
        <f aca="false">J16-1</f>
        <v>35</v>
      </c>
      <c r="H34" s="71"/>
      <c r="I34" s="71"/>
      <c r="J34" s="71"/>
      <c r="K34" s="71"/>
      <c r="L34" s="71"/>
    </row>
    <row r="35" customFormat="false" ht="15" hidden="false" customHeight="false" outlineLevel="0" collapsed="false">
      <c r="A35" s="64" t="s">
        <v>167</v>
      </c>
      <c r="B35" s="64" t="s">
        <v>161</v>
      </c>
      <c r="C35" s="17" t="n">
        <v>64.7</v>
      </c>
    </row>
    <row r="36" customFormat="false" ht="15" hidden="false" customHeight="false" outlineLevel="0" collapsed="false">
      <c r="A36" s="64" t="s">
        <v>167</v>
      </c>
      <c r="B36" s="64" t="s">
        <v>161</v>
      </c>
      <c r="C36" s="17" t="n">
        <v>62.7</v>
      </c>
      <c r="E36" s="10" t="s">
        <v>177</v>
      </c>
      <c r="F36" s="11"/>
      <c r="G36" s="11"/>
      <c r="H36" s="11"/>
      <c r="I36" s="11"/>
      <c r="J36" s="11"/>
      <c r="K36" s="11"/>
      <c r="L36" s="11"/>
    </row>
    <row r="37" customFormat="false" ht="15" hidden="false" customHeight="false" outlineLevel="0" collapsed="false">
      <c r="A37" s="64" t="s">
        <v>167</v>
      </c>
      <c r="B37" s="64" t="s">
        <v>161</v>
      </c>
      <c r="C37" s="17" t="n">
        <v>60.2</v>
      </c>
      <c r="E37" s="20" t="str">
        <f aca="false">E30</f>
        <v>Factor A: Training mode</v>
      </c>
      <c r="F37" s="72" t="str">
        <f aca="false">IF(J30="","",IF(J30&lt;TW_alpha,"Reject H₀ – significant effect","Fail to reject H₀ – no significant effect")&amp;" (F = "&amp;TEXT(I30,"0.00")&amp;", p "&amp;IF(J30&lt;0.001,"&lt; .001","= "&amp;TEXT(J30,"0.000"))&amp;", partial η² = "&amp;TEXT(L30,"0.00")&amp;")")</f>
        <v>Reject H₀ – significant effect (F = 12.35, p &lt; .001, partial η² = 0.45)</v>
      </c>
      <c r="G37" s="72"/>
      <c r="H37" s="72"/>
      <c r="I37" s="72"/>
      <c r="J37" s="72"/>
      <c r="K37" s="72"/>
      <c r="L37" s="72"/>
    </row>
    <row r="38" customFormat="false" ht="15" hidden="false" customHeight="false" outlineLevel="0" collapsed="false">
      <c r="A38" s="64" t="s">
        <v>167</v>
      </c>
      <c r="B38" s="64" t="s">
        <v>164</v>
      </c>
      <c r="C38" s="17" t="n">
        <v>47.2</v>
      </c>
      <c r="E38" s="20" t="str">
        <f aca="false">E31</f>
        <v>Factor B: District</v>
      </c>
      <c r="F38" s="72" t="str">
        <f aca="false">IF(J31="","",IF(J31&lt;TW_alpha,"Reject H₀ – significant effect","Fail to reject H₀ – no significant effect")&amp;" (F = "&amp;TEXT(I31,"0.00")&amp;", p "&amp;IF(J31&lt;0.001,"&lt; .001","= "&amp;TEXT(J31,"0.000"))&amp;", partial η² = "&amp;TEXT(L31,"0.00")&amp;")")</f>
        <v>Fail to reject H₀ – no significant effect (F = 0.16, p = 0.691, partial η² = 0.01)</v>
      </c>
      <c r="G38" s="72"/>
      <c r="H38" s="72"/>
      <c r="I38" s="72"/>
      <c r="J38" s="72"/>
      <c r="K38" s="72"/>
      <c r="L38" s="72"/>
    </row>
    <row r="39" customFormat="false" ht="15" hidden="false" customHeight="false" outlineLevel="0" collapsed="false">
      <c r="A39" s="64" t="s">
        <v>167</v>
      </c>
      <c r="B39" s="64" t="s">
        <v>164</v>
      </c>
      <c r="C39" s="17" t="n">
        <v>55.2</v>
      </c>
      <c r="E39" s="20" t="str">
        <f aca="false">E32</f>
        <v>Interaction: Training mode × District</v>
      </c>
      <c r="F39" s="72" t="str">
        <f aca="false">IF(J32="","",IF(J32&lt;TW_alpha,"Reject H₀ – significant effect","Fail to reject H₀ – no significant effect")&amp;" (F = "&amp;TEXT(I32,"0.00")&amp;", p "&amp;IF(J32&lt;0.001,"&lt; .001","= "&amp;TEXT(J32,"0.000"))&amp;", partial η² = "&amp;TEXT(L32,"0.00")&amp;")")</f>
        <v>Fail to reject H₀ – no significant effect (F = 0.29, p = 0.749, partial η² = 0.02)</v>
      </c>
      <c r="G39" s="72"/>
      <c r="H39" s="72"/>
      <c r="I39" s="72"/>
      <c r="J39" s="72"/>
      <c r="K39" s="72"/>
      <c r="L39" s="72"/>
    </row>
    <row r="40" customFormat="false" ht="48" hidden="false" customHeight="true" outlineLevel="0" collapsed="false">
      <c r="A40" s="64" t="s">
        <v>167</v>
      </c>
      <c r="B40" s="64" t="s">
        <v>164</v>
      </c>
      <c r="C40" s="17" t="n">
        <v>64.1</v>
      </c>
      <c r="E40" s="73" t="str">
        <f aca="false">IF(J32="","",IF(J32&lt;TW_alpha,"Interpret with care: the interaction is significant, so the effect of "&amp;F5&amp;" depends on "&amp;F6&amp;". Compare cell means (see chart) rather than relying on the main effects alone.","The interaction is not significant, so the main effects of "&amp;F5&amp;" and "&amp;F6&amp;" can be interpreted on their own. For a significant factor with 3+ levels, follow up with pairwise comparisons (e.g. Post-Hoc sheet using that factor's groups)."))</f>
        <v>The interaction is not significant, so the main effects of Training mode and District can be interpreted on their own. For a significant factor with 3+ levels, follow up with pairwise comparisons (e.g. Post-Hoc sheet using that factor's groups).</v>
      </c>
      <c r="F40" s="73"/>
      <c r="G40" s="73"/>
      <c r="H40" s="73"/>
      <c r="I40" s="73"/>
      <c r="J40" s="73"/>
      <c r="K40" s="73"/>
      <c r="L40" s="73"/>
    </row>
    <row r="41" customFormat="false" ht="15" hidden="false" customHeight="false" outlineLevel="0" collapsed="false">
      <c r="A41" s="64" t="s">
        <v>167</v>
      </c>
      <c r="B41" s="64" t="s">
        <v>164</v>
      </c>
      <c r="C41" s="17" t="n">
        <v>48.1</v>
      </c>
    </row>
    <row r="42" customFormat="false" ht="15" hidden="false" customHeight="false" outlineLevel="0" collapsed="false">
      <c r="A42" s="64" t="s">
        <v>167</v>
      </c>
      <c r="B42" s="64" t="s">
        <v>164</v>
      </c>
      <c r="C42" s="17" t="n">
        <v>57.9</v>
      </c>
    </row>
    <row r="43" customFormat="false" ht="15" hidden="false" customHeight="false" outlineLevel="0" collapsed="false">
      <c r="A43" s="64" t="s">
        <v>167</v>
      </c>
      <c r="B43" s="64" t="s">
        <v>164</v>
      </c>
      <c r="C43" s="17" t="n">
        <v>65.1</v>
      </c>
    </row>
    <row r="44" customFormat="false" ht="15" hidden="false" customHeight="false" outlineLevel="0" collapsed="false">
      <c r="A44" s="64"/>
      <c r="B44" s="64"/>
      <c r="C44" s="17"/>
    </row>
    <row r="45" customFormat="false" ht="15" hidden="false" customHeight="false" outlineLevel="0" collapsed="false">
      <c r="A45" s="64"/>
      <c r="B45" s="64"/>
      <c r="C45" s="17"/>
    </row>
    <row r="46" customFormat="false" ht="15" hidden="false" customHeight="false" outlineLevel="0" collapsed="false">
      <c r="A46" s="64"/>
      <c r="B46" s="64"/>
      <c r="C46" s="17"/>
    </row>
    <row r="47" customFormat="false" ht="15" hidden="false" customHeight="false" outlineLevel="0" collapsed="false">
      <c r="A47" s="64"/>
      <c r="B47" s="64"/>
      <c r="C47" s="17"/>
    </row>
    <row r="48" customFormat="false" ht="15" hidden="false" customHeight="false" outlineLevel="0" collapsed="false">
      <c r="A48" s="64"/>
      <c r="B48" s="64"/>
      <c r="C48" s="17"/>
    </row>
    <row r="49" customFormat="false" ht="15" hidden="false" customHeight="false" outlineLevel="0" collapsed="false">
      <c r="A49" s="64"/>
      <c r="B49" s="64"/>
      <c r="C49" s="17"/>
    </row>
    <row r="50" customFormat="false" ht="15" hidden="false" customHeight="false" outlineLevel="0" collapsed="false">
      <c r="A50" s="64"/>
      <c r="B50" s="64"/>
      <c r="C50" s="17"/>
    </row>
    <row r="51" customFormat="false" ht="15" hidden="false" customHeight="false" outlineLevel="0" collapsed="false">
      <c r="A51" s="64"/>
      <c r="B51" s="64"/>
      <c r="C51" s="17"/>
    </row>
    <row r="52" customFormat="false" ht="15" hidden="false" customHeight="false" outlineLevel="0" collapsed="false">
      <c r="A52" s="64"/>
      <c r="B52" s="64"/>
      <c r="C52" s="17"/>
    </row>
    <row r="53" customFormat="false" ht="15" hidden="false" customHeight="false" outlineLevel="0" collapsed="false">
      <c r="A53" s="64"/>
      <c r="B53" s="64"/>
      <c r="C53" s="17"/>
    </row>
    <row r="54" customFormat="false" ht="15" hidden="false" customHeight="false" outlineLevel="0" collapsed="false">
      <c r="A54" s="64"/>
      <c r="B54" s="64"/>
      <c r="C54" s="17"/>
    </row>
    <row r="55" customFormat="false" ht="15" hidden="false" customHeight="false" outlineLevel="0" collapsed="false">
      <c r="A55" s="64"/>
      <c r="B55" s="64"/>
      <c r="C55" s="17"/>
    </row>
    <row r="56" customFormat="false" ht="15" hidden="false" customHeight="false" outlineLevel="0" collapsed="false">
      <c r="A56" s="64"/>
      <c r="B56" s="64"/>
      <c r="C56" s="17"/>
    </row>
    <row r="57" customFormat="false" ht="15" hidden="false" customHeight="false" outlineLevel="0" collapsed="false">
      <c r="A57" s="64"/>
      <c r="B57" s="64"/>
      <c r="C57" s="17"/>
    </row>
    <row r="58" customFormat="false" ht="15" hidden="false" customHeight="false" outlineLevel="0" collapsed="false">
      <c r="A58" s="64"/>
      <c r="B58" s="64"/>
      <c r="C58" s="17"/>
    </row>
    <row r="59" customFormat="false" ht="15" hidden="false" customHeight="false" outlineLevel="0" collapsed="false">
      <c r="A59" s="64"/>
      <c r="B59" s="64"/>
      <c r="C59" s="17"/>
    </row>
    <row r="60" customFormat="false" ht="15" hidden="false" customHeight="false" outlineLevel="0" collapsed="false">
      <c r="A60" s="64"/>
      <c r="B60" s="64"/>
      <c r="C60" s="17"/>
      <c r="E60" s="9" t="s">
        <v>178</v>
      </c>
    </row>
    <row r="61" customFormat="false" ht="15" hidden="false" customHeight="false" outlineLevel="0" collapsed="false">
      <c r="A61" s="64"/>
      <c r="B61" s="64"/>
      <c r="C61" s="17"/>
    </row>
    <row r="62" customFormat="false" ht="15" hidden="false" customHeight="false" outlineLevel="0" collapsed="false">
      <c r="A62" s="64"/>
      <c r="B62" s="64"/>
      <c r="C62" s="17"/>
    </row>
    <row r="63" customFormat="false" ht="15" hidden="false" customHeight="false" outlineLevel="0" collapsed="false">
      <c r="A63" s="64"/>
      <c r="B63" s="64"/>
      <c r="C63" s="17"/>
    </row>
    <row r="64" customFormat="false" ht="15" hidden="false" customHeight="false" outlineLevel="0" collapsed="false">
      <c r="A64" s="64"/>
      <c r="B64" s="64"/>
      <c r="C64" s="17"/>
    </row>
    <row r="65" customFormat="false" ht="15" hidden="false" customHeight="false" outlineLevel="0" collapsed="false">
      <c r="A65" s="64"/>
      <c r="B65" s="64"/>
      <c r="C65" s="17"/>
    </row>
    <row r="66" customFormat="false" ht="15" hidden="false" customHeight="false" outlineLevel="0" collapsed="false">
      <c r="A66" s="64"/>
      <c r="B66" s="64"/>
      <c r="C66" s="17"/>
    </row>
    <row r="67" customFormat="false" ht="15" hidden="false" customHeight="false" outlineLevel="0" collapsed="false">
      <c r="A67" s="64"/>
      <c r="B67" s="64"/>
      <c r="C67" s="17"/>
    </row>
    <row r="68" customFormat="false" ht="15" hidden="false" customHeight="false" outlineLevel="0" collapsed="false">
      <c r="A68" s="64"/>
      <c r="B68" s="64"/>
      <c r="C68" s="17"/>
    </row>
    <row r="69" customFormat="false" ht="15" hidden="false" customHeight="false" outlineLevel="0" collapsed="false">
      <c r="A69" s="64"/>
      <c r="B69" s="64"/>
      <c r="C69" s="17"/>
    </row>
    <row r="70" customFormat="false" ht="15" hidden="false" customHeight="false" outlineLevel="0" collapsed="false">
      <c r="A70" s="64"/>
      <c r="B70" s="64"/>
      <c r="C70" s="17"/>
    </row>
    <row r="71" customFormat="false" ht="15" hidden="false" customHeight="false" outlineLevel="0" collapsed="false">
      <c r="A71" s="64"/>
      <c r="B71" s="64"/>
      <c r="C71" s="17"/>
    </row>
    <row r="72" customFormat="false" ht="15" hidden="false" customHeight="false" outlineLevel="0" collapsed="false">
      <c r="A72" s="64"/>
      <c r="B72" s="64"/>
      <c r="C72" s="17"/>
    </row>
    <row r="73" customFormat="false" ht="15" hidden="false" customHeight="false" outlineLevel="0" collapsed="false">
      <c r="A73" s="64"/>
      <c r="B73" s="64"/>
      <c r="C73" s="17"/>
    </row>
    <row r="74" customFormat="false" ht="15" hidden="false" customHeight="false" outlineLevel="0" collapsed="false">
      <c r="A74" s="64"/>
      <c r="B74" s="64"/>
      <c r="C74" s="17"/>
    </row>
    <row r="75" customFormat="false" ht="15" hidden="false" customHeight="false" outlineLevel="0" collapsed="false">
      <c r="A75" s="64"/>
      <c r="B75" s="64"/>
      <c r="C75" s="17"/>
    </row>
    <row r="76" customFormat="false" ht="15" hidden="false" customHeight="false" outlineLevel="0" collapsed="false">
      <c r="A76" s="64"/>
      <c r="B76" s="64"/>
      <c r="C76" s="17"/>
    </row>
    <row r="77" customFormat="false" ht="15" hidden="false" customHeight="false" outlineLevel="0" collapsed="false">
      <c r="A77" s="64"/>
      <c r="B77" s="64"/>
      <c r="C77" s="17"/>
    </row>
    <row r="78" customFormat="false" ht="15" hidden="false" customHeight="false" outlineLevel="0" collapsed="false">
      <c r="A78" s="64"/>
      <c r="B78" s="64"/>
      <c r="C78" s="17"/>
    </row>
    <row r="79" customFormat="false" ht="15" hidden="false" customHeight="false" outlineLevel="0" collapsed="false">
      <c r="A79" s="64"/>
      <c r="B79" s="64"/>
      <c r="C79" s="17"/>
    </row>
    <row r="80" customFormat="false" ht="15" hidden="false" customHeight="false" outlineLevel="0" collapsed="false">
      <c r="A80" s="64"/>
      <c r="B80" s="64"/>
      <c r="C80" s="17"/>
    </row>
    <row r="81" customFormat="false" ht="15" hidden="false" customHeight="false" outlineLevel="0" collapsed="false">
      <c r="A81" s="64"/>
      <c r="B81" s="64"/>
      <c r="C81" s="17"/>
    </row>
    <row r="82" customFormat="false" ht="15" hidden="false" customHeight="false" outlineLevel="0" collapsed="false">
      <c r="A82" s="64"/>
      <c r="B82" s="64"/>
      <c r="C82" s="17"/>
    </row>
    <row r="83" customFormat="false" ht="15" hidden="false" customHeight="false" outlineLevel="0" collapsed="false">
      <c r="A83" s="64"/>
      <c r="B83" s="64"/>
      <c r="C83" s="17"/>
    </row>
    <row r="84" customFormat="false" ht="15" hidden="false" customHeight="false" outlineLevel="0" collapsed="false">
      <c r="A84" s="64"/>
      <c r="B84" s="64"/>
      <c r="C84" s="17"/>
    </row>
    <row r="85" customFormat="false" ht="15" hidden="false" customHeight="false" outlineLevel="0" collapsed="false">
      <c r="A85" s="64"/>
      <c r="B85" s="64"/>
      <c r="C85" s="17"/>
    </row>
    <row r="86" customFormat="false" ht="15" hidden="false" customHeight="false" outlineLevel="0" collapsed="false">
      <c r="A86" s="64"/>
      <c r="B86" s="64"/>
      <c r="C86" s="17"/>
    </row>
    <row r="87" customFormat="false" ht="15" hidden="false" customHeight="false" outlineLevel="0" collapsed="false">
      <c r="A87" s="64"/>
      <c r="B87" s="64"/>
      <c r="C87" s="17"/>
    </row>
    <row r="88" customFormat="false" ht="15" hidden="false" customHeight="false" outlineLevel="0" collapsed="false">
      <c r="A88" s="64"/>
      <c r="B88" s="64"/>
      <c r="C88" s="17"/>
    </row>
    <row r="89" customFormat="false" ht="15" hidden="false" customHeight="false" outlineLevel="0" collapsed="false">
      <c r="A89" s="64"/>
      <c r="B89" s="64"/>
      <c r="C89" s="17"/>
    </row>
    <row r="90" customFormat="false" ht="15" hidden="false" customHeight="false" outlineLevel="0" collapsed="false">
      <c r="A90" s="64"/>
      <c r="B90" s="64"/>
      <c r="C90" s="17"/>
    </row>
    <row r="91" customFormat="false" ht="15" hidden="false" customHeight="false" outlineLevel="0" collapsed="false">
      <c r="A91" s="64"/>
      <c r="B91" s="64"/>
      <c r="C91" s="17"/>
    </row>
    <row r="92" customFormat="false" ht="15" hidden="false" customHeight="false" outlineLevel="0" collapsed="false">
      <c r="A92" s="64"/>
      <c r="B92" s="64"/>
      <c r="C92" s="17"/>
    </row>
    <row r="93" customFormat="false" ht="15" hidden="false" customHeight="false" outlineLevel="0" collapsed="false">
      <c r="A93" s="64"/>
      <c r="B93" s="64"/>
      <c r="C93" s="17"/>
    </row>
    <row r="94" customFormat="false" ht="15" hidden="false" customHeight="false" outlineLevel="0" collapsed="false">
      <c r="A94" s="64"/>
      <c r="B94" s="64"/>
      <c r="C94" s="17"/>
    </row>
    <row r="95" customFormat="false" ht="15" hidden="false" customHeight="false" outlineLevel="0" collapsed="false">
      <c r="A95" s="64"/>
      <c r="B95" s="64"/>
      <c r="C95" s="17"/>
    </row>
    <row r="96" customFormat="false" ht="15" hidden="false" customHeight="false" outlineLevel="0" collapsed="false">
      <c r="A96" s="64"/>
      <c r="B96" s="64"/>
      <c r="C96" s="17"/>
    </row>
    <row r="97" customFormat="false" ht="15" hidden="false" customHeight="false" outlineLevel="0" collapsed="false">
      <c r="A97" s="64"/>
      <c r="B97" s="64"/>
      <c r="C97" s="17"/>
    </row>
    <row r="98" customFormat="false" ht="15" hidden="false" customHeight="false" outlineLevel="0" collapsed="false">
      <c r="A98" s="64"/>
      <c r="B98" s="64"/>
      <c r="C98" s="17"/>
    </row>
    <row r="99" customFormat="false" ht="15" hidden="false" customHeight="false" outlineLevel="0" collapsed="false">
      <c r="A99" s="64"/>
      <c r="B99" s="64"/>
      <c r="C99" s="17"/>
    </row>
    <row r="100" customFormat="false" ht="15" hidden="false" customHeight="false" outlineLevel="0" collapsed="false">
      <c r="A100" s="64"/>
      <c r="B100" s="64"/>
      <c r="C100" s="17"/>
    </row>
    <row r="101" customFormat="false" ht="15" hidden="false" customHeight="false" outlineLevel="0" collapsed="false">
      <c r="A101" s="64"/>
      <c r="B101" s="64"/>
      <c r="C101" s="17"/>
    </row>
    <row r="102" customFormat="false" ht="15" hidden="false" customHeight="false" outlineLevel="0" collapsed="false">
      <c r="A102" s="64"/>
      <c r="B102" s="64"/>
      <c r="C102" s="17"/>
    </row>
    <row r="103" customFormat="false" ht="15" hidden="false" customHeight="false" outlineLevel="0" collapsed="false">
      <c r="A103" s="64"/>
      <c r="B103" s="64"/>
      <c r="C103" s="17"/>
    </row>
    <row r="104" customFormat="false" ht="15" hidden="false" customHeight="false" outlineLevel="0" collapsed="false">
      <c r="A104" s="64"/>
      <c r="B104" s="64"/>
      <c r="C104" s="17"/>
    </row>
    <row r="105" customFormat="false" ht="15" hidden="false" customHeight="false" outlineLevel="0" collapsed="false">
      <c r="A105" s="64"/>
      <c r="B105" s="64"/>
      <c r="C105" s="17"/>
    </row>
    <row r="106" customFormat="false" ht="15" hidden="false" customHeight="false" outlineLevel="0" collapsed="false">
      <c r="A106" s="64"/>
      <c r="B106" s="64"/>
      <c r="C106" s="17"/>
    </row>
    <row r="107" customFormat="false" ht="15" hidden="false" customHeight="false" outlineLevel="0" collapsed="false">
      <c r="A107" s="64"/>
      <c r="B107" s="64"/>
      <c r="C107" s="17"/>
    </row>
    <row r="108" customFormat="false" ht="15" hidden="false" customHeight="false" outlineLevel="0" collapsed="false">
      <c r="A108" s="64"/>
      <c r="B108" s="64"/>
      <c r="C108" s="17"/>
    </row>
    <row r="109" customFormat="false" ht="15" hidden="false" customHeight="false" outlineLevel="0" collapsed="false">
      <c r="A109" s="64"/>
      <c r="B109" s="64"/>
      <c r="C109" s="17"/>
    </row>
    <row r="110" customFormat="false" ht="15" hidden="false" customHeight="false" outlineLevel="0" collapsed="false">
      <c r="A110" s="64"/>
      <c r="B110" s="64"/>
      <c r="C110" s="17"/>
    </row>
    <row r="111" customFormat="false" ht="15" hidden="false" customHeight="false" outlineLevel="0" collapsed="false">
      <c r="A111" s="64"/>
      <c r="B111" s="64"/>
      <c r="C111" s="17"/>
    </row>
    <row r="112" customFormat="false" ht="15" hidden="false" customHeight="false" outlineLevel="0" collapsed="false">
      <c r="A112" s="64"/>
      <c r="B112" s="64"/>
      <c r="C112" s="17"/>
    </row>
    <row r="113" customFormat="false" ht="15" hidden="false" customHeight="false" outlineLevel="0" collapsed="false">
      <c r="A113" s="64"/>
      <c r="B113" s="64"/>
      <c r="C113" s="17"/>
    </row>
    <row r="114" customFormat="false" ht="15" hidden="false" customHeight="false" outlineLevel="0" collapsed="false">
      <c r="A114" s="64"/>
      <c r="B114" s="64"/>
      <c r="C114" s="17"/>
    </row>
    <row r="115" customFormat="false" ht="15" hidden="false" customHeight="false" outlineLevel="0" collapsed="false">
      <c r="A115" s="64"/>
      <c r="B115" s="64"/>
      <c r="C115" s="17"/>
    </row>
    <row r="116" customFormat="false" ht="15" hidden="false" customHeight="false" outlineLevel="0" collapsed="false">
      <c r="A116" s="64"/>
      <c r="B116" s="64"/>
      <c r="C116" s="17"/>
    </row>
    <row r="117" customFormat="false" ht="15" hidden="false" customHeight="false" outlineLevel="0" collapsed="false">
      <c r="A117" s="64"/>
      <c r="B117" s="64"/>
      <c r="C117" s="17"/>
    </row>
    <row r="118" customFormat="false" ht="15" hidden="false" customHeight="false" outlineLevel="0" collapsed="false">
      <c r="A118" s="64"/>
      <c r="B118" s="64"/>
      <c r="C118" s="17"/>
    </row>
    <row r="119" customFormat="false" ht="15" hidden="false" customHeight="false" outlineLevel="0" collapsed="false">
      <c r="A119" s="64"/>
      <c r="B119" s="64"/>
      <c r="C119" s="17"/>
    </row>
    <row r="120" customFormat="false" ht="15" hidden="false" customHeight="false" outlineLevel="0" collapsed="false">
      <c r="A120" s="64"/>
      <c r="B120" s="64"/>
      <c r="C120" s="17"/>
    </row>
    <row r="121" customFormat="false" ht="15" hidden="false" customHeight="false" outlineLevel="0" collapsed="false">
      <c r="A121" s="64"/>
      <c r="B121" s="64"/>
      <c r="C121" s="17"/>
    </row>
    <row r="122" customFormat="false" ht="15" hidden="false" customHeight="false" outlineLevel="0" collapsed="false">
      <c r="A122" s="64"/>
      <c r="B122" s="64"/>
      <c r="C122" s="17"/>
    </row>
    <row r="123" customFormat="false" ht="15" hidden="false" customHeight="false" outlineLevel="0" collapsed="false">
      <c r="A123" s="64"/>
      <c r="B123" s="64"/>
      <c r="C123" s="17"/>
    </row>
    <row r="124" customFormat="false" ht="15" hidden="false" customHeight="false" outlineLevel="0" collapsed="false">
      <c r="A124" s="64"/>
      <c r="B124" s="64"/>
      <c r="C124" s="17"/>
    </row>
    <row r="125" customFormat="false" ht="15" hidden="false" customHeight="false" outlineLevel="0" collapsed="false">
      <c r="A125" s="64"/>
      <c r="B125" s="64"/>
      <c r="C125" s="17"/>
    </row>
    <row r="126" customFormat="false" ht="15" hidden="false" customHeight="false" outlineLevel="0" collapsed="false">
      <c r="A126" s="64"/>
      <c r="B126" s="64"/>
      <c r="C126" s="17"/>
    </row>
    <row r="127" customFormat="false" ht="15" hidden="false" customHeight="false" outlineLevel="0" collapsed="false">
      <c r="A127" s="64"/>
      <c r="B127" s="64"/>
      <c r="C127" s="17"/>
    </row>
    <row r="128" customFormat="false" ht="15" hidden="false" customHeight="false" outlineLevel="0" collapsed="false">
      <c r="A128" s="64"/>
      <c r="B128" s="64"/>
      <c r="C128" s="17"/>
    </row>
    <row r="129" customFormat="false" ht="15" hidden="false" customHeight="false" outlineLevel="0" collapsed="false">
      <c r="A129" s="64"/>
      <c r="B129" s="64"/>
      <c r="C129" s="17"/>
    </row>
    <row r="130" customFormat="false" ht="15" hidden="false" customHeight="false" outlineLevel="0" collapsed="false">
      <c r="A130" s="64"/>
      <c r="B130" s="64"/>
      <c r="C130" s="17"/>
    </row>
    <row r="131" customFormat="false" ht="15" hidden="false" customHeight="false" outlineLevel="0" collapsed="false">
      <c r="A131" s="64"/>
      <c r="B131" s="64"/>
      <c r="C131" s="17"/>
    </row>
    <row r="132" customFormat="false" ht="15" hidden="false" customHeight="false" outlineLevel="0" collapsed="false">
      <c r="A132" s="64"/>
      <c r="B132" s="64"/>
      <c r="C132" s="17"/>
    </row>
    <row r="133" customFormat="false" ht="15" hidden="false" customHeight="false" outlineLevel="0" collapsed="false">
      <c r="A133" s="64"/>
      <c r="B133" s="64"/>
      <c r="C133" s="17"/>
    </row>
    <row r="134" customFormat="false" ht="15" hidden="false" customHeight="false" outlineLevel="0" collapsed="false">
      <c r="A134" s="64"/>
      <c r="B134" s="64"/>
      <c r="C134" s="17"/>
    </row>
    <row r="135" customFormat="false" ht="15" hidden="false" customHeight="false" outlineLevel="0" collapsed="false">
      <c r="A135" s="64"/>
      <c r="B135" s="64"/>
      <c r="C135" s="17"/>
    </row>
    <row r="136" customFormat="false" ht="15" hidden="false" customHeight="false" outlineLevel="0" collapsed="false">
      <c r="A136" s="64"/>
      <c r="B136" s="64"/>
      <c r="C136" s="17"/>
    </row>
    <row r="137" customFormat="false" ht="15" hidden="false" customHeight="false" outlineLevel="0" collapsed="false">
      <c r="A137" s="64"/>
      <c r="B137" s="64"/>
      <c r="C137" s="17"/>
    </row>
    <row r="138" customFormat="false" ht="15" hidden="false" customHeight="false" outlineLevel="0" collapsed="false">
      <c r="A138" s="64"/>
      <c r="B138" s="64"/>
      <c r="C138" s="17"/>
    </row>
    <row r="139" customFormat="false" ht="15" hidden="false" customHeight="false" outlineLevel="0" collapsed="false">
      <c r="A139" s="64"/>
      <c r="B139" s="64"/>
      <c r="C139" s="17"/>
    </row>
    <row r="140" customFormat="false" ht="15" hidden="false" customHeight="false" outlineLevel="0" collapsed="false">
      <c r="A140" s="64"/>
      <c r="B140" s="64"/>
      <c r="C140" s="17"/>
    </row>
    <row r="141" customFormat="false" ht="15" hidden="false" customHeight="false" outlineLevel="0" collapsed="false">
      <c r="A141" s="64"/>
      <c r="B141" s="64"/>
      <c r="C141" s="17"/>
    </row>
    <row r="142" customFormat="false" ht="15" hidden="false" customHeight="false" outlineLevel="0" collapsed="false">
      <c r="A142" s="64"/>
      <c r="B142" s="64"/>
      <c r="C142" s="17"/>
    </row>
    <row r="143" customFormat="false" ht="15" hidden="false" customHeight="false" outlineLevel="0" collapsed="false">
      <c r="A143" s="64"/>
      <c r="B143" s="64"/>
      <c r="C143" s="17"/>
    </row>
    <row r="144" customFormat="false" ht="15" hidden="false" customHeight="false" outlineLevel="0" collapsed="false">
      <c r="A144" s="64"/>
      <c r="B144" s="64"/>
      <c r="C144" s="17"/>
    </row>
    <row r="145" customFormat="false" ht="15" hidden="false" customHeight="false" outlineLevel="0" collapsed="false">
      <c r="A145" s="64"/>
      <c r="B145" s="64"/>
      <c r="C145" s="17"/>
    </row>
    <row r="146" customFormat="false" ht="15" hidden="false" customHeight="false" outlineLevel="0" collapsed="false">
      <c r="A146" s="64"/>
      <c r="B146" s="64"/>
      <c r="C146" s="17"/>
    </row>
    <row r="147" customFormat="false" ht="15" hidden="false" customHeight="false" outlineLevel="0" collapsed="false">
      <c r="A147" s="64"/>
      <c r="B147" s="64"/>
      <c r="C147" s="17"/>
    </row>
    <row r="148" customFormat="false" ht="15" hidden="false" customHeight="false" outlineLevel="0" collapsed="false">
      <c r="A148" s="64"/>
      <c r="B148" s="64"/>
      <c r="C148" s="17"/>
    </row>
    <row r="149" customFormat="false" ht="15" hidden="false" customHeight="false" outlineLevel="0" collapsed="false">
      <c r="A149" s="64"/>
      <c r="B149" s="64"/>
      <c r="C149" s="17"/>
    </row>
    <row r="150" customFormat="false" ht="15" hidden="false" customHeight="false" outlineLevel="0" collapsed="false">
      <c r="A150" s="64"/>
      <c r="B150" s="64"/>
      <c r="C150" s="17"/>
    </row>
    <row r="151" customFormat="false" ht="15" hidden="false" customHeight="false" outlineLevel="0" collapsed="false">
      <c r="A151" s="64"/>
      <c r="B151" s="64"/>
      <c r="C151" s="17"/>
    </row>
    <row r="152" customFormat="false" ht="15" hidden="false" customHeight="false" outlineLevel="0" collapsed="false">
      <c r="A152" s="64"/>
      <c r="B152" s="64"/>
      <c r="C152" s="17"/>
    </row>
    <row r="153" customFormat="false" ht="15" hidden="false" customHeight="false" outlineLevel="0" collapsed="false">
      <c r="A153" s="64"/>
      <c r="B153" s="64"/>
      <c r="C153" s="17"/>
    </row>
    <row r="154" customFormat="false" ht="15" hidden="false" customHeight="false" outlineLevel="0" collapsed="false">
      <c r="A154" s="64"/>
      <c r="B154" s="64"/>
      <c r="C154" s="17"/>
    </row>
    <row r="155" customFormat="false" ht="15" hidden="false" customHeight="false" outlineLevel="0" collapsed="false">
      <c r="A155" s="64"/>
      <c r="B155" s="64"/>
      <c r="C155" s="17"/>
    </row>
    <row r="156" customFormat="false" ht="15" hidden="false" customHeight="false" outlineLevel="0" collapsed="false">
      <c r="A156" s="64"/>
      <c r="B156" s="64"/>
      <c r="C156" s="17"/>
    </row>
    <row r="157" customFormat="false" ht="15" hidden="false" customHeight="false" outlineLevel="0" collapsed="false">
      <c r="A157" s="64"/>
      <c r="B157" s="64"/>
      <c r="C157" s="17"/>
    </row>
    <row r="158" customFormat="false" ht="15" hidden="false" customHeight="false" outlineLevel="0" collapsed="false">
      <c r="A158" s="64"/>
      <c r="B158" s="64"/>
      <c r="C158" s="17"/>
    </row>
    <row r="159" customFormat="false" ht="15" hidden="false" customHeight="false" outlineLevel="0" collapsed="false">
      <c r="A159" s="64"/>
      <c r="B159" s="64"/>
      <c r="C159" s="17"/>
    </row>
    <row r="160" customFormat="false" ht="15" hidden="false" customHeight="false" outlineLevel="0" collapsed="false">
      <c r="A160" s="64"/>
      <c r="B160" s="64"/>
      <c r="C160" s="17"/>
    </row>
    <row r="161" customFormat="false" ht="15" hidden="false" customHeight="false" outlineLevel="0" collapsed="false">
      <c r="A161" s="64"/>
      <c r="B161" s="64"/>
      <c r="C161" s="17"/>
    </row>
    <row r="162" customFormat="false" ht="15" hidden="false" customHeight="false" outlineLevel="0" collapsed="false">
      <c r="A162" s="64"/>
      <c r="B162" s="64"/>
      <c r="C162" s="17"/>
    </row>
    <row r="163" customFormat="false" ht="15" hidden="false" customHeight="false" outlineLevel="0" collapsed="false">
      <c r="A163" s="64"/>
      <c r="B163" s="64"/>
      <c r="C163" s="17"/>
    </row>
    <row r="164" customFormat="false" ht="15" hidden="false" customHeight="false" outlineLevel="0" collapsed="false">
      <c r="A164" s="64"/>
      <c r="B164" s="64"/>
      <c r="C164" s="17"/>
    </row>
    <row r="165" customFormat="false" ht="15" hidden="false" customHeight="false" outlineLevel="0" collapsed="false">
      <c r="A165" s="64"/>
      <c r="B165" s="64"/>
      <c r="C165" s="17"/>
    </row>
    <row r="166" customFormat="false" ht="15" hidden="false" customHeight="false" outlineLevel="0" collapsed="false">
      <c r="A166" s="64"/>
      <c r="B166" s="64"/>
      <c r="C166" s="17"/>
    </row>
    <row r="167" customFormat="false" ht="15" hidden="false" customHeight="false" outlineLevel="0" collapsed="false">
      <c r="A167" s="64"/>
      <c r="B167" s="64"/>
      <c r="C167" s="17"/>
    </row>
    <row r="168" customFormat="false" ht="15" hidden="false" customHeight="false" outlineLevel="0" collapsed="false">
      <c r="A168" s="64"/>
      <c r="B168" s="64"/>
      <c r="C168" s="17"/>
    </row>
    <row r="169" customFormat="false" ht="15" hidden="false" customHeight="false" outlineLevel="0" collapsed="false">
      <c r="A169" s="64"/>
      <c r="B169" s="64"/>
      <c r="C169" s="17"/>
    </row>
    <row r="170" customFormat="false" ht="15" hidden="false" customHeight="false" outlineLevel="0" collapsed="false">
      <c r="A170" s="64"/>
      <c r="B170" s="64"/>
      <c r="C170" s="17"/>
    </row>
    <row r="171" customFormat="false" ht="15" hidden="false" customHeight="false" outlineLevel="0" collapsed="false">
      <c r="A171" s="64"/>
      <c r="B171" s="64"/>
      <c r="C171" s="17"/>
    </row>
    <row r="172" customFormat="false" ht="15" hidden="false" customHeight="false" outlineLevel="0" collapsed="false">
      <c r="A172" s="64"/>
      <c r="B172" s="64"/>
      <c r="C172" s="17"/>
    </row>
    <row r="173" customFormat="false" ht="15" hidden="false" customHeight="false" outlineLevel="0" collapsed="false">
      <c r="A173" s="64"/>
      <c r="B173" s="64"/>
      <c r="C173" s="17"/>
    </row>
    <row r="174" customFormat="false" ht="15" hidden="false" customHeight="false" outlineLevel="0" collapsed="false">
      <c r="A174" s="64"/>
      <c r="B174" s="64"/>
      <c r="C174" s="17"/>
    </row>
    <row r="175" customFormat="false" ht="15" hidden="false" customHeight="false" outlineLevel="0" collapsed="false">
      <c r="A175" s="64"/>
      <c r="B175" s="64"/>
      <c r="C175" s="17"/>
    </row>
    <row r="176" customFormat="false" ht="15" hidden="false" customHeight="false" outlineLevel="0" collapsed="false">
      <c r="A176" s="64"/>
      <c r="B176" s="64"/>
      <c r="C176" s="17"/>
    </row>
    <row r="177" customFormat="false" ht="15" hidden="false" customHeight="false" outlineLevel="0" collapsed="false">
      <c r="A177" s="64"/>
      <c r="B177" s="64"/>
      <c r="C177" s="17"/>
    </row>
    <row r="178" customFormat="false" ht="15" hidden="false" customHeight="false" outlineLevel="0" collapsed="false">
      <c r="A178" s="64"/>
      <c r="B178" s="64"/>
      <c r="C178" s="17"/>
    </row>
    <row r="179" customFormat="false" ht="15" hidden="false" customHeight="false" outlineLevel="0" collapsed="false">
      <c r="A179" s="64"/>
      <c r="B179" s="64"/>
      <c r="C179" s="17"/>
    </row>
    <row r="180" customFormat="false" ht="15" hidden="false" customHeight="false" outlineLevel="0" collapsed="false">
      <c r="A180" s="64"/>
      <c r="B180" s="64"/>
      <c r="C180" s="17"/>
    </row>
    <row r="181" customFormat="false" ht="15" hidden="false" customHeight="false" outlineLevel="0" collapsed="false">
      <c r="A181" s="64"/>
      <c r="B181" s="64"/>
      <c r="C181" s="17"/>
    </row>
    <row r="182" customFormat="false" ht="15" hidden="false" customHeight="false" outlineLevel="0" collapsed="false">
      <c r="A182" s="64"/>
      <c r="B182" s="64"/>
      <c r="C182" s="17"/>
    </row>
    <row r="183" customFormat="false" ht="15" hidden="false" customHeight="false" outlineLevel="0" collapsed="false">
      <c r="A183" s="64"/>
      <c r="B183" s="64"/>
      <c r="C183" s="17"/>
    </row>
    <row r="184" customFormat="false" ht="15" hidden="false" customHeight="false" outlineLevel="0" collapsed="false">
      <c r="A184" s="64"/>
      <c r="B184" s="64"/>
      <c r="C184" s="17"/>
    </row>
    <row r="185" customFormat="false" ht="15" hidden="false" customHeight="false" outlineLevel="0" collapsed="false">
      <c r="A185" s="64"/>
      <c r="B185" s="64"/>
      <c r="C185" s="17"/>
    </row>
    <row r="186" customFormat="false" ht="15" hidden="false" customHeight="false" outlineLevel="0" collapsed="false">
      <c r="A186" s="64"/>
      <c r="B186" s="64"/>
      <c r="C186" s="17"/>
    </row>
    <row r="187" customFormat="false" ht="15" hidden="false" customHeight="false" outlineLevel="0" collapsed="false">
      <c r="A187" s="64"/>
      <c r="B187" s="64"/>
      <c r="C187" s="17"/>
    </row>
    <row r="188" customFormat="false" ht="15" hidden="false" customHeight="false" outlineLevel="0" collapsed="false">
      <c r="A188" s="64"/>
      <c r="B188" s="64"/>
      <c r="C188" s="17"/>
    </row>
    <row r="189" customFormat="false" ht="15" hidden="false" customHeight="false" outlineLevel="0" collapsed="false">
      <c r="A189" s="64"/>
      <c r="B189" s="64"/>
      <c r="C189" s="17"/>
    </row>
    <row r="190" customFormat="false" ht="15" hidden="false" customHeight="false" outlineLevel="0" collapsed="false">
      <c r="A190" s="64"/>
      <c r="B190" s="64"/>
      <c r="C190" s="17"/>
    </row>
    <row r="191" customFormat="false" ht="15" hidden="false" customHeight="false" outlineLevel="0" collapsed="false">
      <c r="A191" s="64"/>
      <c r="B191" s="64"/>
      <c r="C191" s="17"/>
    </row>
    <row r="192" customFormat="false" ht="15" hidden="false" customHeight="false" outlineLevel="0" collapsed="false">
      <c r="A192" s="64"/>
      <c r="B192" s="64"/>
      <c r="C192" s="17"/>
    </row>
    <row r="193" customFormat="false" ht="15" hidden="false" customHeight="false" outlineLevel="0" collapsed="false">
      <c r="A193" s="64"/>
      <c r="B193" s="64"/>
      <c r="C193" s="17"/>
    </row>
    <row r="194" customFormat="false" ht="15" hidden="false" customHeight="false" outlineLevel="0" collapsed="false">
      <c r="A194" s="64"/>
      <c r="B194" s="64"/>
      <c r="C194" s="17"/>
    </row>
    <row r="195" customFormat="false" ht="15" hidden="false" customHeight="false" outlineLevel="0" collapsed="false">
      <c r="A195" s="64"/>
      <c r="B195" s="64"/>
      <c r="C195" s="17"/>
    </row>
    <row r="196" customFormat="false" ht="15" hidden="false" customHeight="false" outlineLevel="0" collapsed="false">
      <c r="A196" s="64"/>
      <c r="B196" s="64"/>
      <c r="C196" s="17"/>
    </row>
    <row r="197" customFormat="false" ht="15" hidden="false" customHeight="false" outlineLevel="0" collapsed="false">
      <c r="A197" s="64"/>
      <c r="B197" s="64"/>
      <c r="C197" s="17"/>
    </row>
    <row r="198" customFormat="false" ht="15" hidden="false" customHeight="false" outlineLevel="0" collapsed="false">
      <c r="A198" s="64"/>
      <c r="B198" s="64"/>
      <c r="C198" s="17"/>
    </row>
    <row r="199" customFormat="false" ht="15" hidden="false" customHeight="false" outlineLevel="0" collapsed="false">
      <c r="A199" s="64"/>
      <c r="B199" s="64"/>
      <c r="C199" s="17"/>
    </row>
    <row r="200" customFormat="false" ht="15" hidden="false" customHeight="false" outlineLevel="0" collapsed="false">
      <c r="A200" s="64"/>
      <c r="B200" s="64"/>
      <c r="C200" s="17"/>
    </row>
    <row r="201" customFormat="false" ht="15" hidden="false" customHeight="false" outlineLevel="0" collapsed="false">
      <c r="A201" s="64"/>
      <c r="B201" s="64"/>
      <c r="C201" s="17"/>
    </row>
    <row r="202" customFormat="false" ht="15" hidden="false" customHeight="false" outlineLevel="0" collapsed="false">
      <c r="A202" s="64"/>
      <c r="B202" s="64"/>
      <c r="C202" s="17"/>
    </row>
    <row r="203" customFormat="false" ht="15" hidden="false" customHeight="false" outlineLevel="0" collapsed="false">
      <c r="A203" s="64"/>
      <c r="B203" s="64"/>
      <c r="C203" s="17"/>
    </row>
    <row r="204" customFormat="false" ht="15" hidden="false" customHeight="false" outlineLevel="0" collapsed="false">
      <c r="A204" s="64"/>
      <c r="B204" s="64"/>
      <c r="C204" s="17"/>
    </row>
    <row r="205" customFormat="false" ht="15" hidden="false" customHeight="false" outlineLevel="0" collapsed="false">
      <c r="A205" s="64"/>
      <c r="B205" s="64"/>
      <c r="C205" s="17"/>
    </row>
    <row r="206" customFormat="false" ht="15" hidden="false" customHeight="false" outlineLevel="0" collapsed="false">
      <c r="A206" s="64"/>
      <c r="B206" s="64"/>
      <c r="C206" s="17"/>
    </row>
    <row r="207" customFormat="false" ht="15" hidden="false" customHeight="false" outlineLevel="0" collapsed="false">
      <c r="A207" s="64"/>
      <c r="B207" s="64"/>
      <c r="C207" s="17"/>
    </row>
    <row r="208" customFormat="false" ht="15" hidden="false" customHeight="false" outlineLevel="0" collapsed="false">
      <c r="A208" s="64"/>
      <c r="B208" s="64"/>
      <c r="C208" s="17"/>
    </row>
    <row r="209" customFormat="false" ht="15" hidden="false" customHeight="false" outlineLevel="0" collapsed="false">
      <c r="A209" s="64"/>
      <c r="B209" s="64"/>
      <c r="C209" s="17"/>
    </row>
    <row r="210" customFormat="false" ht="15" hidden="false" customHeight="false" outlineLevel="0" collapsed="false">
      <c r="A210" s="64"/>
      <c r="B210" s="64"/>
      <c r="C210" s="17"/>
    </row>
    <row r="211" customFormat="false" ht="15" hidden="false" customHeight="false" outlineLevel="0" collapsed="false">
      <c r="A211" s="64"/>
      <c r="B211" s="64"/>
      <c r="C211" s="17"/>
    </row>
    <row r="212" customFormat="false" ht="15" hidden="false" customHeight="false" outlineLevel="0" collapsed="false">
      <c r="A212" s="64"/>
      <c r="B212" s="64"/>
      <c r="C212" s="17"/>
    </row>
    <row r="213" customFormat="false" ht="15" hidden="false" customHeight="false" outlineLevel="0" collapsed="false">
      <c r="A213" s="64"/>
      <c r="B213" s="64"/>
      <c r="C213" s="17"/>
    </row>
    <row r="214" customFormat="false" ht="15" hidden="false" customHeight="false" outlineLevel="0" collapsed="false">
      <c r="A214" s="64"/>
      <c r="B214" s="64"/>
      <c r="C214" s="17"/>
    </row>
    <row r="215" customFormat="false" ht="15" hidden="false" customHeight="false" outlineLevel="0" collapsed="false">
      <c r="A215" s="64"/>
      <c r="B215" s="64"/>
      <c r="C215" s="17"/>
    </row>
    <row r="216" customFormat="false" ht="15" hidden="false" customHeight="false" outlineLevel="0" collapsed="false">
      <c r="A216" s="64"/>
      <c r="B216" s="64"/>
      <c r="C216" s="17"/>
    </row>
    <row r="217" customFormat="false" ht="15" hidden="false" customHeight="false" outlineLevel="0" collapsed="false">
      <c r="A217" s="64"/>
      <c r="B217" s="64"/>
      <c r="C217" s="17"/>
    </row>
    <row r="218" customFormat="false" ht="15" hidden="false" customHeight="false" outlineLevel="0" collapsed="false">
      <c r="A218" s="64"/>
      <c r="B218" s="64"/>
      <c r="C218" s="17"/>
    </row>
    <row r="219" customFormat="false" ht="15" hidden="false" customHeight="false" outlineLevel="0" collapsed="false">
      <c r="A219" s="64"/>
      <c r="B219" s="64"/>
      <c r="C219" s="17"/>
    </row>
    <row r="220" customFormat="false" ht="15" hidden="false" customHeight="false" outlineLevel="0" collapsed="false">
      <c r="A220" s="64"/>
      <c r="B220" s="64"/>
      <c r="C220" s="17"/>
    </row>
    <row r="221" customFormat="false" ht="15" hidden="false" customHeight="false" outlineLevel="0" collapsed="false">
      <c r="A221" s="64"/>
      <c r="B221" s="64"/>
      <c r="C221" s="17"/>
    </row>
    <row r="222" customFormat="false" ht="15" hidden="false" customHeight="false" outlineLevel="0" collapsed="false">
      <c r="A222" s="64"/>
      <c r="B222" s="64"/>
      <c r="C222" s="17"/>
    </row>
    <row r="223" customFormat="false" ht="15" hidden="false" customHeight="false" outlineLevel="0" collapsed="false">
      <c r="A223" s="64"/>
      <c r="B223" s="64"/>
      <c r="C223" s="17"/>
    </row>
    <row r="224" customFormat="false" ht="15" hidden="false" customHeight="false" outlineLevel="0" collapsed="false">
      <c r="A224" s="64"/>
      <c r="B224" s="64"/>
      <c r="C224" s="17"/>
    </row>
    <row r="225" customFormat="false" ht="15" hidden="false" customHeight="false" outlineLevel="0" collapsed="false">
      <c r="A225" s="64"/>
      <c r="B225" s="64"/>
      <c r="C225" s="17"/>
    </row>
    <row r="226" customFormat="false" ht="15" hidden="false" customHeight="false" outlineLevel="0" collapsed="false">
      <c r="A226" s="64"/>
      <c r="B226" s="64"/>
      <c r="C226" s="17"/>
    </row>
    <row r="227" customFormat="false" ht="15" hidden="false" customHeight="false" outlineLevel="0" collapsed="false">
      <c r="A227" s="64"/>
      <c r="B227" s="64"/>
      <c r="C227" s="17"/>
    </row>
    <row r="228" customFormat="false" ht="15" hidden="false" customHeight="false" outlineLevel="0" collapsed="false">
      <c r="A228" s="64"/>
      <c r="B228" s="64"/>
      <c r="C228" s="17"/>
    </row>
    <row r="229" customFormat="false" ht="15" hidden="false" customHeight="false" outlineLevel="0" collapsed="false">
      <c r="A229" s="64"/>
      <c r="B229" s="64"/>
      <c r="C229" s="17"/>
    </row>
    <row r="230" customFormat="false" ht="15" hidden="false" customHeight="false" outlineLevel="0" collapsed="false">
      <c r="A230" s="64"/>
      <c r="B230" s="64"/>
      <c r="C230" s="17"/>
    </row>
    <row r="231" customFormat="false" ht="15" hidden="false" customHeight="false" outlineLevel="0" collapsed="false">
      <c r="A231" s="64"/>
      <c r="B231" s="64"/>
      <c r="C231" s="17"/>
    </row>
    <row r="232" customFormat="false" ht="15" hidden="false" customHeight="false" outlineLevel="0" collapsed="false">
      <c r="A232" s="64"/>
      <c r="B232" s="64"/>
      <c r="C232" s="17"/>
    </row>
    <row r="233" customFormat="false" ht="15" hidden="false" customHeight="false" outlineLevel="0" collapsed="false">
      <c r="A233" s="64"/>
      <c r="B233" s="64"/>
      <c r="C233" s="17"/>
    </row>
    <row r="234" customFormat="false" ht="15" hidden="false" customHeight="false" outlineLevel="0" collapsed="false">
      <c r="A234" s="64"/>
      <c r="B234" s="64"/>
      <c r="C234" s="17"/>
    </row>
    <row r="235" customFormat="false" ht="15" hidden="false" customHeight="false" outlineLevel="0" collapsed="false">
      <c r="A235" s="64"/>
      <c r="B235" s="64"/>
      <c r="C235" s="17"/>
    </row>
    <row r="236" customFormat="false" ht="15" hidden="false" customHeight="false" outlineLevel="0" collapsed="false">
      <c r="A236" s="64"/>
      <c r="B236" s="64"/>
      <c r="C236" s="17"/>
    </row>
    <row r="237" customFormat="false" ht="15" hidden="false" customHeight="false" outlineLevel="0" collapsed="false">
      <c r="A237" s="64"/>
      <c r="B237" s="64"/>
      <c r="C237" s="17"/>
    </row>
    <row r="238" customFormat="false" ht="15" hidden="false" customHeight="false" outlineLevel="0" collapsed="false">
      <c r="A238" s="64"/>
      <c r="B238" s="64"/>
      <c r="C238" s="17"/>
    </row>
    <row r="239" customFormat="false" ht="15" hidden="false" customHeight="false" outlineLevel="0" collapsed="false">
      <c r="A239" s="64"/>
      <c r="B239" s="64"/>
      <c r="C239" s="17"/>
    </row>
    <row r="240" customFormat="false" ht="15" hidden="false" customHeight="false" outlineLevel="0" collapsed="false">
      <c r="A240" s="64"/>
      <c r="B240" s="64"/>
      <c r="C240" s="17"/>
    </row>
    <row r="241" customFormat="false" ht="15" hidden="false" customHeight="false" outlineLevel="0" collapsed="false">
      <c r="A241" s="64"/>
      <c r="B241" s="64"/>
      <c r="C241" s="17"/>
    </row>
    <row r="242" customFormat="false" ht="15" hidden="false" customHeight="false" outlineLevel="0" collapsed="false">
      <c r="A242" s="64"/>
      <c r="B242" s="64"/>
      <c r="C242" s="17"/>
    </row>
    <row r="243" customFormat="false" ht="15" hidden="false" customHeight="false" outlineLevel="0" collapsed="false">
      <c r="A243" s="64"/>
      <c r="B243" s="64"/>
      <c r="C243" s="17"/>
    </row>
    <row r="244" customFormat="false" ht="15" hidden="false" customHeight="false" outlineLevel="0" collapsed="false">
      <c r="A244" s="64"/>
      <c r="B244" s="64"/>
      <c r="C244" s="17"/>
    </row>
    <row r="245" customFormat="false" ht="15" hidden="false" customHeight="false" outlineLevel="0" collapsed="false">
      <c r="A245" s="64"/>
      <c r="B245" s="64"/>
      <c r="C245" s="17"/>
    </row>
    <row r="246" customFormat="false" ht="15" hidden="false" customHeight="false" outlineLevel="0" collapsed="false">
      <c r="A246" s="64"/>
      <c r="B246" s="64"/>
      <c r="C246" s="17"/>
    </row>
    <row r="247" customFormat="false" ht="15" hidden="false" customHeight="false" outlineLevel="0" collapsed="false">
      <c r="A247" s="64"/>
      <c r="B247" s="64"/>
      <c r="C247" s="17"/>
    </row>
    <row r="248" customFormat="false" ht="15" hidden="false" customHeight="false" outlineLevel="0" collapsed="false">
      <c r="A248" s="64"/>
      <c r="B248" s="64"/>
      <c r="C248" s="17"/>
    </row>
    <row r="249" customFormat="false" ht="15" hidden="false" customHeight="false" outlineLevel="0" collapsed="false">
      <c r="A249" s="64"/>
      <c r="B249" s="64"/>
      <c r="C249" s="17"/>
    </row>
    <row r="250" customFormat="false" ht="15" hidden="false" customHeight="false" outlineLevel="0" collapsed="false">
      <c r="A250" s="64"/>
      <c r="B250" s="64"/>
      <c r="C250" s="17"/>
    </row>
    <row r="251" customFormat="false" ht="15" hidden="false" customHeight="false" outlineLevel="0" collapsed="false">
      <c r="A251" s="64"/>
      <c r="B251" s="64"/>
      <c r="C251" s="17"/>
    </row>
    <row r="252" customFormat="false" ht="15" hidden="false" customHeight="false" outlineLevel="0" collapsed="false">
      <c r="A252" s="64"/>
      <c r="B252" s="64"/>
      <c r="C252" s="17"/>
    </row>
    <row r="253" customFormat="false" ht="15" hidden="false" customHeight="false" outlineLevel="0" collapsed="false">
      <c r="A253" s="64"/>
      <c r="B253" s="64"/>
      <c r="C253" s="17"/>
    </row>
    <row r="254" customFormat="false" ht="15" hidden="false" customHeight="false" outlineLevel="0" collapsed="false">
      <c r="A254" s="64"/>
      <c r="B254" s="64"/>
      <c r="C254" s="17"/>
    </row>
    <row r="255" customFormat="false" ht="15" hidden="false" customHeight="false" outlineLevel="0" collapsed="false">
      <c r="A255" s="64"/>
      <c r="B255" s="64"/>
      <c r="C255" s="17"/>
    </row>
    <row r="256" customFormat="false" ht="15" hidden="false" customHeight="false" outlineLevel="0" collapsed="false">
      <c r="A256" s="64"/>
      <c r="B256" s="64"/>
      <c r="C256" s="17"/>
    </row>
    <row r="257" customFormat="false" ht="15" hidden="false" customHeight="false" outlineLevel="0" collapsed="false">
      <c r="A257" s="64"/>
      <c r="B257" s="64"/>
      <c r="C257" s="17"/>
    </row>
    <row r="258" customFormat="false" ht="15" hidden="false" customHeight="false" outlineLevel="0" collapsed="false">
      <c r="A258" s="64"/>
      <c r="B258" s="64"/>
      <c r="C258" s="17"/>
    </row>
    <row r="259" customFormat="false" ht="15" hidden="false" customHeight="false" outlineLevel="0" collapsed="false">
      <c r="A259" s="64"/>
      <c r="B259" s="64"/>
      <c r="C259" s="17"/>
    </row>
    <row r="260" customFormat="false" ht="15" hidden="false" customHeight="false" outlineLevel="0" collapsed="false">
      <c r="A260" s="64"/>
      <c r="B260" s="64"/>
      <c r="C260" s="17"/>
    </row>
    <row r="261" customFormat="false" ht="15" hidden="false" customHeight="false" outlineLevel="0" collapsed="false">
      <c r="A261" s="64"/>
      <c r="B261" s="64"/>
      <c r="C261" s="17"/>
    </row>
    <row r="262" customFormat="false" ht="15" hidden="false" customHeight="false" outlineLevel="0" collapsed="false">
      <c r="A262" s="64"/>
      <c r="B262" s="64"/>
      <c r="C262" s="17"/>
    </row>
    <row r="263" customFormat="false" ht="15" hidden="false" customHeight="false" outlineLevel="0" collapsed="false">
      <c r="A263" s="64"/>
      <c r="B263" s="64"/>
      <c r="C263" s="17"/>
    </row>
    <row r="264" customFormat="false" ht="15" hidden="false" customHeight="false" outlineLevel="0" collapsed="false">
      <c r="A264" s="64"/>
      <c r="B264" s="64"/>
      <c r="C264" s="17"/>
    </row>
    <row r="265" customFormat="false" ht="15" hidden="false" customHeight="false" outlineLevel="0" collapsed="false">
      <c r="A265" s="64"/>
      <c r="B265" s="64"/>
      <c r="C265" s="17"/>
    </row>
    <row r="266" customFormat="false" ht="15" hidden="false" customHeight="false" outlineLevel="0" collapsed="false">
      <c r="A266" s="64"/>
      <c r="B266" s="64"/>
      <c r="C266" s="17"/>
    </row>
    <row r="267" customFormat="false" ht="15" hidden="false" customHeight="false" outlineLevel="0" collapsed="false">
      <c r="A267" s="64"/>
      <c r="B267" s="64"/>
      <c r="C267" s="17"/>
    </row>
    <row r="268" customFormat="false" ht="15" hidden="false" customHeight="false" outlineLevel="0" collapsed="false">
      <c r="A268" s="64"/>
      <c r="B268" s="64"/>
      <c r="C268" s="17"/>
    </row>
    <row r="269" customFormat="false" ht="15" hidden="false" customHeight="false" outlineLevel="0" collapsed="false">
      <c r="A269" s="64"/>
      <c r="B269" s="64"/>
      <c r="C269" s="17"/>
    </row>
    <row r="270" customFormat="false" ht="15" hidden="false" customHeight="false" outlineLevel="0" collapsed="false">
      <c r="A270" s="64"/>
      <c r="B270" s="64"/>
      <c r="C270" s="17"/>
    </row>
    <row r="271" customFormat="false" ht="15" hidden="false" customHeight="false" outlineLevel="0" collapsed="false">
      <c r="A271" s="64"/>
      <c r="B271" s="64"/>
      <c r="C271" s="17"/>
    </row>
    <row r="272" customFormat="false" ht="15" hidden="false" customHeight="false" outlineLevel="0" collapsed="false">
      <c r="A272" s="64"/>
      <c r="B272" s="64"/>
      <c r="C272" s="17"/>
    </row>
    <row r="273" customFormat="false" ht="15" hidden="false" customHeight="false" outlineLevel="0" collapsed="false">
      <c r="A273" s="64"/>
      <c r="B273" s="64"/>
      <c r="C273" s="17"/>
    </row>
    <row r="274" customFormat="false" ht="15" hidden="false" customHeight="false" outlineLevel="0" collapsed="false">
      <c r="A274" s="64"/>
      <c r="B274" s="64"/>
      <c r="C274" s="17"/>
    </row>
    <row r="275" customFormat="false" ht="15" hidden="false" customHeight="false" outlineLevel="0" collapsed="false">
      <c r="A275" s="64"/>
      <c r="B275" s="64"/>
      <c r="C275" s="17"/>
    </row>
    <row r="276" customFormat="false" ht="15" hidden="false" customHeight="false" outlineLevel="0" collapsed="false">
      <c r="A276" s="64"/>
      <c r="B276" s="64"/>
      <c r="C276" s="17"/>
    </row>
    <row r="277" customFormat="false" ht="15" hidden="false" customHeight="false" outlineLevel="0" collapsed="false">
      <c r="A277" s="64"/>
      <c r="B277" s="64"/>
      <c r="C277" s="17"/>
    </row>
    <row r="278" customFormat="false" ht="15" hidden="false" customHeight="false" outlineLevel="0" collapsed="false">
      <c r="A278" s="64"/>
      <c r="B278" s="64"/>
      <c r="C278" s="17"/>
    </row>
    <row r="279" customFormat="false" ht="15" hidden="false" customHeight="false" outlineLevel="0" collapsed="false">
      <c r="A279" s="64"/>
      <c r="B279" s="64"/>
      <c r="C279" s="17"/>
    </row>
    <row r="280" customFormat="false" ht="15" hidden="false" customHeight="false" outlineLevel="0" collapsed="false">
      <c r="A280" s="64"/>
      <c r="B280" s="64"/>
      <c r="C280" s="17"/>
    </row>
    <row r="281" customFormat="false" ht="15" hidden="false" customHeight="false" outlineLevel="0" collapsed="false">
      <c r="A281" s="64"/>
      <c r="B281" s="64"/>
      <c r="C281" s="17"/>
    </row>
    <row r="282" customFormat="false" ht="15" hidden="false" customHeight="false" outlineLevel="0" collapsed="false">
      <c r="A282" s="64"/>
      <c r="B282" s="64"/>
      <c r="C282" s="17"/>
    </row>
    <row r="283" customFormat="false" ht="15" hidden="false" customHeight="false" outlineLevel="0" collapsed="false">
      <c r="A283" s="64"/>
      <c r="B283" s="64"/>
      <c r="C283" s="17"/>
    </row>
    <row r="284" customFormat="false" ht="15" hidden="false" customHeight="false" outlineLevel="0" collapsed="false">
      <c r="A284" s="64"/>
      <c r="B284" s="64"/>
      <c r="C284" s="17"/>
    </row>
    <row r="285" customFormat="false" ht="15" hidden="false" customHeight="false" outlineLevel="0" collapsed="false">
      <c r="A285" s="64"/>
      <c r="B285" s="64"/>
      <c r="C285" s="17"/>
    </row>
    <row r="286" customFormat="false" ht="15" hidden="false" customHeight="false" outlineLevel="0" collapsed="false">
      <c r="A286" s="64"/>
      <c r="B286" s="64"/>
      <c r="C286" s="17"/>
    </row>
    <row r="287" customFormat="false" ht="15" hidden="false" customHeight="false" outlineLevel="0" collapsed="false">
      <c r="A287" s="64"/>
      <c r="B287" s="64"/>
      <c r="C287" s="17"/>
    </row>
    <row r="288" customFormat="false" ht="15" hidden="false" customHeight="false" outlineLevel="0" collapsed="false">
      <c r="A288" s="64"/>
      <c r="B288" s="64"/>
      <c r="C288" s="17"/>
    </row>
    <row r="289" customFormat="false" ht="15" hidden="false" customHeight="false" outlineLevel="0" collapsed="false">
      <c r="A289" s="64"/>
      <c r="B289" s="64"/>
      <c r="C289" s="17"/>
    </row>
    <row r="290" customFormat="false" ht="15" hidden="false" customHeight="false" outlineLevel="0" collapsed="false">
      <c r="A290" s="64"/>
      <c r="B290" s="64"/>
      <c r="C290" s="17"/>
    </row>
    <row r="291" customFormat="false" ht="15" hidden="false" customHeight="false" outlineLevel="0" collapsed="false">
      <c r="A291" s="64"/>
      <c r="B291" s="64"/>
      <c r="C291" s="17"/>
    </row>
    <row r="292" customFormat="false" ht="15" hidden="false" customHeight="false" outlineLevel="0" collapsed="false">
      <c r="A292" s="64"/>
      <c r="B292" s="64"/>
      <c r="C292" s="17"/>
    </row>
    <row r="293" customFormat="false" ht="15" hidden="false" customHeight="false" outlineLevel="0" collapsed="false">
      <c r="A293" s="64"/>
      <c r="B293" s="64"/>
      <c r="C293" s="17"/>
    </row>
    <row r="294" customFormat="false" ht="15" hidden="false" customHeight="false" outlineLevel="0" collapsed="false">
      <c r="A294" s="64"/>
      <c r="B294" s="64"/>
      <c r="C294" s="17"/>
    </row>
    <row r="295" customFormat="false" ht="15" hidden="false" customHeight="false" outlineLevel="0" collapsed="false">
      <c r="A295" s="64"/>
      <c r="B295" s="64"/>
      <c r="C295" s="17"/>
    </row>
    <row r="296" customFormat="false" ht="15" hidden="false" customHeight="false" outlineLevel="0" collapsed="false">
      <c r="A296" s="64"/>
      <c r="B296" s="64"/>
      <c r="C296" s="17"/>
    </row>
    <row r="297" customFormat="false" ht="15" hidden="false" customHeight="false" outlineLevel="0" collapsed="false">
      <c r="A297" s="64"/>
      <c r="B297" s="64"/>
      <c r="C297" s="17"/>
    </row>
    <row r="298" customFormat="false" ht="15" hidden="false" customHeight="false" outlineLevel="0" collapsed="false">
      <c r="A298" s="64"/>
      <c r="B298" s="64"/>
      <c r="C298" s="17"/>
    </row>
    <row r="299" customFormat="false" ht="15" hidden="false" customHeight="false" outlineLevel="0" collapsed="false">
      <c r="A299" s="64"/>
      <c r="B299" s="64"/>
      <c r="C299" s="17"/>
    </row>
    <row r="300" customFormat="false" ht="15" hidden="false" customHeight="false" outlineLevel="0" collapsed="false">
      <c r="A300" s="64"/>
      <c r="B300" s="64"/>
      <c r="C300" s="17"/>
    </row>
    <row r="301" customFormat="false" ht="15" hidden="false" customHeight="false" outlineLevel="0" collapsed="false">
      <c r="A301" s="64"/>
      <c r="B301" s="64"/>
      <c r="C301" s="17"/>
    </row>
    <row r="302" customFormat="false" ht="15" hidden="false" customHeight="false" outlineLevel="0" collapsed="false">
      <c r="A302" s="64"/>
      <c r="B302" s="64"/>
      <c r="C302" s="17"/>
    </row>
    <row r="303" customFormat="false" ht="15" hidden="false" customHeight="false" outlineLevel="0" collapsed="false">
      <c r="A303" s="64"/>
      <c r="B303" s="64"/>
      <c r="C303" s="17"/>
    </row>
    <row r="304" customFormat="false" ht="15" hidden="false" customHeight="false" outlineLevel="0" collapsed="false">
      <c r="A304" s="64"/>
      <c r="B304" s="64"/>
      <c r="C304" s="17"/>
    </row>
    <row r="305" customFormat="false" ht="15" hidden="false" customHeight="false" outlineLevel="0" collapsed="false">
      <c r="A305" s="64"/>
      <c r="B305" s="64"/>
      <c r="C305" s="17"/>
    </row>
    <row r="306" customFormat="false" ht="15" hidden="false" customHeight="false" outlineLevel="0" collapsed="false">
      <c r="A306" s="64"/>
      <c r="B306" s="64"/>
      <c r="C306" s="17"/>
    </row>
    <row r="307" customFormat="false" ht="15" hidden="false" customHeight="false" outlineLevel="0" collapsed="false">
      <c r="A307" s="64"/>
      <c r="B307" s="64"/>
      <c r="C307" s="17"/>
    </row>
    <row r="308" customFormat="false" ht="15" hidden="false" customHeight="false" outlineLevel="0" collapsed="false">
      <c r="A308" s="64"/>
      <c r="B308" s="64"/>
      <c r="C308" s="17"/>
    </row>
    <row r="309" customFormat="false" ht="15" hidden="false" customHeight="false" outlineLevel="0" collapsed="false">
      <c r="A309" s="64"/>
      <c r="B309" s="64"/>
      <c r="C309" s="17"/>
    </row>
    <row r="310" customFormat="false" ht="15" hidden="false" customHeight="false" outlineLevel="0" collapsed="false">
      <c r="A310" s="64"/>
      <c r="B310" s="64"/>
      <c r="C310" s="17"/>
    </row>
    <row r="311" customFormat="false" ht="15" hidden="false" customHeight="false" outlineLevel="0" collapsed="false">
      <c r="A311" s="64"/>
      <c r="B311" s="64"/>
      <c r="C311" s="17"/>
    </row>
    <row r="312" customFormat="false" ht="15" hidden="false" customHeight="false" outlineLevel="0" collapsed="false">
      <c r="A312" s="64"/>
      <c r="B312" s="64"/>
      <c r="C312" s="17"/>
    </row>
    <row r="313" customFormat="false" ht="15" hidden="false" customHeight="false" outlineLevel="0" collapsed="false">
      <c r="A313" s="64"/>
      <c r="B313" s="64"/>
      <c r="C313" s="17"/>
    </row>
    <row r="314" customFormat="false" ht="15" hidden="false" customHeight="false" outlineLevel="0" collapsed="false">
      <c r="A314" s="64"/>
      <c r="B314" s="64"/>
      <c r="C314" s="17"/>
    </row>
    <row r="315" customFormat="false" ht="15" hidden="false" customHeight="false" outlineLevel="0" collapsed="false">
      <c r="A315" s="64"/>
      <c r="B315" s="64"/>
      <c r="C315" s="17"/>
    </row>
    <row r="316" customFormat="false" ht="15" hidden="false" customHeight="false" outlineLevel="0" collapsed="false">
      <c r="A316" s="64"/>
      <c r="B316" s="64"/>
      <c r="C316" s="17"/>
    </row>
    <row r="317" customFormat="false" ht="15" hidden="false" customHeight="false" outlineLevel="0" collapsed="false">
      <c r="A317" s="64"/>
      <c r="B317" s="64"/>
      <c r="C317" s="17"/>
    </row>
    <row r="318" customFormat="false" ht="15" hidden="false" customHeight="false" outlineLevel="0" collapsed="false">
      <c r="A318" s="64"/>
      <c r="B318" s="64"/>
      <c r="C318" s="17"/>
    </row>
    <row r="319" customFormat="false" ht="15" hidden="false" customHeight="false" outlineLevel="0" collapsed="false">
      <c r="A319" s="64"/>
      <c r="B319" s="64"/>
      <c r="C319" s="17"/>
    </row>
    <row r="320" customFormat="false" ht="15" hidden="false" customHeight="false" outlineLevel="0" collapsed="false">
      <c r="A320" s="64"/>
      <c r="B320" s="64"/>
      <c r="C320" s="17"/>
    </row>
    <row r="321" customFormat="false" ht="15" hidden="false" customHeight="false" outlineLevel="0" collapsed="false">
      <c r="A321" s="64"/>
      <c r="B321" s="64"/>
      <c r="C321" s="17"/>
    </row>
    <row r="322" customFormat="false" ht="15" hidden="false" customHeight="false" outlineLevel="0" collapsed="false">
      <c r="A322" s="64"/>
      <c r="B322" s="64"/>
      <c r="C322" s="17"/>
    </row>
    <row r="323" customFormat="false" ht="15" hidden="false" customHeight="false" outlineLevel="0" collapsed="false">
      <c r="A323" s="64"/>
      <c r="B323" s="64"/>
      <c r="C323" s="17"/>
    </row>
    <row r="324" customFormat="false" ht="15" hidden="false" customHeight="false" outlineLevel="0" collapsed="false">
      <c r="A324" s="64"/>
      <c r="B324" s="64"/>
      <c r="C324" s="17"/>
    </row>
    <row r="325" customFormat="false" ht="15" hidden="false" customHeight="false" outlineLevel="0" collapsed="false">
      <c r="A325" s="64"/>
      <c r="B325" s="64"/>
      <c r="C325" s="17"/>
    </row>
    <row r="326" customFormat="false" ht="15" hidden="false" customHeight="false" outlineLevel="0" collapsed="false">
      <c r="A326" s="64"/>
      <c r="B326" s="64"/>
      <c r="C326" s="17"/>
    </row>
    <row r="327" customFormat="false" ht="15" hidden="false" customHeight="false" outlineLevel="0" collapsed="false">
      <c r="A327" s="64"/>
      <c r="B327" s="64"/>
      <c r="C327" s="17"/>
    </row>
    <row r="328" customFormat="false" ht="15" hidden="false" customHeight="false" outlineLevel="0" collapsed="false">
      <c r="A328" s="64"/>
      <c r="B328" s="64"/>
      <c r="C328" s="17"/>
    </row>
    <row r="329" customFormat="false" ht="15" hidden="false" customHeight="false" outlineLevel="0" collapsed="false">
      <c r="A329" s="64"/>
      <c r="B329" s="64"/>
      <c r="C329" s="17"/>
    </row>
    <row r="330" customFormat="false" ht="15" hidden="false" customHeight="false" outlineLevel="0" collapsed="false">
      <c r="A330" s="64"/>
      <c r="B330" s="64"/>
      <c r="C330" s="17"/>
    </row>
    <row r="331" customFormat="false" ht="15" hidden="false" customHeight="false" outlineLevel="0" collapsed="false">
      <c r="A331" s="64"/>
      <c r="B331" s="64"/>
      <c r="C331" s="17"/>
    </row>
    <row r="332" customFormat="false" ht="15" hidden="false" customHeight="false" outlineLevel="0" collapsed="false">
      <c r="A332" s="64"/>
      <c r="B332" s="64"/>
      <c r="C332" s="17"/>
    </row>
    <row r="333" customFormat="false" ht="15" hidden="false" customHeight="false" outlineLevel="0" collapsed="false">
      <c r="A333" s="64"/>
      <c r="B333" s="64"/>
      <c r="C333" s="17"/>
    </row>
    <row r="334" customFormat="false" ht="15" hidden="false" customHeight="false" outlineLevel="0" collapsed="false">
      <c r="A334" s="64"/>
      <c r="B334" s="64"/>
      <c r="C334" s="17"/>
    </row>
    <row r="335" customFormat="false" ht="15" hidden="false" customHeight="false" outlineLevel="0" collapsed="false">
      <c r="A335" s="64"/>
      <c r="B335" s="64"/>
      <c r="C335" s="17"/>
    </row>
    <row r="336" customFormat="false" ht="15" hidden="false" customHeight="false" outlineLevel="0" collapsed="false">
      <c r="A336" s="64"/>
      <c r="B336" s="64"/>
      <c r="C336" s="17"/>
    </row>
    <row r="337" customFormat="false" ht="15" hidden="false" customHeight="false" outlineLevel="0" collapsed="false">
      <c r="A337" s="64"/>
      <c r="B337" s="64"/>
      <c r="C337" s="17"/>
    </row>
    <row r="338" customFormat="false" ht="15" hidden="false" customHeight="false" outlineLevel="0" collapsed="false">
      <c r="A338" s="64"/>
      <c r="B338" s="64"/>
      <c r="C338" s="17"/>
    </row>
    <row r="339" customFormat="false" ht="15" hidden="false" customHeight="false" outlineLevel="0" collapsed="false">
      <c r="A339" s="64"/>
      <c r="B339" s="64"/>
      <c r="C339" s="17"/>
    </row>
    <row r="340" customFormat="false" ht="15" hidden="false" customHeight="false" outlineLevel="0" collapsed="false">
      <c r="A340" s="64"/>
      <c r="B340" s="64"/>
      <c r="C340" s="17"/>
    </row>
    <row r="341" customFormat="false" ht="15" hidden="false" customHeight="false" outlineLevel="0" collapsed="false">
      <c r="A341" s="64"/>
      <c r="B341" s="64"/>
      <c r="C341" s="17"/>
    </row>
    <row r="342" customFormat="false" ht="15" hidden="false" customHeight="false" outlineLevel="0" collapsed="false">
      <c r="A342" s="64"/>
      <c r="B342" s="64"/>
      <c r="C342" s="17"/>
    </row>
    <row r="343" customFormat="false" ht="15" hidden="false" customHeight="false" outlineLevel="0" collapsed="false">
      <c r="A343" s="64"/>
      <c r="B343" s="64"/>
      <c r="C343" s="17"/>
    </row>
    <row r="344" customFormat="false" ht="15" hidden="false" customHeight="false" outlineLevel="0" collapsed="false">
      <c r="A344" s="64"/>
      <c r="B344" s="64"/>
      <c r="C344" s="17"/>
    </row>
    <row r="345" customFormat="false" ht="15" hidden="false" customHeight="false" outlineLevel="0" collapsed="false">
      <c r="A345" s="64"/>
      <c r="B345" s="64"/>
      <c r="C345" s="17"/>
    </row>
    <row r="346" customFormat="false" ht="15" hidden="false" customHeight="false" outlineLevel="0" collapsed="false">
      <c r="A346" s="64"/>
      <c r="B346" s="64"/>
      <c r="C346" s="17"/>
    </row>
    <row r="347" customFormat="false" ht="15" hidden="false" customHeight="false" outlineLevel="0" collapsed="false">
      <c r="A347" s="64"/>
      <c r="B347" s="64"/>
      <c r="C347" s="17"/>
    </row>
    <row r="348" customFormat="false" ht="15" hidden="false" customHeight="false" outlineLevel="0" collapsed="false">
      <c r="A348" s="64"/>
      <c r="B348" s="64"/>
      <c r="C348" s="17"/>
    </row>
    <row r="349" customFormat="false" ht="15" hidden="false" customHeight="false" outlineLevel="0" collapsed="false">
      <c r="A349" s="64"/>
      <c r="B349" s="64"/>
      <c r="C349" s="17"/>
    </row>
    <row r="350" customFormat="false" ht="15" hidden="false" customHeight="false" outlineLevel="0" collapsed="false">
      <c r="A350" s="64"/>
      <c r="B350" s="64"/>
      <c r="C350" s="17"/>
    </row>
    <row r="351" customFormat="false" ht="15" hidden="false" customHeight="false" outlineLevel="0" collapsed="false">
      <c r="A351" s="64"/>
      <c r="B351" s="64"/>
      <c r="C351" s="17"/>
    </row>
    <row r="352" customFormat="false" ht="15" hidden="false" customHeight="false" outlineLevel="0" collapsed="false">
      <c r="A352" s="64"/>
      <c r="B352" s="64"/>
      <c r="C352" s="17"/>
    </row>
    <row r="353" customFormat="false" ht="15" hidden="false" customHeight="false" outlineLevel="0" collapsed="false">
      <c r="A353" s="64"/>
      <c r="B353" s="64"/>
      <c r="C353" s="17"/>
    </row>
    <row r="354" customFormat="false" ht="15" hidden="false" customHeight="false" outlineLevel="0" collapsed="false">
      <c r="A354" s="64"/>
      <c r="B354" s="64"/>
      <c r="C354" s="17"/>
    </row>
    <row r="355" customFormat="false" ht="15" hidden="false" customHeight="false" outlineLevel="0" collapsed="false">
      <c r="A355" s="64"/>
      <c r="B355" s="64"/>
      <c r="C355" s="17"/>
    </row>
    <row r="356" customFormat="false" ht="15" hidden="false" customHeight="false" outlineLevel="0" collapsed="false">
      <c r="A356" s="64"/>
      <c r="B356" s="64"/>
      <c r="C356" s="17"/>
    </row>
    <row r="357" customFormat="false" ht="15" hidden="false" customHeight="false" outlineLevel="0" collapsed="false">
      <c r="A357" s="64"/>
      <c r="B357" s="64"/>
      <c r="C357" s="17"/>
    </row>
    <row r="358" customFormat="false" ht="15" hidden="false" customHeight="false" outlineLevel="0" collapsed="false">
      <c r="A358" s="64"/>
      <c r="B358" s="64"/>
      <c r="C358" s="17"/>
    </row>
    <row r="359" customFormat="false" ht="15" hidden="false" customHeight="false" outlineLevel="0" collapsed="false">
      <c r="A359" s="64"/>
      <c r="B359" s="64"/>
      <c r="C359" s="17"/>
    </row>
    <row r="360" customFormat="false" ht="15" hidden="false" customHeight="false" outlineLevel="0" collapsed="false">
      <c r="A360" s="64"/>
      <c r="B360" s="64"/>
      <c r="C360" s="17"/>
    </row>
    <row r="361" customFormat="false" ht="15" hidden="false" customHeight="false" outlineLevel="0" collapsed="false">
      <c r="A361" s="64"/>
      <c r="B361" s="64"/>
      <c r="C361" s="17"/>
    </row>
    <row r="362" customFormat="false" ht="15" hidden="false" customHeight="false" outlineLevel="0" collapsed="false">
      <c r="A362" s="64"/>
      <c r="B362" s="64"/>
      <c r="C362" s="17"/>
    </row>
    <row r="363" customFormat="false" ht="15" hidden="false" customHeight="false" outlineLevel="0" collapsed="false">
      <c r="A363" s="64"/>
      <c r="B363" s="64"/>
      <c r="C363" s="17"/>
    </row>
    <row r="364" customFormat="false" ht="15" hidden="false" customHeight="false" outlineLevel="0" collapsed="false">
      <c r="A364" s="64"/>
      <c r="B364" s="64"/>
      <c r="C364" s="17"/>
    </row>
    <row r="365" customFormat="false" ht="15" hidden="false" customHeight="false" outlineLevel="0" collapsed="false">
      <c r="A365" s="64"/>
      <c r="B365" s="64"/>
      <c r="C365" s="17"/>
    </row>
    <row r="366" customFormat="false" ht="15" hidden="false" customHeight="false" outlineLevel="0" collapsed="false">
      <c r="A366" s="64"/>
      <c r="B366" s="64"/>
      <c r="C366" s="17"/>
    </row>
    <row r="367" customFormat="false" ht="15" hidden="false" customHeight="false" outlineLevel="0" collapsed="false">
      <c r="A367" s="64"/>
      <c r="B367" s="64"/>
      <c r="C367" s="17"/>
    </row>
    <row r="368" customFormat="false" ht="15" hidden="false" customHeight="false" outlineLevel="0" collapsed="false">
      <c r="A368" s="64"/>
      <c r="B368" s="64"/>
      <c r="C368" s="17"/>
    </row>
    <row r="369" customFormat="false" ht="15" hidden="false" customHeight="false" outlineLevel="0" collapsed="false">
      <c r="A369" s="64"/>
      <c r="B369" s="64"/>
      <c r="C369" s="17"/>
    </row>
    <row r="370" customFormat="false" ht="15" hidden="false" customHeight="false" outlineLevel="0" collapsed="false">
      <c r="A370" s="64"/>
      <c r="B370" s="64"/>
      <c r="C370" s="17"/>
    </row>
    <row r="371" customFormat="false" ht="15" hidden="false" customHeight="false" outlineLevel="0" collapsed="false">
      <c r="A371" s="64"/>
      <c r="B371" s="64"/>
      <c r="C371" s="17"/>
    </row>
    <row r="372" customFormat="false" ht="15" hidden="false" customHeight="false" outlineLevel="0" collapsed="false">
      <c r="A372" s="64"/>
      <c r="B372" s="64"/>
      <c r="C372" s="17"/>
    </row>
    <row r="373" customFormat="false" ht="15" hidden="false" customHeight="false" outlineLevel="0" collapsed="false">
      <c r="A373" s="64"/>
      <c r="B373" s="64"/>
      <c r="C373" s="17"/>
    </row>
    <row r="374" customFormat="false" ht="15" hidden="false" customHeight="false" outlineLevel="0" collapsed="false">
      <c r="A374" s="64"/>
      <c r="B374" s="64"/>
      <c r="C374" s="17"/>
    </row>
    <row r="375" customFormat="false" ht="15" hidden="false" customHeight="false" outlineLevel="0" collapsed="false">
      <c r="A375" s="64"/>
      <c r="B375" s="64"/>
      <c r="C375" s="17"/>
    </row>
    <row r="376" customFormat="false" ht="15" hidden="false" customHeight="false" outlineLevel="0" collapsed="false">
      <c r="A376" s="64"/>
      <c r="B376" s="64"/>
      <c r="C376" s="17"/>
    </row>
    <row r="377" customFormat="false" ht="15" hidden="false" customHeight="false" outlineLevel="0" collapsed="false">
      <c r="A377" s="64"/>
      <c r="B377" s="64"/>
      <c r="C377" s="17"/>
    </row>
    <row r="378" customFormat="false" ht="15" hidden="false" customHeight="false" outlineLevel="0" collapsed="false">
      <c r="A378" s="64"/>
      <c r="B378" s="64"/>
      <c r="C378" s="17"/>
    </row>
    <row r="379" customFormat="false" ht="15" hidden="false" customHeight="false" outlineLevel="0" collapsed="false">
      <c r="A379" s="64"/>
      <c r="B379" s="64"/>
      <c r="C379" s="17"/>
    </row>
    <row r="380" customFormat="false" ht="15" hidden="false" customHeight="false" outlineLevel="0" collapsed="false">
      <c r="A380" s="64"/>
      <c r="B380" s="64"/>
      <c r="C380" s="17"/>
    </row>
    <row r="381" customFormat="false" ht="15" hidden="false" customHeight="false" outlineLevel="0" collapsed="false">
      <c r="A381" s="64"/>
      <c r="B381" s="64"/>
      <c r="C381" s="17"/>
    </row>
    <row r="382" customFormat="false" ht="15" hidden="false" customHeight="false" outlineLevel="0" collapsed="false">
      <c r="A382" s="64"/>
      <c r="B382" s="64"/>
      <c r="C382" s="17"/>
    </row>
    <row r="383" customFormat="false" ht="15" hidden="false" customHeight="false" outlineLevel="0" collapsed="false">
      <c r="A383" s="64"/>
      <c r="B383" s="64"/>
      <c r="C383" s="17"/>
    </row>
    <row r="384" customFormat="false" ht="15" hidden="false" customHeight="false" outlineLevel="0" collapsed="false">
      <c r="A384" s="64"/>
      <c r="B384" s="64"/>
      <c r="C384" s="17"/>
    </row>
    <row r="385" customFormat="false" ht="15" hidden="false" customHeight="false" outlineLevel="0" collapsed="false">
      <c r="A385" s="64"/>
      <c r="B385" s="64"/>
      <c r="C385" s="17"/>
    </row>
    <row r="386" customFormat="false" ht="15" hidden="false" customHeight="false" outlineLevel="0" collapsed="false">
      <c r="A386" s="64"/>
      <c r="B386" s="64"/>
      <c r="C386" s="17"/>
    </row>
    <row r="387" customFormat="false" ht="15" hidden="false" customHeight="false" outlineLevel="0" collapsed="false">
      <c r="A387" s="64"/>
      <c r="B387" s="64"/>
      <c r="C387" s="17"/>
    </row>
    <row r="388" customFormat="false" ht="15" hidden="false" customHeight="false" outlineLevel="0" collapsed="false">
      <c r="A388" s="64"/>
      <c r="B388" s="64"/>
      <c r="C388" s="17"/>
    </row>
    <row r="389" customFormat="false" ht="15" hidden="false" customHeight="false" outlineLevel="0" collapsed="false">
      <c r="A389" s="64"/>
      <c r="B389" s="64"/>
      <c r="C389" s="17"/>
    </row>
    <row r="390" customFormat="false" ht="15" hidden="false" customHeight="false" outlineLevel="0" collapsed="false">
      <c r="A390" s="64"/>
      <c r="B390" s="64"/>
      <c r="C390" s="17"/>
    </row>
    <row r="391" customFormat="false" ht="15" hidden="false" customHeight="false" outlineLevel="0" collapsed="false">
      <c r="A391" s="64"/>
      <c r="B391" s="64"/>
      <c r="C391" s="17"/>
    </row>
    <row r="392" customFormat="false" ht="15" hidden="false" customHeight="false" outlineLevel="0" collapsed="false">
      <c r="A392" s="64"/>
      <c r="B392" s="64"/>
      <c r="C392" s="17"/>
    </row>
    <row r="393" customFormat="false" ht="15" hidden="false" customHeight="false" outlineLevel="0" collapsed="false">
      <c r="A393" s="64"/>
      <c r="B393" s="64"/>
      <c r="C393" s="17"/>
    </row>
    <row r="394" customFormat="false" ht="15" hidden="false" customHeight="false" outlineLevel="0" collapsed="false">
      <c r="A394" s="64"/>
      <c r="B394" s="64"/>
      <c r="C394" s="17"/>
    </row>
    <row r="395" customFormat="false" ht="15" hidden="false" customHeight="false" outlineLevel="0" collapsed="false">
      <c r="A395" s="64"/>
      <c r="B395" s="64"/>
      <c r="C395" s="17"/>
    </row>
    <row r="396" customFormat="false" ht="15" hidden="false" customHeight="false" outlineLevel="0" collapsed="false">
      <c r="A396" s="64"/>
      <c r="B396" s="64"/>
      <c r="C396" s="17"/>
    </row>
    <row r="397" customFormat="false" ht="15" hidden="false" customHeight="false" outlineLevel="0" collapsed="false">
      <c r="A397" s="64"/>
      <c r="B397" s="64"/>
      <c r="C397" s="17"/>
    </row>
    <row r="398" customFormat="false" ht="15" hidden="false" customHeight="false" outlineLevel="0" collapsed="false">
      <c r="A398" s="64"/>
      <c r="B398" s="64"/>
      <c r="C398" s="17"/>
    </row>
    <row r="399" customFormat="false" ht="15" hidden="false" customHeight="false" outlineLevel="0" collapsed="false">
      <c r="A399" s="64"/>
      <c r="B399" s="64"/>
      <c r="C399" s="17"/>
    </row>
    <row r="400" customFormat="false" ht="15" hidden="false" customHeight="false" outlineLevel="0" collapsed="false">
      <c r="A400" s="64"/>
      <c r="B400" s="64"/>
      <c r="C400" s="17"/>
    </row>
    <row r="401" customFormat="false" ht="15" hidden="false" customHeight="false" outlineLevel="0" collapsed="false">
      <c r="A401" s="64"/>
      <c r="B401" s="64"/>
      <c r="C401" s="17"/>
    </row>
    <row r="402" customFormat="false" ht="15" hidden="false" customHeight="false" outlineLevel="0" collapsed="false">
      <c r="A402" s="64"/>
      <c r="B402" s="64"/>
      <c r="C402" s="17"/>
    </row>
    <row r="403" customFormat="false" ht="15" hidden="false" customHeight="false" outlineLevel="0" collapsed="false">
      <c r="A403" s="64"/>
      <c r="B403" s="64"/>
      <c r="C403" s="17"/>
    </row>
    <row r="404" customFormat="false" ht="15" hidden="false" customHeight="false" outlineLevel="0" collapsed="false">
      <c r="A404" s="64"/>
      <c r="B404" s="64"/>
      <c r="C404" s="17"/>
    </row>
    <row r="405" customFormat="false" ht="15" hidden="false" customHeight="false" outlineLevel="0" collapsed="false">
      <c r="A405" s="64"/>
      <c r="B405" s="64"/>
      <c r="C405" s="17"/>
    </row>
    <row r="406" customFormat="false" ht="15" hidden="false" customHeight="false" outlineLevel="0" collapsed="false">
      <c r="A406" s="64"/>
      <c r="B406" s="64"/>
      <c r="C406" s="17"/>
    </row>
    <row r="407" customFormat="false" ht="15" hidden="false" customHeight="false" outlineLevel="0" collapsed="false">
      <c r="A407" s="64"/>
      <c r="B407" s="64"/>
      <c r="C407" s="17"/>
    </row>
    <row r="408" customFormat="false" ht="15" hidden="false" customHeight="false" outlineLevel="0" collapsed="false">
      <c r="A408" s="64"/>
      <c r="B408" s="64"/>
      <c r="C408" s="17"/>
    </row>
    <row r="409" customFormat="false" ht="15" hidden="false" customHeight="false" outlineLevel="0" collapsed="false">
      <c r="A409" s="64"/>
      <c r="B409" s="64"/>
      <c r="C409" s="17"/>
    </row>
    <row r="410" customFormat="false" ht="15" hidden="false" customHeight="false" outlineLevel="0" collapsed="false">
      <c r="A410" s="64"/>
      <c r="B410" s="64"/>
      <c r="C410" s="17"/>
    </row>
    <row r="411" customFormat="false" ht="15" hidden="false" customHeight="false" outlineLevel="0" collapsed="false">
      <c r="A411" s="64"/>
      <c r="B411" s="64"/>
      <c r="C411" s="17"/>
    </row>
    <row r="412" customFormat="false" ht="15" hidden="false" customHeight="false" outlineLevel="0" collapsed="false">
      <c r="A412" s="64"/>
      <c r="B412" s="64"/>
      <c r="C412" s="17"/>
    </row>
    <row r="413" customFormat="false" ht="15" hidden="false" customHeight="false" outlineLevel="0" collapsed="false">
      <c r="A413" s="64"/>
      <c r="B413" s="64"/>
      <c r="C413" s="17"/>
    </row>
    <row r="414" customFormat="false" ht="15" hidden="false" customHeight="false" outlineLevel="0" collapsed="false">
      <c r="A414" s="64"/>
      <c r="B414" s="64"/>
      <c r="C414" s="17"/>
    </row>
    <row r="415" customFormat="false" ht="15" hidden="false" customHeight="false" outlineLevel="0" collapsed="false">
      <c r="A415" s="64"/>
      <c r="B415" s="64"/>
      <c r="C415" s="17"/>
    </row>
    <row r="416" customFormat="false" ht="15" hidden="false" customHeight="false" outlineLevel="0" collapsed="false">
      <c r="A416" s="64"/>
      <c r="B416" s="64"/>
      <c r="C416" s="17"/>
    </row>
    <row r="417" customFormat="false" ht="15" hidden="false" customHeight="false" outlineLevel="0" collapsed="false">
      <c r="A417" s="64"/>
      <c r="B417" s="64"/>
      <c r="C417" s="17"/>
    </row>
    <row r="418" customFormat="false" ht="15" hidden="false" customHeight="false" outlineLevel="0" collapsed="false">
      <c r="A418" s="64"/>
      <c r="B418" s="64"/>
      <c r="C418" s="17"/>
    </row>
    <row r="419" customFormat="false" ht="15" hidden="false" customHeight="false" outlineLevel="0" collapsed="false">
      <c r="A419" s="64"/>
      <c r="B419" s="64"/>
      <c r="C419" s="17"/>
    </row>
    <row r="420" customFormat="false" ht="15" hidden="false" customHeight="false" outlineLevel="0" collapsed="false">
      <c r="A420" s="64"/>
      <c r="B420" s="64"/>
      <c r="C420" s="17"/>
    </row>
    <row r="421" customFormat="false" ht="15" hidden="false" customHeight="false" outlineLevel="0" collapsed="false">
      <c r="A421" s="64"/>
      <c r="B421" s="64"/>
      <c r="C421" s="17"/>
    </row>
    <row r="422" customFormat="false" ht="15" hidden="false" customHeight="false" outlineLevel="0" collapsed="false">
      <c r="A422" s="64"/>
      <c r="B422" s="64"/>
      <c r="C422" s="17"/>
    </row>
    <row r="423" customFormat="false" ht="15" hidden="false" customHeight="false" outlineLevel="0" collapsed="false">
      <c r="A423" s="64"/>
      <c r="B423" s="64"/>
      <c r="C423" s="17"/>
    </row>
    <row r="424" customFormat="false" ht="15" hidden="false" customHeight="false" outlineLevel="0" collapsed="false">
      <c r="A424" s="64"/>
      <c r="B424" s="64"/>
      <c r="C424" s="17"/>
    </row>
    <row r="425" customFormat="false" ht="15" hidden="false" customHeight="false" outlineLevel="0" collapsed="false">
      <c r="A425" s="64"/>
      <c r="B425" s="64"/>
      <c r="C425" s="17"/>
    </row>
    <row r="426" customFormat="false" ht="15" hidden="false" customHeight="false" outlineLevel="0" collapsed="false">
      <c r="A426" s="64"/>
      <c r="B426" s="64"/>
      <c r="C426" s="17"/>
    </row>
    <row r="427" customFormat="false" ht="15" hidden="false" customHeight="false" outlineLevel="0" collapsed="false">
      <c r="A427" s="64"/>
      <c r="B427" s="64"/>
      <c r="C427" s="17"/>
    </row>
    <row r="428" customFormat="false" ht="15" hidden="false" customHeight="false" outlineLevel="0" collapsed="false">
      <c r="A428" s="64"/>
      <c r="B428" s="64"/>
      <c r="C428" s="17"/>
    </row>
    <row r="429" customFormat="false" ht="15" hidden="false" customHeight="false" outlineLevel="0" collapsed="false">
      <c r="A429" s="64"/>
      <c r="B429" s="64"/>
      <c r="C429" s="17"/>
    </row>
    <row r="430" customFormat="false" ht="15" hidden="false" customHeight="false" outlineLevel="0" collapsed="false">
      <c r="A430" s="64"/>
      <c r="B430" s="64"/>
      <c r="C430" s="17"/>
    </row>
    <row r="431" customFormat="false" ht="15" hidden="false" customHeight="false" outlineLevel="0" collapsed="false">
      <c r="A431" s="64"/>
      <c r="B431" s="64"/>
      <c r="C431" s="17"/>
    </row>
    <row r="432" customFormat="false" ht="15" hidden="false" customHeight="false" outlineLevel="0" collapsed="false">
      <c r="A432" s="64"/>
      <c r="B432" s="64"/>
      <c r="C432" s="17"/>
    </row>
    <row r="433" customFormat="false" ht="15" hidden="false" customHeight="false" outlineLevel="0" collapsed="false">
      <c r="A433" s="64"/>
      <c r="B433" s="64"/>
      <c r="C433" s="17"/>
    </row>
    <row r="434" customFormat="false" ht="15" hidden="false" customHeight="false" outlineLevel="0" collapsed="false">
      <c r="A434" s="64"/>
      <c r="B434" s="64"/>
      <c r="C434" s="17"/>
    </row>
    <row r="435" customFormat="false" ht="15" hidden="false" customHeight="false" outlineLevel="0" collapsed="false">
      <c r="A435" s="64"/>
      <c r="B435" s="64"/>
      <c r="C435" s="17"/>
    </row>
    <row r="436" customFormat="false" ht="15" hidden="false" customHeight="false" outlineLevel="0" collapsed="false">
      <c r="A436" s="64"/>
      <c r="B436" s="64"/>
      <c r="C436" s="17"/>
    </row>
    <row r="437" customFormat="false" ht="15" hidden="false" customHeight="false" outlineLevel="0" collapsed="false">
      <c r="A437" s="64"/>
      <c r="B437" s="64"/>
      <c r="C437" s="17"/>
    </row>
    <row r="438" customFormat="false" ht="15" hidden="false" customHeight="false" outlineLevel="0" collapsed="false">
      <c r="A438" s="64"/>
      <c r="B438" s="64"/>
      <c r="C438" s="17"/>
    </row>
    <row r="439" customFormat="false" ht="15" hidden="false" customHeight="false" outlineLevel="0" collapsed="false">
      <c r="A439" s="64"/>
      <c r="B439" s="64"/>
      <c r="C439" s="17"/>
    </row>
    <row r="440" customFormat="false" ht="15" hidden="false" customHeight="false" outlineLevel="0" collapsed="false">
      <c r="A440" s="64"/>
      <c r="B440" s="64"/>
      <c r="C440" s="17"/>
    </row>
    <row r="441" customFormat="false" ht="15" hidden="false" customHeight="false" outlineLevel="0" collapsed="false">
      <c r="A441" s="64"/>
      <c r="B441" s="64"/>
      <c r="C441" s="17"/>
    </row>
    <row r="442" customFormat="false" ht="15" hidden="false" customHeight="false" outlineLevel="0" collapsed="false">
      <c r="A442" s="64"/>
      <c r="B442" s="64"/>
      <c r="C442" s="17"/>
    </row>
    <row r="443" customFormat="false" ht="15" hidden="false" customHeight="false" outlineLevel="0" collapsed="false">
      <c r="A443" s="64"/>
      <c r="B443" s="64"/>
      <c r="C443" s="17"/>
    </row>
    <row r="444" customFormat="false" ht="15" hidden="false" customHeight="false" outlineLevel="0" collapsed="false">
      <c r="A444" s="64"/>
      <c r="B444" s="64"/>
      <c r="C444" s="17"/>
    </row>
    <row r="445" customFormat="false" ht="15" hidden="false" customHeight="false" outlineLevel="0" collapsed="false">
      <c r="A445" s="64"/>
      <c r="B445" s="64"/>
      <c r="C445" s="17"/>
    </row>
    <row r="446" customFormat="false" ht="15" hidden="false" customHeight="false" outlineLevel="0" collapsed="false">
      <c r="A446" s="64"/>
      <c r="B446" s="64"/>
      <c r="C446" s="17"/>
    </row>
    <row r="447" customFormat="false" ht="15" hidden="false" customHeight="false" outlineLevel="0" collapsed="false">
      <c r="A447" s="64"/>
      <c r="B447" s="64"/>
      <c r="C447" s="17"/>
    </row>
    <row r="448" customFormat="false" ht="15" hidden="false" customHeight="false" outlineLevel="0" collapsed="false">
      <c r="A448" s="64"/>
      <c r="B448" s="64"/>
      <c r="C448" s="17"/>
    </row>
    <row r="449" customFormat="false" ht="15" hidden="false" customHeight="false" outlineLevel="0" collapsed="false">
      <c r="A449" s="64"/>
      <c r="B449" s="64"/>
      <c r="C449" s="17"/>
    </row>
    <row r="450" customFormat="false" ht="15" hidden="false" customHeight="false" outlineLevel="0" collapsed="false">
      <c r="A450" s="64"/>
      <c r="B450" s="64"/>
      <c r="C450" s="17"/>
    </row>
    <row r="451" customFormat="false" ht="15" hidden="false" customHeight="false" outlineLevel="0" collapsed="false">
      <c r="A451" s="64"/>
      <c r="B451" s="64"/>
      <c r="C451" s="17"/>
    </row>
    <row r="452" customFormat="false" ht="15" hidden="false" customHeight="false" outlineLevel="0" collapsed="false">
      <c r="A452" s="64"/>
      <c r="B452" s="64"/>
      <c r="C452" s="17"/>
    </row>
    <row r="453" customFormat="false" ht="15" hidden="false" customHeight="false" outlineLevel="0" collapsed="false">
      <c r="A453" s="64"/>
      <c r="B453" s="64"/>
      <c r="C453" s="17"/>
    </row>
    <row r="454" customFormat="false" ht="15" hidden="false" customHeight="false" outlineLevel="0" collapsed="false">
      <c r="A454" s="64"/>
      <c r="B454" s="64"/>
      <c r="C454" s="17"/>
    </row>
    <row r="455" customFormat="false" ht="15" hidden="false" customHeight="false" outlineLevel="0" collapsed="false">
      <c r="A455" s="64"/>
      <c r="B455" s="64"/>
      <c r="C455" s="17"/>
    </row>
    <row r="456" customFormat="false" ht="15" hidden="false" customHeight="false" outlineLevel="0" collapsed="false">
      <c r="A456" s="64"/>
      <c r="B456" s="64"/>
      <c r="C456" s="17"/>
    </row>
    <row r="457" customFormat="false" ht="15" hidden="false" customHeight="false" outlineLevel="0" collapsed="false">
      <c r="A457" s="64"/>
      <c r="B457" s="64"/>
      <c r="C457" s="17"/>
    </row>
    <row r="458" customFormat="false" ht="15" hidden="false" customHeight="false" outlineLevel="0" collapsed="false">
      <c r="A458" s="64"/>
      <c r="B458" s="64"/>
      <c r="C458" s="17"/>
    </row>
    <row r="459" customFormat="false" ht="15" hidden="false" customHeight="false" outlineLevel="0" collapsed="false">
      <c r="A459" s="64"/>
      <c r="B459" s="64"/>
      <c r="C459" s="17"/>
    </row>
    <row r="460" customFormat="false" ht="15" hidden="false" customHeight="false" outlineLevel="0" collapsed="false">
      <c r="A460" s="64"/>
      <c r="B460" s="64"/>
      <c r="C460" s="17"/>
    </row>
    <row r="461" customFormat="false" ht="15" hidden="false" customHeight="false" outlineLevel="0" collapsed="false">
      <c r="A461" s="64"/>
      <c r="B461" s="64"/>
      <c r="C461" s="17"/>
    </row>
    <row r="462" customFormat="false" ht="15" hidden="false" customHeight="false" outlineLevel="0" collapsed="false">
      <c r="A462" s="64"/>
      <c r="B462" s="64"/>
      <c r="C462" s="17"/>
    </row>
    <row r="463" customFormat="false" ht="15" hidden="false" customHeight="false" outlineLevel="0" collapsed="false">
      <c r="A463" s="64"/>
      <c r="B463" s="64"/>
      <c r="C463" s="17"/>
    </row>
    <row r="464" customFormat="false" ht="15" hidden="false" customHeight="false" outlineLevel="0" collapsed="false">
      <c r="A464" s="64"/>
      <c r="B464" s="64"/>
      <c r="C464" s="17"/>
    </row>
    <row r="465" customFormat="false" ht="15" hidden="false" customHeight="false" outlineLevel="0" collapsed="false">
      <c r="A465" s="64"/>
      <c r="B465" s="64"/>
      <c r="C465" s="17"/>
    </row>
    <row r="466" customFormat="false" ht="15" hidden="false" customHeight="false" outlineLevel="0" collapsed="false">
      <c r="A466" s="64"/>
      <c r="B466" s="64"/>
      <c r="C466" s="17"/>
    </row>
    <row r="467" customFormat="false" ht="15" hidden="false" customHeight="false" outlineLevel="0" collapsed="false">
      <c r="A467" s="64"/>
      <c r="B467" s="64"/>
      <c r="C467" s="17"/>
    </row>
    <row r="468" customFormat="false" ht="15" hidden="false" customHeight="false" outlineLevel="0" collapsed="false">
      <c r="A468" s="64"/>
      <c r="B468" s="64"/>
      <c r="C468" s="17"/>
    </row>
    <row r="469" customFormat="false" ht="15" hidden="false" customHeight="false" outlineLevel="0" collapsed="false">
      <c r="A469" s="64"/>
      <c r="B469" s="64"/>
      <c r="C469" s="17"/>
    </row>
    <row r="470" customFormat="false" ht="15" hidden="false" customHeight="false" outlineLevel="0" collapsed="false">
      <c r="A470" s="64"/>
      <c r="B470" s="64"/>
      <c r="C470" s="17"/>
    </row>
    <row r="471" customFormat="false" ht="15" hidden="false" customHeight="false" outlineLevel="0" collapsed="false">
      <c r="A471" s="64"/>
      <c r="B471" s="64"/>
      <c r="C471" s="17"/>
    </row>
    <row r="472" customFormat="false" ht="15" hidden="false" customHeight="false" outlineLevel="0" collapsed="false">
      <c r="A472" s="64"/>
      <c r="B472" s="64"/>
      <c r="C472" s="17"/>
    </row>
    <row r="473" customFormat="false" ht="15" hidden="false" customHeight="false" outlineLevel="0" collapsed="false">
      <c r="A473" s="64"/>
      <c r="B473" s="64"/>
      <c r="C473" s="17"/>
    </row>
    <row r="474" customFormat="false" ht="15" hidden="false" customHeight="false" outlineLevel="0" collapsed="false">
      <c r="A474" s="64"/>
      <c r="B474" s="64"/>
      <c r="C474" s="17"/>
    </row>
    <row r="475" customFormat="false" ht="15" hidden="false" customHeight="false" outlineLevel="0" collapsed="false">
      <c r="A475" s="64"/>
      <c r="B475" s="64"/>
      <c r="C475" s="17"/>
    </row>
    <row r="476" customFormat="false" ht="15" hidden="false" customHeight="false" outlineLevel="0" collapsed="false">
      <c r="A476" s="64"/>
      <c r="B476" s="64"/>
      <c r="C476" s="17"/>
    </row>
    <row r="477" customFormat="false" ht="15" hidden="false" customHeight="false" outlineLevel="0" collapsed="false">
      <c r="A477" s="64"/>
      <c r="B477" s="64"/>
      <c r="C477" s="17"/>
    </row>
    <row r="478" customFormat="false" ht="15" hidden="false" customHeight="false" outlineLevel="0" collapsed="false">
      <c r="A478" s="64"/>
      <c r="B478" s="64"/>
      <c r="C478" s="17"/>
    </row>
    <row r="479" customFormat="false" ht="15" hidden="false" customHeight="false" outlineLevel="0" collapsed="false">
      <c r="A479" s="64"/>
      <c r="B479" s="64"/>
      <c r="C479" s="17"/>
    </row>
    <row r="480" customFormat="false" ht="15" hidden="false" customHeight="false" outlineLevel="0" collapsed="false">
      <c r="A480" s="64"/>
      <c r="B480" s="64"/>
      <c r="C480" s="17"/>
    </row>
    <row r="481" customFormat="false" ht="15" hidden="false" customHeight="false" outlineLevel="0" collapsed="false">
      <c r="A481" s="64"/>
      <c r="B481" s="64"/>
      <c r="C481" s="17"/>
    </row>
    <row r="482" customFormat="false" ht="15" hidden="false" customHeight="false" outlineLevel="0" collapsed="false">
      <c r="A482" s="64"/>
      <c r="B482" s="64"/>
      <c r="C482" s="17"/>
    </row>
    <row r="483" customFormat="false" ht="15" hidden="false" customHeight="false" outlineLevel="0" collapsed="false">
      <c r="A483" s="64"/>
      <c r="B483" s="64"/>
      <c r="C483" s="17"/>
    </row>
    <row r="484" customFormat="false" ht="15" hidden="false" customHeight="false" outlineLevel="0" collapsed="false">
      <c r="A484" s="64"/>
      <c r="B484" s="64"/>
      <c r="C484" s="17"/>
    </row>
    <row r="485" customFormat="false" ht="15" hidden="false" customHeight="false" outlineLevel="0" collapsed="false">
      <c r="A485" s="64"/>
      <c r="B485" s="64"/>
      <c r="C485" s="17"/>
    </row>
    <row r="486" customFormat="false" ht="15" hidden="false" customHeight="false" outlineLevel="0" collapsed="false">
      <c r="A486" s="64"/>
      <c r="B486" s="64"/>
      <c r="C486" s="17"/>
    </row>
    <row r="487" customFormat="false" ht="15" hidden="false" customHeight="false" outlineLevel="0" collapsed="false">
      <c r="A487" s="64"/>
      <c r="B487" s="64"/>
      <c r="C487" s="17"/>
    </row>
    <row r="488" customFormat="false" ht="15" hidden="false" customHeight="false" outlineLevel="0" collapsed="false">
      <c r="A488" s="64"/>
      <c r="B488" s="64"/>
      <c r="C488" s="17"/>
    </row>
    <row r="489" customFormat="false" ht="15" hidden="false" customHeight="false" outlineLevel="0" collapsed="false">
      <c r="A489" s="64"/>
      <c r="B489" s="64"/>
      <c r="C489" s="17"/>
    </row>
    <row r="490" customFormat="false" ht="15" hidden="false" customHeight="false" outlineLevel="0" collapsed="false">
      <c r="A490" s="64"/>
      <c r="B490" s="64"/>
      <c r="C490" s="17"/>
    </row>
    <row r="491" customFormat="false" ht="15" hidden="false" customHeight="false" outlineLevel="0" collapsed="false">
      <c r="A491" s="64"/>
      <c r="B491" s="64"/>
      <c r="C491" s="17"/>
    </row>
    <row r="492" customFormat="false" ht="15" hidden="false" customHeight="false" outlineLevel="0" collapsed="false">
      <c r="A492" s="64"/>
      <c r="B492" s="64"/>
      <c r="C492" s="17"/>
    </row>
    <row r="493" customFormat="false" ht="15" hidden="false" customHeight="false" outlineLevel="0" collapsed="false">
      <c r="A493" s="64"/>
      <c r="B493" s="64"/>
      <c r="C493" s="17"/>
    </row>
    <row r="494" customFormat="false" ht="15" hidden="false" customHeight="false" outlineLevel="0" collapsed="false">
      <c r="A494" s="64"/>
      <c r="B494" s="64"/>
      <c r="C494" s="17"/>
    </row>
    <row r="495" customFormat="false" ht="15" hidden="false" customHeight="false" outlineLevel="0" collapsed="false">
      <c r="A495" s="64"/>
      <c r="B495" s="64"/>
      <c r="C495" s="17"/>
    </row>
    <row r="496" customFormat="false" ht="15" hidden="false" customHeight="false" outlineLevel="0" collapsed="false">
      <c r="A496" s="64"/>
      <c r="B496" s="64"/>
      <c r="C496" s="17"/>
    </row>
    <row r="497" customFormat="false" ht="15" hidden="false" customHeight="false" outlineLevel="0" collapsed="false">
      <c r="A497" s="64"/>
      <c r="B497" s="64"/>
      <c r="C497" s="17"/>
    </row>
    <row r="498" customFormat="false" ht="15" hidden="false" customHeight="false" outlineLevel="0" collapsed="false">
      <c r="A498" s="64"/>
      <c r="B498" s="64"/>
      <c r="C498" s="17"/>
    </row>
    <row r="499" customFormat="false" ht="15" hidden="false" customHeight="false" outlineLevel="0" collapsed="false">
      <c r="A499" s="64"/>
      <c r="B499" s="64"/>
      <c r="C499" s="17"/>
    </row>
    <row r="500" customFormat="false" ht="15" hidden="false" customHeight="false" outlineLevel="0" collapsed="false">
      <c r="A500" s="64"/>
      <c r="B500" s="64"/>
      <c r="C500" s="17"/>
    </row>
    <row r="501" customFormat="false" ht="15" hidden="false" customHeight="false" outlineLevel="0" collapsed="false">
      <c r="A501" s="64"/>
      <c r="B501" s="64"/>
      <c r="C501" s="17"/>
    </row>
    <row r="502" customFormat="false" ht="15" hidden="false" customHeight="false" outlineLevel="0" collapsed="false">
      <c r="A502" s="64"/>
      <c r="B502" s="64"/>
      <c r="C502" s="17"/>
    </row>
    <row r="503" customFormat="false" ht="15" hidden="false" customHeight="false" outlineLevel="0" collapsed="false">
      <c r="A503" s="64"/>
      <c r="B503" s="64"/>
      <c r="C503" s="17"/>
    </row>
    <row r="504" customFormat="false" ht="15" hidden="false" customHeight="false" outlineLevel="0" collapsed="false">
      <c r="A504" s="64"/>
      <c r="B504" s="64"/>
      <c r="C504" s="17"/>
    </row>
    <row r="505" customFormat="false" ht="15" hidden="false" customHeight="false" outlineLevel="0" collapsed="false">
      <c r="A505" s="64"/>
      <c r="B505" s="64"/>
      <c r="C505" s="17"/>
    </row>
    <row r="506" customFormat="false" ht="15" hidden="false" customHeight="false" outlineLevel="0" collapsed="false">
      <c r="A506" s="64"/>
      <c r="B506" s="64"/>
      <c r="C506" s="17"/>
    </row>
    <row r="507" customFormat="false" ht="15" hidden="false" customHeight="false" outlineLevel="0" collapsed="false">
      <c r="A507" s="64"/>
      <c r="B507" s="64"/>
      <c r="C507" s="17"/>
    </row>
    <row r="508" customFormat="false" ht="15" hidden="false" customHeight="false" outlineLevel="0" collapsed="false">
      <c r="A508" s="64"/>
      <c r="B508" s="64"/>
      <c r="C508" s="17"/>
    </row>
    <row r="509" customFormat="false" ht="15" hidden="false" customHeight="false" outlineLevel="0" collapsed="false">
      <c r="A509" s="64"/>
      <c r="B509" s="64"/>
      <c r="C509" s="17"/>
    </row>
    <row r="510" customFormat="false" ht="15" hidden="false" customHeight="false" outlineLevel="0" collapsed="false">
      <c r="A510" s="64"/>
      <c r="B510" s="64"/>
      <c r="C510" s="17"/>
    </row>
    <row r="511" customFormat="false" ht="15" hidden="false" customHeight="false" outlineLevel="0" collapsed="false">
      <c r="A511" s="64"/>
      <c r="B511" s="64"/>
      <c r="C511" s="17"/>
    </row>
    <row r="512" customFormat="false" ht="15" hidden="false" customHeight="false" outlineLevel="0" collapsed="false">
      <c r="A512" s="64"/>
      <c r="B512" s="64"/>
      <c r="C512" s="17"/>
    </row>
    <row r="513" customFormat="false" ht="15" hidden="false" customHeight="false" outlineLevel="0" collapsed="false">
      <c r="A513" s="64"/>
      <c r="B513" s="64"/>
      <c r="C513" s="17"/>
    </row>
    <row r="514" customFormat="false" ht="15" hidden="false" customHeight="false" outlineLevel="0" collapsed="false">
      <c r="A514" s="64"/>
      <c r="B514" s="64"/>
      <c r="C514" s="17"/>
    </row>
    <row r="515" customFormat="false" ht="15" hidden="false" customHeight="false" outlineLevel="0" collapsed="false">
      <c r="A515" s="64"/>
      <c r="B515" s="64"/>
      <c r="C515" s="17"/>
    </row>
    <row r="516" customFormat="false" ht="15" hidden="false" customHeight="false" outlineLevel="0" collapsed="false">
      <c r="A516" s="64"/>
      <c r="B516" s="64"/>
      <c r="C516" s="17"/>
    </row>
    <row r="517" customFormat="false" ht="15" hidden="false" customHeight="false" outlineLevel="0" collapsed="false">
      <c r="A517" s="64"/>
      <c r="B517" s="64"/>
      <c r="C517" s="17"/>
    </row>
    <row r="518" customFormat="false" ht="15" hidden="false" customHeight="false" outlineLevel="0" collapsed="false">
      <c r="A518" s="64"/>
      <c r="B518" s="64"/>
      <c r="C518" s="17"/>
    </row>
    <row r="519" customFormat="false" ht="15" hidden="false" customHeight="false" outlineLevel="0" collapsed="false">
      <c r="A519" s="64"/>
      <c r="B519" s="64"/>
      <c r="C519" s="17"/>
    </row>
    <row r="520" customFormat="false" ht="15" hidden="false" customHeight="false" outlineLevel="0" collapsed="false">
      <c r="A520" s="64"/>
      <c r="B520" s="64"/>
      <c r="C520" s="17"/>
    </row>
    <row r="521" customFormat="false" ht="15" hidden="false" customHeight="false" outlineLevel="0" collapsed="false">
      <c r="A521" s="64"/>
      <c r="B521" s="64"/>
      <c r="C521" s="17"/>
    </row>
    <row r="522" customFormat="false" ht="15" hidden="false" customHeight="false" outlineLevel="0" collapsed="false">
      <c r="A522" s="64"/>
      <c r="B522" s="64"/>
      <c r="C522" s="17"/>
    </row>
    <row r="523" customFormat="false" ht="15" hidden="false" customHeight="false" outlineLevel="0" collapsed="false">
      <c r="A523" s="64"/>
      <c r="B523" s="64"/>
      <c r="C523" s="17"/>
    </row>
    <row r="524" customFormat="false" ht="15" hidden="false" customHeight="false" outlineLevel="0" collapsed="false">
      <c r="A524" s="64"/>
      <c r="B524" s="64"/>
      <c r="C524" s="17"/>
    </row>
    <row r="525" customFormat="false" ht="15" hidden="false" customHeight="false" outlineLevel="0" collapsed="false">
      <c r="A525" s="64"/>
      <c r="B525" s="64"/>
      <c r="C525" s="17"/>
    </row>
    <row r="526" customFormat="false" ht="15" hidden="false" customHeight="false" outlineLevel="0" collapsed="false">
      <c r="A526" s="64"/>
      <c r="B526" s="64"/>
      <c r="C526" s="17"/>
    </row>
    <row r="527" customFormat="false" ht="15" hidden="false" customHeight="false" outlineLevel="0" collapsed="false">
      <c r="A527" s="64"/>
      <c r="B527" s="64"/>
      <c r="C527" s="17"/>
    </row>
    <row r="528" customFormat="false" ht="15" hidden="false" customHeight="false" outlineLevel="0" collapsed="false">
      <c r="A528" s="64"/>
      <c r="B528" s="64"/>
      <c r="C528" s="17"/>
    </row>
    <row r="529" customFormat="false" ht="15" hidden="false" customHeight="false" outlineLevel="0" collapsed="false">
      <c r="A529" s="64"/>
      <c r="B529" s="64"/>
      <c r="C529" s="17"/>
    </row>
    <row r="530" customFormat="false" ht="15" hidden="false" customHeight="false" outlineLevel="0" collapsed="false">
      <c r="A530" s="64"/>
      <c r="B530" s="64"/>
      <c r="C530" s="17"/>
    </row>
    <row r="531" customFormat="false" ht="15" hidden="false" customHeight="false" outlineLevel="0" collapsed="false">
      <c r="A531" s="64"/>
      <c r="B531" s="64"/>
      <c r="C531" s="17"/>
    </row>
    <row r="532" customFormat="false" ht="15" hidden="false" customHeight="false" outlineLevel="0" collapsed="false">
      <c r="A532" s="64"/>
      <c r="B532" s="64"/>
      <c r="C532" s="17"/>
    </row>
    <row r="533" customFormat="false" ht="15" hidden="false" customHeight="false" outlineLevel="0" collapsed="false">
      <c r="A533" s="64"/>
      <c r="B533" s="64"/>
      <c r="C533" s="17"/>
    </row>
    <row r="534" customFormat="false" ht="15" hidden="false" customHeight="false" outlineLevel="0" collapsed="false">
      <c r="A534" s="64"/>
      <c r="B534" s="64"/>
      <c r="C534" s="17"/>
    </row>
    <row r="535" customFormat="false" ht="15" hidden="false" customHeight="false" outlineLevel="0" collapsed="false">
      <c r="A535" s="64"/>
      <c r="B535" s="64"/>
      <c r="C535" s="17"/>
    </row>
    <row r="536" customFormat="false" ht="15" hidden="false" customHeight="false" outlineLevel="0" collapsed="false">
      <c r="A536" s="64"/>
      <c r="B536" s="64"/>
      <c r="C536" s="17"/>
    </row>
    <row r="537" customFormat="false" ht="15" hidden="false" customHeight="false" outlineLevel="0" collapsed="false">
      <c r="A537" s="64"/>
      <c r="B537" s="64"/>
      <c r="C537" s="17"/>
    </row>
    <row r="538" customFormat="false" ht="15" hidden="false" customHeight="false" outlineLevel="0" collapsed="false">
      <c r="A538" s="64"/>
      <c r="B538" s="64"/>
      <c r="C538" s="17"/>
    </row>
    <row r="539" customFormat="false" ht="15" hidden="false" customHeight="false" outlineLevel="0" collapsed="false">
      <c r="A539" s="64"/>
      <c r="B539" s="64"/>
      <c r="C539" s="17"/>
    </row>
    <row r="540" customFormat="false" ht="15" hidden="false" customHeight="false" outlineLevel="0" collapsed="false">
      <c r="A540" s="64"/>
      <c r="B540" s="64"/>
      <c r="C540" s="17"/>
    </row>
    <row r="541" customFormat="false" ht="15" hidden="false" customHeight="false" outlineLevel="0" collapsed="false">
      <c r="A541" s="64"/>
      <c r="B541" s="64"/>
      <c r="C541" s="17"/>
    </row>
    <row r="542" customFormat="false" ht="15" hidden="false" customHeight="false" outlineLevel="0" collapsed="false">
      <c r="A542" s="64"/>
      <c r="B542" s="64"/>
      <c r="C542" s="17"/>
    </row>
    <row r="543" customFormat="false" ht="15" hidden="false" customHeight="false" outlineLevel="0" collapsed="false">
      <c r="A543" s="64"/>
      <c r="B543" s="64"/>
      <c r="C543" s="17"/>
    </row>
    <row r="544" customFormat="false" ht="15" hidden="false" customHeight="false" outlineLevel="0" collapsed="false">
      <c r="A544" s="64"/>
      <c r="B544" s="64"/>
      <c r="C544" s="17"/>
    </row>
    <row r="545" customFormat="false" ht="15" hidden="false" customHeight="false" outlineLevel="0" collapsed="false">
      <c r="A545" s="64"/>
      <c r="B545" s="64"/>
      <c r="C545" s="17"/>
    </row>
    <row r="546" customFormat="false" ht="15" hidden="false" customHeight="false" outlineLevel="0" collapsed="false">
      <c r="A546" s="64"/>
      <c r="B546" s="64"/>
      <c r="C546" s="17"/>
    </row>
    <row r="547" customFormat="false" ht="15" hidden="false" customHeight="false" outlineLevel="0" collapsed="false">
      <c r="A547" s="64"/>
      <c r="B547" s="64"/>
      <c r="C547" s="17"/>
    </row>
    <row r="548" customFormat="false" ht="15" hidden="false" customHeight="false" outlineLevel="0" collapsed="false">
      <c r="A548" s="64"/>
      <c r="B548" s="64"/>
      <c r="C548" s="17"/>
    </row>
    <row r="549" customFormat="false" ht="15" hidden="false" customHeight="false" outlineLevel="0" collapsed="false">
      <c r="A549" s="64"/>
      <c r="B549" s="64"/>
      <c r="C549" s="17"/>
    </row>
    <row r="550" customFormat="false" ht="15" hidden="false" customHeight="false" outlineLevel="0" collapsed="false">
      <c r="A550" s="64"/>
      <c r="B550" s="64"/>
      <c r="C550" s="17"/>
    </row>
    <row r="551" customFormat="false" ht="15" hidden="false" customHeight="false" outlineLevel="0" collapsed="false">
      <c r="A551" s="64"/>
      <c r="B551" s="64"/>
      <c r="C551" s="17"/>
    </row>
    <row r="552" customFormat="false" ht="15" hidden="false" customHeight="false" outlineLevel="0" collapsed="false">
      <c r="A552" s="64"/>
      <c r="B552" s="64"/>
      <c r="C552" s="17"/>
    </row>
    <row r="553" customFormat="false" ht="15" hidden="false" customHeight="false" outlineLevel="0" collapsed="false">
      <c r="A553" s="64"/>
      <c r="B553" s="64"/>
      <c r="C553" s="17"/>
    </row>
    <row r="554" customFormat="false" ht="15" hidden="false" customHeight="false" outlineLevel="0" collapsed="false">
      <c r="A554" s="64"/>
      <c r="B554" s="64"/>
      <c r="C554" s="17"/>
    </row>
    <row r="555" customFormat="false" ht="15" hidden="false" customHeight="false" outlineLevel="0" collapsed="false">
      <c r="A555" s="64"/>
      <c r="B555" s="64"/>
      <c r="C555" s="17"/>
    </row>
    <row r="556" customFormat="false" ht="15" hidden="false" customHeight="false" outlineLevel="0" collapsed="false">
      <c r="A556" s="64"/>
      <c r="B556" s="64"/>
      <c r="C556" s="17"/>
    </row>
    <row r="557" customFormat="false" ht="15" hidden="false" customHeight="false" outlineLevel="0" collapsed="false">
      <c r="A557" s="64"/>
      <c r="B557" s="64"/>
      <c r="C557" s="17"/>
    </row>
    <row r="558" customFormat="false" ht="15" hidden="false" customHeight="false" outlineLevel="0" collapsed="false">
      <c r="A558" s="64"/>
      <c r="B558" s="64"/>
      <c r="C558" s="17"/>
    </row>
    <row r="559" customFormat="false" ht="15" hidden="false" customHeight="false" outlineLevel="0" collapsed="false">
      <c r="A559" s="64"/>
      <c r="B559" s="64"/>
      <c r="C559" s="17"/>
    </row>
    <row r="560" customFormat="false" ht="15" hidden="false" customHeight="false" outlineLevel="0" collapsed="false">
      <c r="A560" s="64"/>
      <c r="B560" s="64"/>
      <c r="C560" s="17"/>
    </row>
    <row r="561" customFormat="false" ht="15" hidden="false" customHeight="false" outlineLevel="0" collapsed="false">
      <c r="A561" s="64"/>
      <c r="B561" s="64"/>
      <c r="C561" s="17"/>
    </row>
    <row r="562" customFormat="false" ht="15" hidden="false" customHeight="false" outlineLevel="0" collapsed="false">
      <c r="A562" s="64"/>
      <c r="B562" s="64"/>
      <c r="C562" s="17"/>
    </row>
    <row r="563" customFormat="false" ht="15" hidden="false" customHeight="false" outlineLevel="0" collapsed="false">
      <c r="A563" s="64"/>
      <c r="B563" s="64"/>
      <c r="C563" s="17"/>
    </row>
    <row r="564" customFormat="false" ht="15" hidden="false" customHeight="false" outlineLevel="0" collapsed="false">
      <c r="A564" s="64"/>
      <c r="B564" s="64"/>
      <c r="C564" s="17"/>
    </row>
    <row r="565" customFormat="false" ht="15" hidden="false" customHeight="false" outlineLevel="0" collapsed="false">
      <c r="A565" s="64"/>
      <c r="B565" s="64"/>
      <c r="C565" s="17"/>
    </row>
    <row r="566" customFormat="false" ht="15" hidden="false" customHeight="false" outlineLevel="0" collapsed="false">
      <c r="A566" s="64"/>
      <c r="B566" s="64"/>
      <c r="C566" s="17"/>
    </row>
    <row r="567" customFormat="false" ht="15" hidden="false" customHeight="false" outlineLevel="0" collapsed="false">
      <c r="A567" s="64"/>
      <c r="B567" s="64"/>
      <c r="C567" s="17"/>
    </row>
    <row r="568" customFormat="false" ht="15" hidden="false" customHeight="false" outlineLevel="0" collapsed="false">
      <c r="A568" s="64"/>
      <c r="B568" s="64"/>
      <c r="C568" s="17"/>
    </row>
    <row r="569" customFormat="false" ht="15" hidden="false" customHeight="false" outlineLevel="0" collapsed="false">
      <c r="A569" s="64"/>
      <c r="B569" s="64"/>
      <c r="C569" s="17"/>
    </row>
    <row r="570" customFormat="false" ht="15" hidden="false" customHeight="false" outlineLevel="0" collapsed="false">
      <c r="A570" s="64"/>
      <c r="B570" s="64"/>
      <c r="C570" s="17"/>
    </row>
    <row r="571" customFormat="false" ht="15" hidden="false" customHeight="false" outlineLevel="0" collapsed="false">
      <c r="A571" s="64"/>
      <c r="B571" s="64"/>
      <c r="C571" s="17"/>
    </row>
    <row r="572" customFormat="false" ht="15" hidden="false" customHeight="false" outlineLevel="0" collapsed="false">
      <c r="A572" s="64"/>
      <c r="B572" s="64"/>
      <c r="C572" s="17"/>
    </row>
    <row r="573" customFormat="false" ht="15" hidden="false" customHeight="false" outlineLevel="0" collapsed="false">
      <c r="A573" s="64"/>
      <c r="B573" s="64"/>
      <c r="C573" s="17"/>
    </row>
    <row r="574" customFormat="false" ht="15" hidden="false" customHeight="false" outlineLevel="0" collapsed="false">
      <c r="A574" s="64"/>
      <c r="B574" s="64"/>
      <c r="C574" s="17"/>
    </row>
    <row r="575" customFormat="false" ht="15" hidden="false" customHeight="false" outlineLevel="0" collapsed="false">
      <c r="A575" s="64"/>
      <c r="B575" s="64"/>
      <c r="C575" s="17"/>
    </row>
    <row r="576" customFormat="false" ht="15" hidden="false" customHeight="false" outlineLevel="0" collapsed="false">
      <c r="A576" s="64"/>
      <c r="B576" s="64"/>
      <c r="C576" s="17"/>
    </row>
    <row r="577" customFormat="false" ht="15" hidden="false" customHeight="false" outlineLevel="0" collapsed="false">
      <c r="A577" s="64"/>
      <c r="B577" s="64"/>
      <c r="C577" s="17"/>
    </row>
    <row r="578" customFormat="false" ht="15" hidden="false" customHeight="false" outlineLevel="0" collapsed="false">
      <c r="A578" s="64"/>
      <c r="B578" s="64"/>
      <c r="C578" s="17"/>
    </row>
    <row r="579" customFormat="false" ht="15" hidden="false" customHeight="false" outlineLevel="0" collapsed="false">
      <c r="A579" s="64"/>
      <c r="B579" s="64"/>
      <c r="C579" s="17"/>
    </row>
    <row r="580" customFormat="false" ht="15" hidden="false" customHeight="false" outlineLevel="0" collapsed="false">
      <c r="A580" s="64"/>
      <c r="B580" s="64"/>
      <c r="C580" s="17"/>
    </row>
    <row r="581" customFormat="false" ht="15" hidden="false" customHeight="false" outlineLevel="0" collapsed="false">
      <c r="A581" s="64"/>
      <c r="B581" s="64"/>
      <c r="C581" s="17"/>
    </row>
    <row r="582" customFormat="false" ht="15" hidden="false" customHeight="false" outlineLevel="0" collapsed="false">
      <c r="A582" s="64"/>
      <c r="B582" s="64"/>
      <c r="C582" s="17"/>
    </row>
    <row r="583" customFormat="false" ht="15" hidden="false" customHeight="false" outlineLevel="0" collapsed="false">
      <c r="A583" s="64"/>
      <c r="B583" s="64"/>
      <c r="C583" s="17"/>
    </row>
    <row r="584" customFormat="false" ht="15" hidden="false" customHeight="false" outlineLevel="0" collapsed="false">
      <c r="A584" s="64"/>
      <c r="B584" s="64"/>
      <c r="C584" s="17"/>
    </row>
    <row r="585" customFormat="false" ht="15" hidden="false" customHeight="false" outlineLevel="0" collapsed="false">
      <c r="A585" s="64"/>
      <c r="B585" s="64"/>
      <c r="C585" s="17"/>
    </row>
    <row r="586" customFormat="false" ht="15" hidden="false" customHeight="false" outlineLevel="0" collapsed="false">
      <c r="A586" s="64"/>
      <c r="B586" s="64"/>
      <c r="C586" s="17"/>
    </row>
    <row r="587" customFormat="false" ht="15" hidden="false" customHeight="false" outlineLevel="0" collapsed="false">
      <c r="A587" s="64"/>
      <c r="B587" s="64"/>
      <c r="C587" s="17"/>
    </row>
    <row r="588" customFormat="false" ht="15" hidden="false" customHeight="false" outlineLevel="0" collapsed="false">
      <c r="A588" s="64"/>
      <c r="B588" s="64"/>
      <c r="C588" s="17"/>
    </row>
    <row r="589" customFormat="false" ht="15" hidden="false" customHeight="false" outlineLevel="0" collapsed="false">
      <c r="A589" s="64"/>
      <c r="B589" s="64"/>
      <c r="C589" s="17"/>
    </row>
    <row r="590" customFormat="false" ht="15" hidden="false" customHeight="false" outlineLevel="0" collapsed="false">
      <c r="A590" s="64"/>
      <c r="B590" s="64"/>
      <c r="C590" s="17"/>
    </row>
    <row r="591" customFormat="false" ht="15" hidden="false" customHeight="false" outlineLevel="0" collapsed="false">
      <c r="A591" s="64"/>
      <c r="B591" s="64"/>
      <c r="C591" s="17"/>
    </row>
    <row r="592" customFormat="false" ht="15" hidden="false" customHeight="false" outlineLevel="0" collapsed="false">
      <c r="A592" s="64"/>
      <c r="B592" s="64"/>
      <c r="C592" s="17"/>
    </row>
    <row r="593" customFormat="false" ht="15" hidden="false" customHeight="false" outlineLevel="0" collapsed="false">
      <c r="A593" s="64"/>
      <c r="B593" s="64"/>
      <c r="C593" s="17"/>
    </row>
    <row r="594" customFormat="false" ht="15" hidden="false" customHeight="false" outlineLevel="0" collapsed="false">
      <c r="A594" s="64"/>
      <c r="B594" s="64"/>
      <c r="C594" s="17"/>
    </row>
    <row r="595" customFormat="false" ht="15" hidden="false" customHeight="false" outlineLevel="0" collapsed="false">
      <c r="A595" s="64"/>
      <c r="B595" s="64"/>
      <c r="C595" s="17"/>
    </row>
    <row r="596" customFormat="false" ht="15" hidden="false" customHeight="false" outlineLevel="0" collapsed="false">
      <c r="A596" s="64"/>
      <c r="B596" s="64"/>
      <c r="C596" s="17"/>
    </row>
    <row r="597" customFormat="false" ht="15" hidden="false" customHeight="false" outlineLevel="0" collapsed="false">
      <c r="A597" s="64"/>
      <c r="B597" s="64"/>
      <c r="C597" s="17"/>
    </row>
    <row r="598" customFormat="false" ht="15" hidden="false" customHeight="false" outlineLevel="0" collapsed="false">
      <c r="A598" s="64"/>
      <c r="B598" s="64"/>
      <c r="C598" s="17"/>
    </row>
    <row r="599" customFormat="false" ht="15" hidden="false" customHeight="false" outlineLevel="0" collapsed="false">
      <c r="A599" s="64"/>
      <c r="B599" s="64"/>
      <c r="C599" s="17"/>
    </row>
    <row r="600" customFormat="false" ht="15" hidden="false" customHeight="false" outlineLevel="0" collapsed="false">
      <c r="A600" s="64"/>
      <c r="B600" s="64"/>
      <c r="C600" s="17"/>
    </row>
    <row r="601" customFormat="false" ht="15" hidden="false" customHeight="false" outlineLevel="0" collapsed="false">
      <c r="A601" s="64"/>
      <c r="B601" s="64"/>
      <c r="C601" s="17"/>
    </row>
    <row r="602" customFormat="false" ht="15" hidden="false" customHeight="false" outlineLevel="0" collapsed="false">
      <c r="A602" s="64"/>
      <c r="B602" s="64"/>
      <c r="C602" s="17"/>
    </row>
    <row r="603" customFormat="false" ht="15" hidden="false" customHeight="false" outlineLevel="0" collapsed="false">
      <c r="A603" s="64"/>
      <c r="B603" s="64"/>
      <c r="C603" s="17"/>
    </row>
    <row r="604" customFormat="false" ht="15" hidden="false" customHeight="false" outlineLevel="0" collapsed="false">
      <c r="A604" s="64"/>
      <c r="B604" s="64"/>
      <c r="C604" s="17"/>
    </row>
    <row r="605" customFormat="false" ht="15" hidden="false" customHeight="false" outlineLevel="0" collapsed="false">
      <c r="A605" s="64"/>
      <c r="B605" s="64"/>
      <c r="C605" s="17"/>
    </row>
    <row r="606" customFormat="false" ht="15" hidden="false" customHeight="false" outlineLevel="0" collapsed="false">
      <c r="A606" s="64"/>
      <c r="B606" s="64"/>
      <c r="C606" s="17"/>
    </row>
    <row r="607" customFormat="false" ht="15" hidden="false" customHeight="false" outlineLevel="0" collapsed="false">
      <c r="A607" s="64"/>
      <c r="B607" s="64"/>
      <c r="C607" s="17"/>
    </row>
    <row r="608" customFormat="false" ht="15" hidden="false" customHeight="false" outlineLevel="0" collapsed="false">
      <c r="A608" s="64"/>
      <c r="B608" s="64"/>
      <c r="C608" s="17"/>
    </row>
    <row r="609" customFormat="false" ht="15" hidden="false" customHeight="false" outlineLevel="0" collapsed="false">
      <c r="A609" s="64"/>
      <c r="B609" s="64"/>
      <c r="C609" s="17"/>
    </row>
    <row r="610" customFormat="false" ht="15" hidden="false" customHeight="false" outlineLevel="0" collapsed="false">
      <c r="A610" s="64"/>
      <c r="B610" s="64"/>
      <c r="C610" s="17"/>
    </row>
    <row r="611" customFormat="false" ht="15" hidden="false" customHeight="false" outlineLevel="0" collapsed="false">
      <c r="A611" s="64"/>
      <c r="B611" s="64"/>
      <c r="C611" s="17"/>
    </row>
    <row r="612" customFormat="false" ht="15" hidden="false" customHeight="false" outlineLevel="0" collapsed="false">
      <c r="A612" s="64"/>
      <c r="B612" s="64"/>
      <c r="C612" s="17"/>
    </row>
    <row r="613" customFormat="false" ht="15" hidden="false" customHeight="false" outlineLevel="0" collapsed="false">
      <c r="A613" s="64"/>
      <c r="B613" s="64"/>
      <c r="C613" s="17"/>
    </row>
    <row r="614" customFormat="false" ht="15" hidden="false" customHeight="false" outlineLevel="0" collapsed="false">
      <c r="A614" s="64"/>
      <c r="B614" s="64"/>
      <c r="C614" s="17"/>
    </row>
    <row r="615" customFormat="false" ht="15" hidden="false" customHeight="false" outlineLevel="0" collapsed="false">
      <c r="A615" s="64"/>
      <c r="B615" s="64"/>
      <c r="C615" s="17"/>
    </row>
    <row r="616" customFormat="false" ht="15" hidden="false" customHeight="false" outlineLevel="0" collapsed="false">
      <c r="A616" s="64"/>
      <c r="B616" s="64"/>
      <c r="C616" s="17"/>
    </row>
    <row r="617" customFormat="false" ht="15" hidden="false" customHeight="false" outlineLevel="0" collapsed="false">
      <c r="A617" s="64"/>
      <c r="B617" s="64"/>
      <c r="C617" s="17"/>
    </row>
    <row r="618" customFormat="false" ht="15" hidden="false" customHeight="false" outlineLevel="0" collapsed="false">
      <c r="A618" s="64"/>
      <c r="B618" s="64"/>
      <c r="C618" s="17"/>
    </row>
    <row r="619" customFormat="false" ht="15" hidden="false" customHeight="false" outlineLevel="0" collapsed="false">
      <c r="A619" s="64"/>
      <c r="B619" s="64"/>
      <c r="C619" s="17"/>
    </row>
    <row r="620" customFormat="false" ht="15" hidden="false" customHeight="false" outlineLevel="0" collapsed="false">
      <c r="A620" s="64"/>
      <c r="B620" s="64"/>
      <c r="C620" s="17"/>
    </row>
    <row r="621" customFormat="false" ht="15" hidden="false" customHeight="false" outlineLevel="0" collapsed="false">
      <c r="A621" s="64"/>
      <c r="B621" s="64"/>
      <c r="C621" s="17"/>
    </row>
    <row r="622" customFormat="false" ht="15" hidden="false" customHeight="false" outlineLevel="0" collapsed="false">
      <c r="A622" s="64"/>
      <c r="B622" s="64"/>
      <c r="C622" s="17"/>
    </row>
    <row r="623" customFormat="false" ht="15" hidden="false" customHeight="false" outlineLevel="0" collapsed="false">
      <c r="A623" s="64"/>
      <c r="B623" s="64"/>
      <c r="C623" s="17"/>
    </row>
    <row r="624" customFormat="false" ht="15" hidden="false" customHeight="false" outlineLevel="0" collapsed="false">
      <c r="A624" s="64"/>
      <c r="B624" s="64"/>
      <c r="C624" s="17"/>
    </row>
    <row r="625" customFormat="false" ht="15" hidden="false" customHeight="false" outlineLevel="0" collapsed="false">
      <c r="A625" s="64"/>
      <c r="B625" s="64"/>
      <c r="C625" s="17"/>
    </row>
    <row r="626" customFormat="false" ht="15" hidden="false" customHeight="false" outlineLevel="0" collapsed="false">
      <c r="A626" s="64"/>
      <c r="B626" s="64"/>
      <c r="C626" s="17"/>
    </row>
    <row r="627" customFormat="false" ht="15" hidden="false" customHeight="false" outlineLevel="0" collapsed="false">
      <c r="A627" s="64"/>
      <c r="B627" s="64"/>
      <c r="C627" s="17"/>
    </row>
    <row r="628" customFormat="false" ht="15" hidden="false" customHeight="false" outlineLevel="0" collapsed="false">
      <c r="A628" s="64"/>
      <c r="B628" s="64"/>
      <c r="C628" s="17"/>
    </row>
    <row r="629" customFormat="false" ht="15" hidden="false" customHeight="false" outlineLevel="0" collapsed="false">
      <c r="A629" s="64"/>
      <c r="B629" s="64"/>
      <c r="C629" s="17"/>
    </row>
    <row r="630" customFormat="false" ht="15" hidden="false" customHeight="false" outlineLevel="0" collapsed="false">
      <c r="A630" s="64"/>
      <c r="B630" s="64"/>
      <c r="C630" s="17"/>
    </row>
    <row r="631" customFormat="false" ht="15" hidden="false" customHeight="false" outlineLevel="0" collapsed="false">
      <c r="A631" s="64"/>
      <c r="B631" s="64"/>
      <c r="C631" s="17"/>
    </row>
    <row r="632" customFormat="false" ht="15" hidden="false" customHeight="false" outlineLevel="0" collapsed="false">
      <c r="A632" s="64"/>
      <c r="B632" s="64"/>
      <c r="C632" s="17"/>
    </row>
    <row r="633" customFormat="false" ht="15" hidden="false" customHeight="false" outlineLevel="0" collapsed="false">
      <c r="A633" s="64"/>
      <c r="B633" s="64"/>
      <c r="C633" s="17"/>
    </row>
    <row r="634" customFormat="false" ht="15" hidden="false" customHeight="false" outlineLevel="0" collapsed="false">
      <c r="A634" s="64"/>
      <c r="B634" s="64"/>
      <c r="C634" s="17"/>
    </row>
    <row r="635" customFormat="false" ht="15" hidden="false" customHeight="false" outlineLevel="0" collapsed="false">
      <c r="A635" s="64"/>
      <c r="B635" s="64"/>
      <c r="C635" s="17"/>
    </row>
    <row r="636" customFormat="false" ht="15" hidden="false" customHeight="false" outlineLevel="0" collapsed="false">
      <c r="A636" s="64"/>
      <c r="B636" s="64"/>
      <c r="C636" s="17"/>
    </row>
    <row r="637" customFormat="false" ht="15" hidden="false" customHeight="false" outlineLevel="0" collapsed="false">
      <c r="A637" s="64"/>
      <c r="B637" s="64"/>
      <c r="C637" s="17"/>
    </row>
    <row r="638" customFormat="false" ht="15" hidden="false" customHeight="false" outlineLevel="0" collapsed="false">
      <c r="A638" s="64"/>
      <c r="B638" s="64"/>
      <c r="C638" s="17"/>
    </row>
    <row r="639" customFormat="false" ht="15" hidden="false" customHeight="false" outlineLevel="0" collapsed="false">
      <c r="A639" s="64"/>
      <c r="B639" s="64"/>
      <c r="C639" s="17"/>
    </row>
    <row r="640" customFormat="false" ht="15" hidden="false" customHeight="false" outlineLevel="0" collapsed="false">
      <c r="A640" s="64"/>
      <c r="B640" s="64"/>
      <c r="C640" s="17"/>
    </row>
    <row r="641" customFormat="false" ht="15" hidden="false" customHeight="false" outlineLevel="0" collapsed="false">
      <c r="A641" s="64"/>
      <c r="B641" s="64"/>
      <c r="C641" s="17"/>
    </row>
    <row r="642" customFormat="false" ht="15" hidden="false" customHeight="false" outlineLevel="0" collapsed="false">
      <c r="A642" s="64"/>
      <c r="B642" s="64"/>
      <c r="C642" s="17"/>
    </row>
    <row r="643" customFormat="false" ht="15" hidden="false" customHeight="false" outlineLevel="0" collapsed="false">
      <c r="A643" s="64"/>
      <c r="B643" s="64"/>
      <c r="C643" s="17"/>
    </row>
    <row r="644" customFormat="false" ht="15" hidden="false" customHeight="false" outlineLevel="0" collapsed="false">
      <c r="A644" s="64"/>
      <c r="B644" s="64"/>
      <c r="C644" s="17"/>
    </row>
    <row r="645" customFormat="false" ht="15" hidden="false" customHeight="false" outlineLevel="0" collapsed="false">
      <c r="A645" s="64"/>
      <c r="B645" s="64"/>
      <c r="C645" s="17"/>
    </row>
    <row r="646" customFormat="false" ht="15" hidden="false" customHeight="false" outlineLevel="0" collapsed="false">
      <c r="A646" s="64"/>
      <c r="B646" s="64"/>
      <c r="C646" s="17"/>
    </row>
    <row r="647" customFormat="false" ht="15" hidden="false" customHeight="false" outlineLevel="0" collapsed="false">
      <c r="A647" s="64"/>
      <c r="B647" s="64"/>
      <c r="C647" s="17"/>
    </row>
    <row r="648" customFormat="false" ht="15" hidden="false" customHeight="false" outlineLevel="0" collapsed="false">
      <c r="A648" s="64"/>
      <c r="B648" s="64"/>
      <c r="C648" s="17"/>
    </row>
    <row r="649" customFormat="false" ht="15" hidden="false" customHeight="false" outlineLevel="0" collapsed="false">
      <c r="A649" s="64"/>
      <c r="B649" s="64"/>
      <c r="C649" s="17"/>
    </row>
    <row r="650" customFormat="false" ht="15" hidden="false" customHeight="false" outlineLevel="0" collapsed="false">
      <c r="A650" s="64"/>
      <c r="B650" s="64"/>
      <c r="C650" s="17"/>
    </row>
    <row r="651" customFormat="false" ht="15" hidden="false" customHeight="false" outlineLevel="0" collapsed="false">
      <c r="A651" s="64"/>
      <c r="B651" s="64"/>
      <c r="C651" s="17"/>
    </row>
    <row r="652" customFormat="false" ht="15" hidden="false" customHeight="false" outlineLevel="0" collapsed="false">
      <c r="A652" s="64"/>
      <c r="B652" s="64"/>
      <c r="C652" s="17"/>
    </row>
    <row r="653" customFormat="false" ht="15" hidden="false" customHeight="false" outlineLevel="0" collapsed="false">
      <c r="A653" s="64"/>
      <c r="B653" s="64"/>
      <c r="C653" s="17"/>
    </row>
    <row r="654" customFormat="false" ht="15" hidden="false" customHeight="false" outlineLevel="0" collapsed="false">
      <c r="A654" s="64"/>
      <c r="B654" s="64"/>
      <c r="C654" s="17"/>
    </row>
    <row r="655" customFormat="false" ht="15" hidden="false" customHeight="false" outlineLevel="0" collapsed="false">
      <c r="A655" s="64"/>
      <c r="B655" s="64"/>
      <c r="C655" s="17"/>
    </row>
    <row r="656" customFormat="false" ht="15" hidden="false" customHeight="false" outlineLevel="0" collapsed="false">
      <c r="A656" s="64"/>
      <c r="B656" s="64"/>
      <c r="C656" s="17"/>
    </row>
    <row r="657" customFormat="false" ht="15" hidden="false" customHeight="false" outlineLevel="0" collapsed="false">
      <c r="A657" s="64"/>
      <c r="B657" s="64"/>
      <c r="C657" s="17"/>
    </row>
    <row r="658" customFormat="false" ht="15" hidden="false" customHeight="false" outlineLevel="0" collapsed="false">
      <c r="A658" s="64"/>
      <c r="B658" s="64"/>
      <c r="C658" s="17"/>
    </row>
    <row r="659" customFormat="false" ht="15" hidden="false" customHeight="false" outlineLevel="0" collapsed="false">
      <c r="A659" s="64"/>
      <c r="B659" s="64"/>
      <c r="C659" s="17"/>
    </row>
    <row r="660" customFormat="false" ht="15" hidden="false" customHeight="false" outlineLevel="0" collapsed="false">
      <c r="A660" s="64"/>
      <c r="B660" s="64"/>
      <c r="C660" s="17"/>
    </row>
    <row r="661" customFormat="false" ht="15" hidden="false" customHeight="false" outlineLevel="0" collapsed="false">
      <c r="A661" s="64"/>
      <c r="B661" s="64"/>
      <c r="C661" s="17"/>
    </row>
    <row r="662" customFormat="false" ht="15" hidden="false" customHeight="false" outlineLevel="0" collapsed="false">
      <c r="A662" s="64"/>
      <c r="B662" s="64"/>
      <c r="C662" s="17"/>
    </row>
    <row r="663" customFormat="false" ht="15" hidden="false" customHeight="false" outlineLevel="0" collapsed="false">
      <c r="A663" s="64"/>
      <c r="B663" s="64"/>
      <c r="C663" s="17"/>
    </row>
    <row r="664" customFormat="false" ht="15" hidden="false" customHeight="false" outlineLevel="0" collapsed="false">
      <c r="A664" s="64"/>
      <c r="B664" s="64"/>
      <c r="C664" s="17"/>
    </row>
    <row r="665" customFormat="false" ht="15" hidden="false" customHeight="false" outlineLevel="0" collapsed="false">
      <c r="A665" s="64"/>
      <c r="B665" s="64"/>
      <c r="C665" s="17"/>
    </row>
    <row r="666" customFormat="false" ht="15" hidden="false" customHeight="false" outlineLevel="0" collapsed="false">
      <c r="A666" s="64"/>
      <c r="B666" s="64"/>
      <c r="C666" s="17"/>
    </row>
    <row r="667" customFormat="false" ht="15" hidden="false" customHeight="false" outlineLevel="0" collapsed="false">
      <c r="A667" s="64"/>
      <c r="B667" s="64"/>
      <c r="C667" s="17"/>
    </row>
    <row r="668" customFormat="false" ht="15" hidden="false" customHeight="false" outlineLevel="0" collapsed="false">
      <c r="A668" s="64"/>
      <c r="B668" s="64"/>
      <c r="C668" s="17"/>
    </row>
    <row r="669" customFormat="false" ht="15" hidden="false" customHeight="false" outlineLevel="0" collapsed="false">
      <c r="A669" s="64"/>
      <c r="B669" s="64"/>
      <c r="C669" s="17"/>
    </row>
    <row r="670" customFormat="false" ht="15" hidden="false" customHeight="false" outlineLevel="0" collapsed="false">
      <c r="A670" s="64"/>
      <c r="B670" s="64"/>
      <c r="C670" s="17"/>
    </row>
    <row r="671" customFormat="false" ht="15" hidden="false" customHeight="false" outlineLevel="0" collapsed="false">
      <c r="A671" s="64"/>
      <c r="B671" s="64"/>
      <c r="C671" s="17"/>
    </row>
    <row r="672" customFormat="false" ht="15" hidden="false" customHeight="false" outlineLevel="0" collapsed="false">
      <c r="A672" s="64"/>
      <c r="B672" s="64"/>
      <c r="C672" s="17"/>
    </row>
    <row r="673" customFormat="false" ht="15" hidden="false" customHeight="false" outlineLevel="0" collapsed="false">
      <c r="A673" s="64"/>
      <c r="B673" s="64"/>
      <c r="C673" s="17"/>
    </row>
    <row r="674" customFormat="false" ht="15" hidden="false" customHeight="false" outlineLevel="0" collapsed="false">
      <c r="A674" s="64"/>
      <c r="B674" s="64"/>
      <c r="C674" s="17"/>
    </row>
    <row r="675" customFormat="false" ht="15" hidden="false" customHeight="false" outlineLevel="0" collapsed="false">
      <c r="A675" s="64"/>
      <c r="B675" s="64"/>
      <c r="C675" s="17"/>
    </row>
    <row r="676" customFormat="false" ht="15" hidden="false" customHeight="false" outlineLevel="0" collapsed="false">
      <c r="A676" s="64"/>
      <c r="B676" s="64"/>
      <c r="C676" s="17"/>
    </row>
    <row r="677" customFormat="false" ht="15" hidden="false" customHeight="false" outlineLevel="0" collapsed="false">
      <c r="A677" s="64"/>
      <c r="B677" s="64"/>
      <c r="C677" s="17"/>
    </row>
    <row r="678" customFormat="false" ht="15" hidden="false" customHeight="false" outlineLevel="0" collapsed="false">
      <c r="A678" s="64"/>
      <c r="B678" s="64"/>
      <c r="C678" s="17"/>
    </row>
    <row r="679" customFormat="false" ht="15" hidden="false" customHeight="false" outlineLevel="0" collapsed="false">
      <c r="A679" s="64"/>
      <c r="B679" s="64"/>
      <c r="C679" s="17"/>
    </row>
    <row r="680" customFormat="false" ht="15" hidden="false" customHeight="false" outlineLevel="0" collapsed="false">
      <c r="A680" s="64"/>
      <c r="B680" s="64"/>
      <c r="C680" s="17"/>
    </row>
    <row r="681" customFormat="false" ht="15" hidden="false" customHeight="false" outlineLevel="0" collapsed="false">
      <c r="A681" s="64"/>
      <c r="B681" s="64"/>
      <c r="C681" s="17"/>
    </row>
    <row r="682" customFormat="false" ht="15" hidden="false" customHeight="false" outlineLevel="0" collapsed="false">
      <c r="A682" s="64"/>
      <c r="B682" s="64"/>
      <c r="C682" s="17"/>
    </row>
    <row r="683" customFormat="false" ht="15" hidden="false" customHeight="false" outlineLevel="0" collapsed="false">
      <c r="A683" s="64"/>
      <c r="B683" s="64"/>
      <c r="C683" s="17"/>
    </row>
    <row r="684" customFormat="false" ht="15" hidden="false" customHeight="false" outlineLevel="0" collapsed="false">
      <c r="A684" s="64"/>
      <c r="B684" s="64"/>
      <c r="C684" s="17"/>
    </row>
    <row r="685" customFormat="false" ht="15" hidden="false" customHeight="false" outlineLevel="0" collapsed="false">
      <c r="A685" s="64"/>
      <c r="B685" s="64"/>
      <c r="C685" s="17"/>
    </row>
    <row r="686" customFormat="false" ht="15" hidden="false" customHeight="false" outlineLevel="0" collapsed="false">
      <c r="A686" s="64"/>
      <c r="B686" s="64"/>
      <c r="C686" s="17"/>
    </row>
    <row r="687" customFormat="false" ht="15" hidden="false" customHeight="false" outlineLevel="0" collapsed="false">
      <c r="A687" s="64"/>
      <c r="B687" s="64"/>
      <c r="C687" s="17"/>
    </row>
    <row r="688" customFormat="false" ht="15" hidden="false" customHeight="false" outlineLevel="0" collapsed="false">
      <c r="A688" s="64"/>
      <c r="B688" s="64"/>
      <c r="C688" s="17"/>
    </row>
    <row r="689" customFormat="false" ht="15" hidden="false" customHeight="false" outlineLevel="0" collapsed="false">
      <c r="A689" s="64"/>
      <c r="B689" s="64"/>
      <c r="C689" s="17"/>
    </row>
    <row r="690" customFormat="false" ht="15" hidden="false" customHeight="false" outlineLevel="0" collapsed="false">
      <c r="A690" s="64"/>
      <c r="B690" s="64"/>
      <c r="C690" s="17"/>
    </row>
    <row r="691" customFormat="false" ht="15" hidden="false" customHeight="false" outlineLevel="0" collapsed="false">
      <c r="A691" s="64"/>
      <c r="B691" s="64"/>
      <c r="C691" s="17"/>
    </row>
    <row r="692" customFormat="false" ht="15" hidden="false" customHeight="false" outlineLevel="0" collapsed="false">
      <c r="A692" s="64"/>
      <c r="B692" s="64"/>
      <c r="C692" s="17"/>
    </row>
    <row r="693" customFormat="false" ht="15" hidden="false" customHeight="false" outlineLevel="0" collapsed="false">
      <c r="A693" s="64"/>
      <c r="B693" s="64"/>
      <c r="C693" s="17"/>
    </row>
    <row r="694" customFormat="false" ht="15" hidden="false" customHeight="false" outlineLevel="0" collapsed="false">
      <c r="A694" s="64"/>
      <c r="B694" s="64"/>
      <c r="C694" s="17"/>
    </row>
    <row r="695" customFormat="false" ht="15" hidden="false" customHeight="false" outlineLevel="0" collapsed="false">
      <c r="A695" s="64"/>
      <c r="B695" s="64"/>
      <c r="C695" s="17"/>
    </row>
    <row r="696" customFormat="false" ht="15" hidden="false" customHeight="false" outlineLevel="0" collapsed="false">
      <c r="A696" s="64"/>
      <c r="B696" s="64"/>
      <c r="C696" s="17"/>
    </row>
    <row r="697" customFormat="false" ht="15" hidden="false" customHeight="false" outlineLevel="0" collapsed="false">
      <c r="A697" s="64"/>
      <c r="B697" s="64"/>
      <c r="C697" s="17"/>
    </row>
    <row r="698" customFormat="false" ht="15" hidden="false" customHeight="false" outlineLevel="0" collapsed="false">
      <c r="A698" s="64"/>
      <c r="B698" s="64"/>
      <c r="C698" s="17"/>
    </row>
    <row r="699" customFormat="false" ht="15" hidden="false" customHeight="false" outlineLevel="0" collapsed="false">
      <c r="A699" s="64"/>
      <c r="B699" s="64"/>
      <c r="C699" s="17"/>
    </row>
    <row r="700" customFormat="false" ht="15" hidden="false" customHeight="false" outlineLevel="0" collapsed="false">
      <c r="A700" s="64"/>
      <c r="B700" s="64"/>
      <c r="C700" s="17"/>
    </row>
    <row r="701" customFormat="false" ht="15" hidden="false" customHeight="false" outlineLevel="0" collapsed="false">
      <c r="A701" s="64"/>
      <c r="B701" s="64"/>
      <c r="C701" s="17"/>
    </row>
    <row r="702" customFormat="false" ht="15" hidden="false" customHeight="false" outlineLevel="0" collapsed="false">
      <c r="A702" s="64"/>
      <c r="B702" s="64"/>
      <c r="C702" s="17"/>
    </row>
    <row r="703" customFormat="false" ht="15" hidden="false" customHeight="false" outlineLevel="0" collapsed="false">
      <c r="A703" s="64"/>
      <c r="B703" s="64"/>
      <c r="C703" s="17"/>
    </row>
    <row r="704" customFormat="false" ht="15" hidden="false" customHeight="false" outlineLevel="0" collapsed="false">
      <c r="A704" s="64"/>
      <c r="B704" s="64"/>
      <c r="C704" s="17"/>
    </row>
    <row r="705" customFormat="false" ht="15" hidden="false" customHeight="false" outlineLevel="0" collapsed="false">
      <c r="A705" s="64"/>
      <c r="B705" s="64"/>
      <c r="C705" s="17"/>
    </row>
    <row r="706" customFormat="false" ht="15" hidden="false" customHeight="false" outlineLevel="0" collapsed="false">
      <c r="A706" s="64"/>
      <c r="B706" s="64"/>
      <c r="C706" s="17"/>
    </row>
    <row r="707" customFormat="false" ht="15" hidden="false" customHeight="false" outlineLevel="0" collapsed="false">
      <c r="A707" s="64"/>
      <c r="B707" s="64"/>
      <c r="C707" s="17"/>
    </row>
    <row r="708" customFormat="false" ht="15" hidden="false" customHeight="false" outlineLevel="0" collapsed="false">
      <c r="A708" s="64"/>
      <c r="B708" s="64"/>
      <c r="C708" s="17"/>
    </row>
    <row r="709" customFormat="false" ht="15" hidden="false" customHeight="false" outlineLevel="0" collapsed="false">
      <c r="A709" s="64"/>
      <c r="B709" s="64"/>
      <c r="C709" s="17"/>
    </row>
    <row r="710" customFormat="false" ht="15" hidden="false" customHeight="false" outlineLevel="0" collapsed="false">
      <c r="A710" s="64"/>
      <c r="B710" s="64"/>
      <c r="C710" s="17"/>
    </row>
    <row r="711" customFormat="false" ht="15" hidden="false" customHeight="false" outlineLevel="0" collapsed="false">
      <c r="A711" s="64"/>
      <c r="B711" s="64"/>
      <c r="C711" s="17"/>
    </row>
    <row r="712" customFormat="false" ht="15" hidden="false" customHeight="false" outlineLevel="0" collapsed="false">
      <c r="A712" s="64"/>
      <c r="B712" s="64"/>
      <c r="C712" s="17"/>
    </row>
    <row r="713" customFormat="false" ht="15" hidden="false" customHeight="false" outlineLevel="0" collapsed="false">
      <c r="A713" s="64"/>
      <c r="B713" s="64"/>
      <c r="C713" s="17"/>
    </row>
    <row r="714" customFormat="false" ht="15" hidden="false" customHeight="false" outlineLevel="0" collapsed="false">
      <c r="A714" s="64"/>
      <c r="B714" s="64"/>
      <c r="C714" s="17"/>
    </row>
    <row r="715" customFormat="false" ht="15" hidden="false" customHeight="false" outlineLevel="0" collapsed="false">
      <c r="A715" s="64"/>
      <c r="B715" s="64"/>
      <c r="C715" s="17"/>
    </row>
    <row r="716" customFormat="false" ht="15" hidden="false" customHeight="false" outlineLevel="0" collapsed="false">
      <c r="A716" s="64"/>
      <c r="B716" s="64"/>
      <c r="C716" s="17"/>
    </row>
    <row r="717" customFormat="false" ht="15" hidden="false" customHeight="false" outlineLevel="0" collapsed="false">
      <c r="A717" s="64"/>
      <c r="B717" s="64"/>
      <c r="C717" s="17"/>
    </row>
    <row r="718" customFormat="false" ht="15" hidden="false" customHeight="false" outlineLevel="0" collapsed="false">
      <c r="A718" s="64"/>
      <c r="B718" s="64"/>
      <c r="C718" s="17"/>
    </row>
    <row r="719" customFormat="false" ht="15" hidden="false" customHeight="false" outlineLevel="0" collapsed="false">
      <c r="A719" s="64"/>
      <c r="B719" s="64"/>
      <c r="C719" s="17"/>
    </row>
    <row r="720" customFormat="false" ht="15" hidden="false" customHeight="false" outlineLevel="0" collapsed="false">
      <c r="A720" s="64"/>
      <c r="B720" s="64"/>
      <c r="C720" s="17"/>
    </row>
    <row r="721" customFormat="false" ht="15" hidden="false" customHeight="false" outlineLevel="0" collapsed="false">
      <c r="A721" s="64"/>
      <c r="B721" s="64"/>
      <c r="C721" s="17"/>
    </row>
    <row r="722" customFormat="false" ht="15" hidden="false" customHeight="false" outlineLevel="0" collapsed="false">
      <c r="A722" s="64"/>
      <c r="B722" s="64"/>
      <c r="C722" s="17"/>
    </row>
    <row r="723" customFormat="false" ht="15" hidden="false" customHeight="false" outlineLevel="0" collapsed="false">
      <c r="A723" s="64"/>
      <c r="B723" s="64"/>
      <c r="C723" s="17"/>
    </row>
    <row r="724" customFormat="false" ht="15" hidden="false" customHeight="false" outlineLevel="0" collapsed="false">
      <c r="A724" s="64"/>
      <c r="B724" s="64"/>
      <c r="C724" s="17"/>
    </row>
    <row r="725" customFormat="false" ht="15" hidden="false" customHeight="false" outlineLevel="0" collapsed="false">
      <c r="A725" s="64"/>
      <c r="B725" s="64"/>
      <c r="C725" s="17"/>
    </row>
    <row r="726" customFormat="false" ht="15" hidden="false" customHeight="false" outlineLevel="0" collapsed="false">
      <c r="A726" s="64"/>
      <c r="B726" s="64"/>
      <c r="C726" s="17"/>
    </row>
    <row r="727" customFormat="false" ht="15" hidden="false" customHeight="false" outlineLevel="0" collapsed="false">
      <c r="A727" s="64"/>
      <c r="B727" s="64"/>
      <c r="C727" s="17"/>
    </row>
    <row r="728" customFormat="false" ht="15" hidden="false" customHeight="false" outlineLevel="0" collapsed="false">
      <c r="A728" s="64"/>
      <c r="B728" s="64"/>
      <c r="C728" s="17"/>
    </row>
    <row r="729" customFormat="false" ht="15" hidden="false" customHeight="false" outlineLevel="0" collapsed="false">
      <c r="A729" s="64"/>
      <c r="B729" s="64"/>
      <c r="C729" s="17"/>
    </row>
    <row r="730" customFormat="false" ht="15" hidden="false" customHeight="false" outlineLevel="0" collapsed="false">
      <c r="A730" s="64"/>
      <c r="B730" s="64"/>
      <c r="C730" s="17"/>
    </row>
    <row r="731" customFormat="false" ht="15" hidden="false" customHeight="false" outlineLevel="0" collapsed="false">
      <c r="A731" s="64"/>
      <c r="B731" s="64"/>
      <c r="C731" s="17"/>
    </row>
    <row r="732" customFormat="false" ht="15" hidden="false" customHeight="false" outlineLevel="0" collapsed="false">
      <c r="A732" s="64"/>
      <c r="B732" s="64"/>
      <c r="C732" s="17"/>
    </row>
    <row r="733" customFormat="false" ht="15" hidden="false" customHeight="false" outlineLevel="0" collapsed="false">
      <c r="A733" s="64"/>
      <c r="B733" s="64"/>
      <c r="C733" s="17"/>
    </row>
    <row r="734" customFormat="false" ht="15" hidden="false" customHeight="false" outlineLevel="0" collapsed="false">
      <c r="A734" s="64"/>
      <c r="B734" s="64"/>
      <c r="C734" s="17"/>
    </row>
    <row r="735" customFormat="false" ht="15" hidden="false" customHeight="false" outlineLevel="0" collapsed="false">
      <c r="A735" s="64"/>
      <c r="B735" s="64"/>
      <c r="C735" s="17"/>
    </row>
    <row r="736" customFormat="false" ht="15" hidden="false" customHeight="false" outlineLevel="0" collapsed="false">
      <c r="A736" s="64"/>
      <c r="B736" s="64"/>
      <c r="C736" s="17"/>
    </row>
    <row r="737" customFormat="false" ht="15" hidden="false" customHeight="false" outlineLevel="0" collapsed="false">
      <c r="A737" s="64"/>
      <c r="B737" s="64"/>
      <c r="C737" s="17"/>
    </row>
    <row r="738" customFormat="false" ht="15" hidden="false" customHeight="false" outlineLevel="0" collapsed="false">
      <c r="A738" s="64"/>
      <c r="B738" s="64"/>
      <c r="C738" s="17"/>
    </row>
    <row r="739" customFormat="false" ht="15" hidden="false" customHeight="false" outlineLevel="0" collapsed="false">
      <c r="A739" s="64"/>
      <c r="B739" s="64"/>
      <c r="C739" s="17"/>
    </row>
    <row r="740" customFormat="false" ht="15" hidden="false" customHeight="false" outlineLevel="0" collapsed="false">
      <c r="A740" s="64"/>
      <c r="B740" s="64"/>
      <c r="C740" s="17"/>
    </row>
    <row r="741" customFormat="false" ht="15" hidden="false" customHeight="false" outlineLevel="0" collapsed="false">
      <c r="A741" s="64"/>
      <c r="B741" s="64"/>
      <c r="C741" s="17"/>
    </row>
    <row r="742" customFormat="false" ht="15" hidden="false" customHeight="false" outlineLevel="0" collapsed="false">
      <c r="A742" s="64"/>
      <c r="B742" s="64"/>
      <c r="C742" s="17"/>
    </row>
    <row r="743" customFormat="false" ht="15" hidden="false" customHeight="false" outlineLevel="0" collapsed="false">
      <c r="A743" s="64"/>
      <c r="B743" s="64"/>
      <c r="C743" s="17"/>
    </row>
    <row r="744" customFormat="false" ht="15" hidden="false" customHeight="false" outlineLevel="0" collapsed="false">
      <c r="A744" s="64"/>
      <c r="B744" s="64"/>
      <c r="C744" s="17"/>
    </row>
    <row r="745" customFormat="false" ht="15" hidden="false" customHeight="false" outlineLevel="0" collapsed="false">
      <c r="A745" s="64"/>
      <c r="B745" s="64"/>
      <c r="C745" s="17"/>
    </row>
    <row r="746" customFormat="false" ht="15" hidden="false" customHeight="false" outlineLevel="0" collapsed="false">
      <c r="A746" s="64"/>
      <c r="B746" s="64"/>
      <c r="C746" s="17"/>
    </row>
    <row r="747" customFormat="false" ht="15" hidden="false" customHeight="false" outlineLevel="0" collapsed="false">
      <c r="A747" s="64"/>
      <c r="B747" s="64"/>
      <c r="C747" s="17"/>
    </row>
    <row r="748" customFormat="false" ht="15" hidden="false" customHeight="false" outlineLevel="0" collapsed="false">
      <c r="A748" s="64"/>
      <c r="B748" s="64"/>
      <c r="C748" s="17"/>
    </row>
    <row r="749" customFormat="false" ht="15" hidden="false" customHeight="false" outlineLevel="0" collapsed="false">
      <c r="A749" s="64"/>
      <c r="B749" s="64"/>
      <c r="C749" s="17"/>
    </row>
    <row r="750" customFormat="false" ht="15" hidden="false" customHeight="false" outlineLevel="0" collapsed="false">
      <c r="A750" s="64"/>
      <c r="B750" s="64"/>
      <c r="C750" s="17"/>
    </row>
    <row r="751" customFormat="false" ht="15" hidden="false" customHeight="false" outlineLevel="0" collapsed="false">
      <c r="A751" s="64"/>
      <c r="B751" s="64"/>
      <c r="C751" s="17"/>
    </row>
    <row r="752" customFormat="false" ht="15" hidden="false" customHeight="false" outlineLevel="0" collapsed="false">
      <c r="A752" s="64"/>
      <c r="B752" s="64"/>
      <c r="C752" s="17"/>
    </row>
    <row r="753" customFormat="false" ht="15" hidden="false" customHeight="false" outlineLevel="0" collapsed="false">
      <c r="A753" s="64"/>
      <c r="B753" s="64"/>
      <c r="C753" s="17"/>
    </row>
    <row r="754" customFormat="false" ht="15" hidden="false" customHeight="false" outlineLevel="0" collapsed="false">
      <c r="A754" s="64"/>
      <c r="B754" s="64"/>
      <c r="C754" s="17"/>
    </row>
    <row r="755" customFormat="false" ht="15" hidden="false" customHeight="false" outlineLevel="0" collapsed="false">
      <c r="A755" s="64"/>
      <c r="B755" s="64"/>
      <c r="C755" s="17"/>
    </row>
    <row r="756" customFormat="false" ht="15" hidden="false" customHeight="false" outlineLevel="0" collapsed="false">
      <c r="A756" s="64"/>
      <c r="B756" s="64"/>
      <c r="C756" s="17"/>
    </row>
    <row r="757" customFormat="false" ht="15" hidden="false" customHeight="false" outlineLevel="0" collapsed="false">
      <c r="A757" s="64"/>
      <c r="B757" s="64"/>
      <c r="C757" s="17"/>
    </row>
    <row r="758" customFormat="false" ht="15" hidden="false" customHeight="false" outlineLevel="0" collapsed="false">
      <c r="A758" s="64"/>
      <c r="B758" s="64"/>
      <c r="C758" s="17"/>
    </row>
    <row r="759" customFormat="false" ht="15" hidden="false" customHeight="false" outlineLevel="0" collapsed="false">
      <c r="A759" s="64"/>
      <c r="B759" s="64"/>
      <c r="C759" s="17"/>
    </row>
    <row r="760" customFormat="false" ht="15" hidden="false" customHeight="false" outlineLevel="0" collapsed="false">
      <c r="A760" s="64"/>
      <c r="B760" s="64"/>
      <c r="C760" s="17"/>
    </row>
    <row r="761" customFormat="false" ht="15" hidden="false" customHeight="false" outlineLevel="0" collapsed="false">
      <c r="A761" s="64"/>
      <c r="B761" s="64"/>
      <c r="C761" s="17"/>
    </row>
    <row r="762" customFormat="false" ht="15" hidden="false" customHeight="false" outlineLevel="0" collapsed="false">
      <c r="A762" s="64"/>
      <c r="B762" s="64"/>
      <c r="C762" s="17"/>
    </row>
    <row r="763" customFormat="false" ht="15" hidden="false" customHeight="false" outlineLevel="0" collapsed="false">
      <c r="A763" s="64"/>
      <c r="B763" s="64"/>
      <c r="C763" s="17"/>
    </row>
    <row r="764" customFormat="false" ht="15" hidden="false" customHeight="false" outlineLevel="0" collapsed="false">
      <c r="A764" s="64"/>
      <c r="B764" s="64"/>
      <c r="C764" s="17"/>
    </row>
    <row r="765" customFormat="false" ht="15" hidden="false" customHeight="false" outlineLevel="0" collapsed="false">
      <c r="A765" s="64"/>
      <c r="B765" s="64"/>
      <c r="C765" s="17"/>
    </row>
    <row r="766" customFormat="false" ht="15" hidden="false" customHeight="false" outlineLevel="0" collapsed="false">
      <c r="A766" s="64"/>
      <c r="B766" s="64"/>
      <c r="C766" s="17"/>
    </row>
    <row r="767" customFormat="false" ht="15" hidden="false" customHeight="false" outlineLevel="0" collapsed="false">
      <c r="A767" s="64"/>
      <c r="B767" s="64"/>
      <c r="C767" s="17"/>
    </row>
    <row r="768" customFormat="false" ht="15" hidden="false" customHeight="false" outlineLevel="0" collapsed="false">
      <c r="A768" s="64"/>
      <c r="B768" s="64"/>
      <c r="C768" s="17"/>
    </row>
    <row r="769" customFormat="false" ht="15" hidden="false" customHeight="false" outlineLevel="0" collapsed="false">
      <c r="A769" s="64"/>
      <c r="B769" s="64"/>
      <c r="C769" s="17"/>
    </row>
    <row r="770" customFormat="false" ht="15" hidden="false" customHeight="false" outlineLevel="0" collapsed="false">
      <c r="A770" s="64"/>
      <c r="B770" s="64"/>
      <c r="C770" s="17"/>
    </row>
    <row r="771" customFormat="false" ht="15" hidden="false" customHeight="false" outlineLevel="0" collapsed="false">
      <c r="A771" s="64"/>
      <c r="B771" s="64"/>
      <c r="C771" s="17"/>
    </row>
    <row r="772" customFormat="false" ht="15" hidden="false" customHeight="false" outlineLevel="0" collapsed="false">
      <c r="A772" s="64"/>
      <c r="B772" s="64"/>
      <c r="C772" s="17"/>
    </row>
    <row r="773" customFormat="false" ht="15" hidden="false" customHeight="false" outlineLevel="0" collapsed="false">
      <c r="A773" s="64"/>
      <c r="B773" s="64"/>
      <c r="C773" s="17"/>
    </row>
    <row r="774" customFormat="false" ht="15" hidden="false" customHeight="false" outlineLevel="0" collapsed="false">
      <c r="A774" s="64"/>
      <c r="B774" s="64"/>
      <c r="C774" s="17"/>
    </row>
    <row r="775" customFormat="false" ht="15" hidden="false" customHeight="false" outlineLevel="0" collapsed="false">
      <c r="A775" s="64"/>
      <c r="B775" s="64"/>
      <c r="C775" s="17"/>
    </row>
    <row r="776" customFormat="false" ht="15" hidden="false" customHeight="false" outlineLevel="0" collapsed="false">
      <c r="A776" s="64"/>
      <c r="B776" s="64"/>
      <c r="C776" s="17"/>
    </row>
    <row r="777" customFormat="false" ht="15" hidden="false" customHeight="false" outlineLevel="0" collapsed="false">
      <c r="A777" s="64"/>
      <c r="B777" s="64"/>
      <c r="C777" s="17"/>
    </row>
    <row r="778" customFormat="false" ht="15" hidden="false" customHeight="false" outlineLevel="0" collapsed="false">
      <c r="A778" s="64"/>
      <c r="B778" s="64"/>
      <c r="C778" s="17"/>
    </row>
    <row r="779" customFormat="false" ht="15" hidden="false" customHeight="false" outlineLevel="0" collapsed="false">
      <c r="A779" s="64"/>
      <c r="B779" s="64"/>
      <c r="C779" s="17"/>
    </row>
    <row r="780" customFormat="false" ht="15" hidden="false" customHeight="false" outlineLevel="0" collapsed="false">
      <c r="A780" s="64"/>
      <c r="B780" s="64"/>
      <c r="C780" s="17"/>
    </row>
    <row r="781" customFormat="false" ht="15" hidden="false" customHeight="false" outlineLevel="0" collapsed="false">
      <c r="A781" s="64"/>
      <c r="B781" s="64"/>
      <c r="C781" s="17"/>
    </row>
    <row r="782" customFormat="false" ht="15" hidden="false" customHeight="false" outlineLevel="0" collapsed="false">
      <c r="A782" s="64"/>
      <c r="B782" s="64"/>
      <c r="C782" s="17"/>
    </row>
    <row r="783" customFormat="false" ht="15" hidden="false" customHeight="false" outlineLevel="0" collapsed="false">
      <c r="A783" s="64"/>
      <c r="B783" s="64"/>
      <c r="C783" s="17"/>
    </row>
    <row r="784" customFormat="false" ht="15" hidden="false" customHeight="false" outlineLevel="0" collapsed="false">
      <c r="A784" s="64"/>
      <c r="B784" s="64"/>
      <c r="C784" s="17"/>
    </row>
    <row r="785" customFormat="false" ht="15" hidden="false" customHeight="false" outlineLevel="0" collapsed="false">
      <c r="A785" s="64"/>
      <c r="B785" s="64"/>
      <c r="C785" s="17"/>
    </row>
    <row r="786" customFormat="false" ht="15" hidden="false" customHeight="false" outlineLevel="0" collapsed="false">
      <c r="A786" s="64"/>
      <c r="B786" s="64"/>
      <c r="C786" s="17"/>
    </row>
    <row r="787" customFormat="false" ht="15" hidden="false" customHeight="false" outlineLevel="0" collapsed="false">
      <c r="A787" s="64"/>
      <c r="B787" s="64"/>
      <c r="C787" s="17"/>
    </row>
    <row r="788" customFormat="false" ht="15" hidden="false" customHeight="false" outlineLevel="0" collapsed="false">
      <c r="A788" s="64"/>
      <c r="B788" s="64"/>
      <c r="C788" s="17"/>
    </row>
    <row r="789" customFormat="false" ht="15" hidden="false" customHeight="false" outlineLevel="0" collapsed="false">
      <c r="A789" s="64"/>
      <c r="B789" s="64"/>
      <c r="C789" s="17"/>
    </row>
    <row r="790" customFormat="false" ht="15" hidden="false" customHeight="false" outlineLevel="0" collapsed="false">
      <c r="A790" s="64"/>
      <c r="B790" s="64"/>
      <c r="C790" s="17"/>
    </row>
    <row r="791" customFormat="false" ht="15" hidden="false" customHeight="false" outlineLevel="0" collapsed="false">
      <c r="A791" s="64"/>
      <c r="B791" s="64"/>
      <c r="C791" s="17"/>
    </row>
    <row r="792" customFormat="false" ht="15" hidden="false" customHeight="false" outlineLevel="0" collapsed="false">
      <c r="A792" s="64"/>
      <c r="B792" s="64"/>
      <c r="C792" s="17"/>
    </row>
    <row r="793" customFormat="false" ht="15" hidden="false" customHeight="false" outlineLevel="0" collapsed="false">
      <c r="A793" s="64"/>
      <c r="B793" s="64"/>
      <c r="C793" s="17"/>
    </row>
    <row r="794" customFormat="false" ht="15" hidden="false" customHeight="false" outlineLevel="0" collapsed="false">
      <c r="A794" s="64"/>
      <c r="B794" s="64"/>
      <c r="C794" s="17"/>
    </row>
    <row r="795" customFormat="false" ht="15" hidden="false" customHeight="false" outlineLevel="0" collapsed="false">
      <c r="A795" s="64"/>
      <c r="B795" s="64"/>
      <c r="C795" s="17"/>
    </row>
    <row r="796" customFormat="false" ht="15" hidden="false" customHeight="false" outlineLevel="0" collapsed="false">
      <c r="A796" s="64"/>
      <c r="B796" s="64"/>
      <c r="C796" s="17"/>
    </row>
    <row r="797" customFormat="false" ht="15" hidden="false" customHeight="false" outlineLevel="0" collapsed="false">
      <c r="A797" s="64"/>
      <c r="B797" s="64"/>
      <c r="C797" s="17"/>
    </row>
    <row r="798" customFormat="false" ht="15" hidden="false" customHeight="false" outlineLevel="0" collapsed="false">
      <c r="A798" s="64"/>
      <c r="B798" s="64"/>
      <c r="C798" s="17"/>
    </row>
    <row r="799" customFormat="false" ht="15" hidden="false" customHeight="false" outlineLevel="0" collapsed="false">
      <c r="A799" s="64"/>
      <c r="B799" s="64"/>
      <c r="C799" s="17"/>
    </row>
    <row r="800" customFormat="false" ht="15" hidden="false" customHeight="false" outlineLevel="0" collapsed="false">
      <c r="A800" s="64"/>
      <c r="B800" s="64"/>
      <c r="C800" s="17"/>
    </row>
    <row r="801" customFormat="false" ht="15" hidden="false" customHeight="false" outlineLevel="0" collapsed="false">
      <c r="A801" s="64"/>
      <c r="B801" s="64"/>
      <c r="C801" s="17"/>
    </row>
    <row r="802" customFormat="false" ht="15" hidden="false" customHeight="false" outlineLevel="0" collapsed="false">
      <c r="A802" s="64"/>
      <c r="B802" s="64"/>
      <c r="C802" s="17"/>
    </row>
    <row r="803" customFormat="false" ht="15" hidden="false" customHeight="false" outlineLevel="0" collapsed="false">
      <c r="A803" s="64"/>
      <c r="B803" s="64"/>
      <c r="C803" s="17"/>
    </row>
    <row r="804" customFormat="false" ht="15" hidden="false" customHeight="false" outlineLevel="0" collapsed="false">
      <c r="A804" s="64"/>
      <c r="B804" s="64"/>
      <c r="C804" s="17"/>
    </row>
    <row r="805" customFormat="false" ht="15" hidden="false" customHeight="false" outlineLevel="0" collapsed="false">
      <c r="A805" s="64"/>
      <c r="B805" s="64"/>
      <c r="C805" s="17"/>
    </row>
    <row r="806" customFormat="false" ht="15" hidden="false" customHeight="false" outlineLevel="0" collapsed="false">
      <c r="A806" s="64"/>
      <c r="B806" s="64"/>
      <c r="C806" s="17"/>
    </row>
    <row r="807" customFormat="false" ht="15" hidden="false" customHeight="false" outlineLevel="0" collapsed="false">
      <c r="A807" s="64"/>
      <c r="B807" s="64"/>
      <c r="C807" s="17"/>
    </row>
    <row r="808" customFormat="false" ht="15" hidden="false" customHeight="false" outlineLevel="0" collapsed="false">
      <c r="A808" s="64"/>
      <c r="B808" s="64"/>
      <c r="C808" s="17"/>
    </row>
    <row r="809" customFormat="false" ht="15" hidden="false" customHeight="false" outlineLevel="0" collapsed="false">
      <c r="A809" s="64"/>
      <c r="B809" s="64"/>
      <c r="C809" s="17"/>
    </row>
    <row r="810" customFormat="false" ht="15" hidden="false" customHeight="false" outlineLevel="0" collapsed="false">
      <c r="A810" s="64"/>
      <c r="B810" s="64"/>
      <c r="C810" s="17"/>
    </row>
    <row r="811" customFormat="false" ht="15" hidden="false" customHeight="false" outlineLevel="0" collapsed="false">
      <c r="A811" s="64"/>
      <c r="B811" s="64"/>
      <c r="C811" s="17"/>
    </row>
    <row r="812" customFormat="false" ht="15" hidden="false" customHeight="false" outlineLevel="0" collapsed="false">
      <c r="A812" s="64"/>
      <c r="B812" s="64"/>
      <c r="C812" s="17"/>
    </row>
    <row r="813" customFormat="false" ht="15" hidden="false" customHeight="false" outlineLevel="0" collapsed="false">
      <c r="A813" s="64"/>
      <c r="B813" s="64"/>
      <c r="C813" s="17"/>
    </row>
    <row r="814" customFormat="false" ht="15" hidden="false" customHeight="false" outlineLevel="0" collapsed="false">
      <c r="A814" s="64"/>
      <c r="B814" s="64"/>
      <c r="C814" s="17"/>
    </row>
    <row r="815" customFormat="false" ht="15" hidden="false" customHeight="false" outlineLevel="0" collapsed="false">
      <c r="A815" s="64"/>
      <c r="B815" s="64"/>
      <c r="C815" s="17"/>
    </row>
    <row r="816" customFormat="false" ht="15" hidden="false" customHeight="false" outlineLevel="0" collapsed="false">
      <c r="A816" s="64"/>
      <c r="B816" s="64"/>
      <c r="C816" s="17"/>
    </row>
    <row r="817" customFormat="false" ht="15" hidden="false" customHeight="false" outlineLevel="0" collapsed="false">
      <c r="A817" s="64"/>
      <c r="B817" s="64"/>
      <c r="C817" s="17"/>
    </row>
    <row r="818" customFormat="false" ht="15" hidden="false" customHeight="false" outlineLevel="0" collapsed="false">
      <c r="A818" s="64"/>
      <c r="B818" s="64"/>
      <c r="C818" s="17"/>
    </row>
    <row r="819" customFormat="false" ht="15" hidden="false" customHeight="false" outlineLevel="0" collapsed="false">
      <c r="A819" s="64"/>
      <c r="B819" s="64"/>
      <c r="C819" s="17"/>
    </row>
    <row r="820" customFormat="false" ht="15" hidden="false" customHeight="false" outlineLevel="0" collapsed="false">
      <c r="A820" s="64"/>
      <c r="B820" s="64"/>
      <c r="C820" s="17"/>
    </row>
    <row r="821" customFormat="false" ht="15" hidden="false" customHeight="false" outlineLevel="0" collapsed="false">
      <c r="A821" s="64"/>
      <c r="B821" s="64"/>
      <c r="C821" s="17"/>
    </row>
    <row r="822" customFormat="false" ht="15" hidden="false" customHeight="false" outlineLevel="0" collapsed="false">
      <c r="A822" s="64"/>
      <c r="B822" s="64"/>
      <c r="C822" s="17"/>
    </row>
    <row r="823" customFormat="false" ht="15" hidden="false" customHeight="false" outlineLevel="0" collapsed="false">
      <c r="A823" s="64"/>
      <c r="B823" s="64"/>
      <c r="C823" s="17"/>
    </row>
    <row r="824" customFormat="false" ht="15" hidden="false" customHeight="false" outlineLevel="0" collapsed="false">
      <c r="A824" s="64"/>
      <c r="B824" s="64"/>
      <c r="C824" s="17"/>
    </row>
    <row r="825" customFormat="false" ht="15" hidden="false" customHeight="false" outlineLevel="0" collapsed="false">
      <c r="A825" s="64"/>
      <c r="B825" s="64"/>
      <c r="C825" s="17"/>
    </row>
    <row r="826" customFormat="false" ht="15" hidden="false" customHeight="false" outlineLevel="0" collapsed="false">
      <c r="A826" s="64"/>
      <c r="B826" s="64"/>
      <c r="C826" s="17"/>
    </row>
    <row r="827" customFormat="false" ht="15" hidden="false" customHeight="false" outlineLevel="0" collapsed="false">
      <c r="A827" s="64"/>
      <c r="B827" s="64"/>
      <c r="C827" s="17"/>
    </row>
    <row r="828" customFormat="false" ht="15" hidden="false" customHeight="false" outlineLevel="0" collapsed="false">
      <c r="A828" s="64"/>
      <c r="B828" s="64"/>
      <c r="C828" s="17"/>
    </row>
    <row r="829" customFormat="false" ht="15" hidden="false" customHeight="false" outlineLevel="0" collapsed="false">
      <c r="A829" s="64"/>
      <c r="B829" s="64"/>
      <c r="C829" s="17"/>
    </row>
    <row r="830" customFormat="false" ht="15" hidden="false" customHeight="false" outlineLevel="0" collapsed="false">
      <c r="A830" s="64"/>
      <c r="B830" s="64"/>
      <c r="C830" s="17"/>
    </row>
    <row r="831" customFormat="false" ht="15" hidden="false" customHeight="false" outlineLevel="0" collapsed="false">
      <c r="A831" s="64"/>
      <c r="B831" s="64"/>
      <c r="C831" s="17"/>
    </row>
    <row r="832" customFormat="false" ht="15" hidden="false" customHeight="false" outlineLevel="0" collapsed="false">
      <c r="A832" s="64"/>
      <c r="B832" s="64"/>
      <c r="C832" s="17"/>
    </row>
    <row r="833" customFormat="false" ht="15" hidden="false" customHeight="false" outlineLevel="0" collapsed="false">
      <c r="A833" s="64"/>
      <c r="B833" s="64"/>
      <c r="C833" s="17"/>
    </row>
    <row r="834" customFormat="false" ht="15" hidden="false" customHeight="false" outlineLevel="0" collapsed="false">
      <c r="A834" s="64"/>
      <c r="B834" s="64"/>
      <c r="C834" s="17"/>
    </row>
    <row r="835" customFormat="false" ht="15" hidden="false" customHeight="false" outlineLevel="0" collapsed="false">
      <c r="A835" s="64"/>
      <c r="B835" s="64"/>
      <c r="C835" s="17"/>
    </row>
    <row r="836" customFormat="false" ht="15" hidden="false" customHeight="false" outlineLevel="0" collapsed="false">
      <c r="A836" s="64"/>
      <c r="B836" s="64"/>
      <c r="C836" s="17"/>
    </row>
    <row r="837" customFormat="false" ht="15" hidden="false" customHeight="false" outlineLevel="0" collapsed="false">
      <c r="A837" s="64"/>
      <c r="B837" s="64"/>
      <c r="C837" s="17"/>
    </row>
    <row r="838" customFormat="false" ht="15" hidden="false" customHeight="false" outlineLevel="0" collapsed="false">
      <c r="A838" s="64"/>
      <c r="B838" s="64"/>
      <c r="C838" s="17"/>
    </row>
    <row r="839" customFormat="false" ht="15" hidden="false" customHeight="false" outlineLevel="0" collapsed="false">
      <c r="A839" s="64"/>
      <c r="B839" s="64"/>
      <c r="C839" s="17"/>
    </row>
    <row r="840" customFormat="false" ht="15" hidden="false" customHeight="false" outlineLevel="0" collapsed="false">
      <c r="A840" s="64"/>
      <c r="B840" s="64"/>
      <c r="C840" s="17"/>
    </row>
    <row r="841" customFormat="false" ht="15" hidden="false" customHeight="false" outlineLevel="0" collapsed="false">
      <c r="A841" s="64"/>
      <c r="B841" s="64"/>
      <c r="C841" s="17"/>
    </row>
    <row r="842" customFormat="false" ht="15" hidden="false" customHeight="false" outlineLevel="0" collapsed="false">
      <c r="A842" s="64"/>
      <c r="B842" s="64"/>
      <c r="C842" s="17"/>
    </row>
    <row r="843" customFormat="false" ht="15" hidden="false" customHeight="false" outlineLevel="0" collapsed="false">
      <c r="A843" s="64"/>
      <c r="B843" s="64"/>
      <c r="C843" s="17"/>
    </row>
    <row r="844" customFormat="false" ht="15" hidden="false" customHeight="false" outlineLevel="0" collapsed="false">
      <c r="A844" s="64"/>
      <c r="B844" s="64"/>
      <c r="C844" s="17"/>
    </row>
    <row r="845" customFormat="false" ht="15" hidden="false" customHeight="false" outlineLevel="0" collapsed="false">
      <c r="A845" s="64"/>
      <c r="B845" s="64"/>
      <c r="C845" s="17"/>
    </row>
    <row r="846" customFormat="false" ht="15" hidden="false" customHeight="false" outlineLevel="0" collapsed="false">
      <c r="A846" s="64"/>
      <c r="B846" s="64"/>
      <c r="C846" s="17"/>
    </row>
    <row r="847" customFormat="false" ht="15" hidden="false" customHeight="false" outlineLevel="0" collapsed="false">
      <c r="A847" s="64"/>
      <c r="B847" s="64"/>
      <c r="C847" s="17"/>
    </row>
    <row r="848" customFormat="false" ht="15" hidden="false" customHeight="false" outlineLevel="0" collapsed="false">
      <c r="A848" s="64"/>
      <c r="B848" s="64"/>
      <c r="C848" s="17"/>
    </row>
    <row r="849" customFormat="false" ht="15" hidden="false" customHeight="false" outlineLevel="0" collapsed="false">
      <c r="A849" s="64"/>
      <c r="B849" s="64"/>
      <c r="C849" s="17"/>
    </row>
    <row r="850" customFormat="false" ht="15" hidden="false" customHeight="false" outlineLevel="0" collapsed="false">
      <c r="A850" s="64"/>
      <c r="B850" s="64"/>
      <c r="C850" s="17"/>
    </row>
    <row r="851" customFormat="false" ht="15" hidden="false" customHeight="false" outlineLevel="0" collapsed="false">
      <c r="A851" s="64"/>
      <c r="B851" s="64"/>
      <c r="C851" s="17"/>
    </row>
    <row r="852" customFormat="false" ht="15" hidden="false" customHeight="false" outlineLevel="0" collapsed="false">
      <c r="A852" s="64"/>
      <c r="B852" s="64"/>
      <c r="C852" s="17"/>
    </row>
    <row r="853" customFormat="false" ht="15" hidden="false" customHeight="false" outlineLevel="0" collapsed="false">
      <c r="A853" s="64"/>
      <c r="B853" s="64"/>
      <c r="C853" s="17"/>
    </row>
    <row r="854" customFormat="false" ht="15" hidden="false" customHeight="false" outlineLevel="0" collapsed="false">
      <c r="A854" s="64"/>
      <c r="B854" s="64"/>
      <c r="C854" s="17"/>
    </row>
    <row r="855" customFormat="false" ht="15" hidden="false" customHeight="false" outlineLevel="0" collapsed="false">
      <c r="A855" s="64"/>
      <c r="B855" s="64"/>
      <c r="C855" s="17"/>
    </row>
    <row r="856" customFormat="false" ht="15" hidden="false" customHeight="false" outlineLevel="0" collapsed="false">
      <c r="A856" s="64"/>
      <c r="B856" s="64"/>
      <c r="C856" s="17"/>
    </row>
    <row r="857" customFormat="false" ht="15" hidden="false" customHeight="false" outlineLevel="0" collapsed="false">
      <c r="A857" s="64"/>
      <c r="B857" s="64"/>
      <c r="C857" s="17"/>
    </row>
    <row r="858" customFormat="false" ht="15" hidden="false" customHeight="false" outlineLevel="0" collapsed="false">
      <c r="A858" s="64"/>
      <c r="B858" s="64"/>
      <c r="C858" s="17"/>
    </row>
    <row r="859" customFormat="false" ht="15" hidden="false" customHeight="false" outlineLevel="0" collapsed="false">
      <c r="A859" s="64"/>
      <c r="B859" s="64"/>
      <c r="C859" s="17"/>
    </row>
    <row r="860" customFormat="false" ht="15" hidden="false" customHeight="false" outlineLevel="0" collapsed="false">
      <c r="A860" s="64"/>
      <c r="B860" s="64"/>
      <c r="C860" s="17"/>
    </row>
    <row r="861" customFormat="false" ht="15" hidden="false" customHeight="false" outlineLevel="0" collapsed="false">
      <c r="A861" s="64"/>
      <c r="B861" s="64"/>
      <c r="C861" s="17"/>
    </row>
    <row r="862" customFormat="false" ht="15" hidden="false" customHeight="false" outlineLevel="0" collapsed="false">
      <c r="A862" s="64"/>
      <c r="B862" s="64"/>
      <c r="C862" s="17"/>
    </row>
    <row r="863" customFormat="false" ht="15" hidden="false" customHeight="false" outlineLevel="0" collapsed="false">
      <c r="A863" s="64"/>
      <c r="B863" s="64"/>
      <c r="C863" s="17"/>
    </row>
    <row r="864" customFormat="false" ht="15" hidden="false" customHeight="false" outlineLevel="0" collapsed="false">
      <c r="A864" s="64"/>
      <c r="B864" s="64"/>
      <c r="C864" s="17"/>
    </row>
    <row r="865" customFormat="false" ht="15" hidden="false" customHeight="false" outlineLevel="0" collapsed="false">
      <c r="A865" s="64"/>
      <c r="B865" s="64"/>
      <c r="C865" s="17"/>
    </row>
    <row r="866" customFormat="false" ht="15" hidden="false" customHeight="false" outlineLevel="0" collapsed="false">
      <c r="A866" s="64"/>
      <c r="B866" s="64"/>
      <c r="C866" s="17"/>
    </row>
    <row r="867" customFormat="false" ht="15" hidden="false" customHeight="false" outlineLevel="0" collapsed="false">
      <c r="A867" s="64"/>
      <c r="B867" s="64"/>
      <c r="C867" s="17"/>
    </row>
    <row r="868" customFormat="false" ht="15" hidden="false" customHeight="false" outlineLevel="0" collapsed="false">
      <c r="A868" s="64"/>
      <c r="B868" s="64"/>
      <c r="C868" s="17"/>
    </row>
    <row r="869" customFormat="false" ht="15" hidden="false" customHeight="false" outlineLevel="0" collapsed="false">
      <c r="A869" s="64"/>
      <c r="B869" s="64"/>
      <c r="C869" s="17"/>
    </row>
    <row r="870" customFormat="false" ht="15" hidden="false" customHeight="false" outlineLevel="0" collapsed="false">
      <c r="A870" s="64"/>
      <c r="B870" s="64"/>
      <c r="C870" s="17"/>
    </row>
    <row r="871" customFormat="false" ht="15" hidden="false" customHeight="false" outlineLevel="0" collapsed="false">
      <c r="A871" s="64"/>
      <c r="B871" s="64"/>
      <c r="C871" s="17"/>
    </row>
    <row r="872" customFormat="false" ht="15" hidden="false" customHeight="false" outlineLevel="0" collapsed="false">
      <c r="A872" s="64"/>
      <c r="B872" s="64"/>
      <c r="C872" s="17"/>
    </row>
    <row r="873" customFormat="false" ht="15" hidden="false" customHeight="false" outlineLevel="0" collapsed="false">
      <c r="A873" s="64"/>
      <c r="B873" s="64"/>
      <c r="C873" s="17"/>
    </row>
    <row r="874" customFormat="false" ht="15" hidden="false" customHeight="false" outlineLevel="0" collapsed="false">
      <c r="A874" s="64"/>
      <c r="B874" s="64"/>
      <c r="C874" s="17"/>
    </row>
    <row r="875" customFormat="false" ht="15" hidden="false" customHeight="false" outlineLevel="0" collapsed="false">
      <c r="A875" s="64"/>
      <c r="B875" s="64"/>
      <c r="C875" s="17"/>
    </row>
    <row r="876" customFormat="false" ht="15" hidden="false" customHeight="false" outlineLevel="0" collapsed="false">
      <c r="A876" s="64"/>
      <c r="B876" s="64"/>
      <c r="C876" s="17"/>
    </row>
    <row r="877" customFormat="false" ht="15" hidden="false" customHeight="false" outlineLevel="0" collapsed="false">
      <c r="A877" s="64"/>
      <c r="B877" s="64"/>
      <c r="C877" s="17"/>
    </row>
    <row r="878" customFormat="false" ht="15" hidden="false" customHeight="false" outlineLevel="0" collapsed="false">
      <c r="A878" s="64"/>
      <c r="B878" s="64"/>
      <c r="C878" s="17"/>
    </row>
    <row r="879" customFormat="false" ht="15" hidden="false" customHeight="false" outlineLevel="0" collapsed="false">
      <c r="A879" s="64"/>
      <c r="B879" s="64"/>
      <c r="C879" s="17"/>
    </row>
    <row r="880" customFormat="false" ht="15" hidden="false" customHeight="false" outlineLevel="0" collapsed="false">
      <c r="A880" s="64"/>
      <c r="B880" s="64"/>
      <c r="C880" s="17"/>
    </row>
    <row r="881" customFormat="false" ht="15" hidden="false" customHeight="false" outlineLevel="0" collapsed="false">
      <c r="A881" s="64"/>
      <c r="B881" s="64"/>
      <c r="C881" s="17"/>
    </row>
    <row r="882" customFormat="false" ht="15" hidden="false" customHeight="false" outlineLevel="0" collapsed="false">
      <c r="A882" s="64"/>
      <c r="B882" s="64"/>
      <c r="C882" s="17"/>
    </row>
    <row r="883" customFormat="false" ht="15" hidden="false" customHeight="false" outlineLevel="0" collapsed="false">
      <c r="A883" s="64"/>
      <c r="B883" s="64"/>
      <c r="C883" s="17"/>
    </row>
    <row r="884" customFormat="false" ht="15" hidden="false" customHeight="false" outlineLevel="0" collapsed="false">
      <c r="A884" s="64"/>
      <c r="B884" s="64"/>
      <c r="C884" s="17"/>
    </row>
    <row r="885" customFormat="false" ht="15" hidden="false" customHeight="false" outlineLevel="0" collapsed="false">
      <c r="A885" s="64"/>
      <c r="B885" s="64"/>
      <c r="C885" s="17"/>
    </row>
    <row r="886" customFormat="false" ht="15" hidden="false" customHeight="false" outlineLevel="0" collapsed="false">
      <c r="A886" s="64"/>
      <c r="B886" s="64"/>
      <c r="C886" s="17"/>
    </row>
    <row r="887" customFormat="false" ht="15" hidden="false" customHeight="false" outlineLevel="0" collapsed="false">
      <c r="A887" s="64"/>
      <c r="B887" s="64"/>
      <c r="C887" s="17"/>
    </row>
    <row r="888" customFormat="false" ht="15" hidden="false" customHeight="false" outlineLevel="0" collapsed="false">
      <c r="A888" s="64"/>
      <c r="B888" s="64"/>
      <c r="C888" s="17"/>
    </row>
    <row r="889" customFormat="false" ht="15" hidden="false" customHeight="false" outlineLevel="0" collapsed="false">
      <c r="A889" s="64"/>
      <c r="B889" s="64"/>
      <c r="C889" s="17"/>
    </row>
    <row r="890" customFormat="false" ht="15" hidden="false" customHeight="false" outlineLevel="0" collapsed="false">
      <c r="A890" s="64"/>
      <c r="B890" s="64"/>
      <c r="C890" s="17"/>
    </row>
    <row r="891" customFormat="false" ht="15" hidden="false" customHeight="false" outlineLevel="0" collapsed="false">
      <c r="A891" s="64"/>
      <c r="B891" s="64"/>
      <c r="C891" s="17"/>
    </row>
    <row r="892" customFormat="false" ht="15" hidden="false" customHeight="false" outlineLevel="0" collapsed="false">
      <c r="A892" s="64"/>
      <c r="B892" s="64"/>
      <c r="C892" s="17"/>
    </row>
    <row r="893" customFormat="false" ht="15" hidden="false" customHeight="false" outlineLevel="0" collapsed="false">
      <c r="A893" s="64"/>
      <c r="B893" s="64"/>
      <c r="C893" s="17"/>
    </row>
    <row r="894" customFormat="false" ht="15" hidden="false" customHeight="false" outlineLevel="0" collapsed="false">
      <c r="A894" s="64"/>
      <c r="B894" s="64"/>
      <c r="C894" s="17"/>
    </row>
    <row r="895" customFormat="false" ht="15" hidden="false" customHeight="false" outlineLevel="0" collapsed="false">
      <c r="A895" s="64"/>
      <c r="B895" s="64"/>
      <c r="C895" s="17"/>
    </row>
    <row r="896" customFormat="false" ht="15" hidden="false" customHeight="false" outlineLevel="0" collapsed="false">
      <c r="A896" s="64"/>
      <c r="B896" s="64"/>
      <c r="C896" s="17"/>
    </row>
    <row r="897" customFormat="false" ht="15" hidden="false" customHeight="false" outlineLevel="0" collapsed="false">
      <c r="A897" s="64"/>
      <c r="B897" s="64"/>
      <c r="C897" s="17"/>
    </row>
    <row r="898" customFormat="false" ht="15" hidden="false" customHeight="false" outlineLevel="0" collapsed="false">
      <c r="A898" s="64"/>
      <c r="B898" s="64"/>
      <c r="C898" s="17"/>
    </row>
    <row r="899" customFormat="false" ht="15" hidden="false" customHeight="false" outlineLevel="0" collapsed="false">
      <c r="A899" s="64"/>
      <c r="B899" s="64"/>
      <c r="C899" s="17"/>
    </row>
    <row r="900" customFormat="false" ht="15" hidden="false" customHeight="false" outlineLevel="0" collapsed="false">
      <c r="A900" s="64"/>
      <c r="B900" s="64"/>
      <c r="C900" s="17"/>
    </row>
    <row r="901" customFormat="false" ht="15" hidden="false" customHeight="false" outlineLevel="0" collapsed="false">
      <c r="A901" s="64"/>
      <c r="B901" s="64"/>
      <c r="C901" s="17"/>
    </row>
    <row r="902" customFormat="false" ht="15" hidden="false" customHeight="false" outlineLevel="0" collapsed="false">
      <c r="A902" s="64"/>
      <c r="B902" s="64"/>
      <c r="C902" s="17"/>
    </row>
    <row r="903" customFormat="false" ht="15" hidden="false" customHeight="false" outlineLevel="0" collapsed="false">
      <c r="A903" s="64"/>
      <c r="B903" s="64"/>
      <c r="C903" s="17"/>
    </row>
    <row r="904" customFormat="false" ht="15" hidden="false" customHeight="false" outlineLevel="0" collapsed="false">
      <c r="A904" s="64"/>
      <c r="B904" s="64"/>
      <c r="C904" s="17"/>
    </row>
    <row r="905" customFormat="false" ht="15" hidden="false" customHeight="false" outlineLevel="0" collapsed="false">
      <c r="A905" s="64"/>
      <c r="B905" s="64"/>
      <c r="C905" s="17"/>
    </row>
    <row r="906" customFormat="false" ht="15" hidden="false" customHeight="false" outlineLevel="0" collapsed="false">
      <c r="A906" s="64"/>
      <c r="B906" s="64"/>
      <c r="C906" s="17"/>
    </row>
    <row r="907" customFormat="false" ht="15" hidden="false" customHeight="false" outlineLevel="0" collapsed="false">
      <c r="A907" s="64"/>
      <c r="B907" s="64"/>
      <c r="C907" s="17"/>
    </row>
    <row r="908" customFormat="false" ht="15" hidden="false" customHeight="false" outlineLevel="0" collapsed="false">
      <c r="A908" s="64"/>
      <c r="B908" s="64"/>
      <c r="C908" s="17"/>
    </row>
    <row r="909" customFormat="false" ht="15" hidden="false" customHeight="false" outlineLevel="0" collapsed="false">
      <c r="A909" s="64"/>
      <c r="B909" s="64"/>
      <c r="C909" s="17"/>
    </row>
    <row r="910" customFormat="false" ht="15" hidden="false" customHeight="false" outlineLevel="0" collapsed="false">
      <c r="A910" s="64"/>
      <c r="B910" s="64"/>
      <c r="C910" s="17"/>
    </row>
    <row r="911" customFormat="false" ht="15" hidden="false" customHeight="false" outlineLevel="0" collapsed="false">
      <c r="A911" s="64"/>
      <c r="B911" s="64"/>
      <c r="C911" s="17"/>
    </row>
    <row r="912" customFormat="false" ht="15" hidden="false" customHeight="false" outlineLevel="0" collapsed="false">
      <c r="A912" s="64"/>
      <c r="B912" s="64"/>
      <c r="C912" s="17"/>
    </row>
    <row r="913" customFormat="false" ht="15" hidden="false" customHeight="false" outlineLevel="0" collapsed="false">
      <c r="A913" s="64"/>
      <c r="B913" s="64"/>
      <c r="C913" s="17"/>
    </row>
    <row r="914" customFormat="false" ht="15" hidden="false" customHeight="false" outlineLevel="0" collapsed="false">
      <c r="A914" s="64"/>
      <c r="B914" s="64"/>
      <c r="C914" s="17"/>
    </row>
    <row r="915" customFormat="false" ht="15" hidden="false" customHeight="false" outlineLevel="0" collapsed="false">
      <c r="A915" s="64"/>
      <c r="B915" s="64"/>
      <c r="C915" s="17"/>
    </row>
    <row r="916" customFormat="false" ht="15" hidden="false" customHeight="false" outlineLevel="0" collapsed="false">
      <c r="A916" s="64"/>
      <c r="B916" s="64"/>
      <c r="C916" s="17"/>
    </row>
    <row r="917" customFormat="false" ht="15" hidden="false" customHeight="false" outlineLevel="0" collapsed="false">
      <c r="A917" s="64"/>
      <c r="B917" s="64"/>
      <c r="C917" s="17"/>
    </row>
    <row r="918" customFormat="false" ht="15" hidden="false" customHeight="false" outlineLevel="0" collapsed="false">
      <c r="A918" s="64"/>
      <c r="B918" s="64"/>
      <c r="C918" s="17"/>
    </row>
    <row r="919" customFormat="false" ht="15" hidden="false" customHeight="false" outlineLevel="0" collapsed="false">
      <c r="A919" s="64"/>
      <c r="B919" s="64"/>
      <c r="C919" s="17"/>
    </row>
    <row r="920" customFormat="false" ht="15" hidden="false" customHeight="false" outlineLevel="0" collapsed="false">
      <c r="A920" s="64"/>
      <c r="B920" s="64"/>
      <c r="C920" s="17"/>
    </row>
    <row r="921" customFormat="false" ht="15" hidden="false" customHeight="false" outlineLevel="0" collapsed="false">
      <c r="A921" s="64"/>
      <c r="B921" s="64"/>
      <c r="C921" s="17"/>
    </row>
    <row r="922" customFormat="false" ht="15" hidden="false" customHeight="false" outlineLevel="0" collapsed="false">
      <c r="A922" s="64"/>
      <c r="B922" s="64"/>
      <c r="C922" s="17"/>
    </row>
    <row r="923" customFormat="false" ht="15" hidden="false" customHeight="false" outlineLevel="0" collapsed="false">
      <c r="A923" s="64"/>
      <c r="B923" s="64"/>
      <c r="C923" s="17"/>
    </row>
    <row r="924" customFormat="false" ht="15" hidden="false" customHeight="false" outlineLevel="0" collapsed="false">
      <c r="A924" s="64"/>
      <c r="B924" s="64"/>
      <c r="C924" s="17"/>
    </row>
    <row r="925" customFormat="false" ht="15" hidden="false" customHeight="false" outlineLevel="0" collapsed="false">
      <c r="A925" s="64"/>
      <c r="B925" s="64"/>
      <c r="C925" s="17"/>
    </row>
    <row r="926" customFormat="false" ht="15" hidden="false" customHeight="false" outlineLevel="0" collapsed="false">
      <c r="A926" s="64"/>
      <c r="B926" s="64"/>
      <c r="C926" s="17"/>
    </row>
    <row r="927" customFormat="false" ht="15" hidden="false" customHeight="false" outlineLevel="0" collapsed="false">
      <c r="A927" s="64"/>
      <c r="B927" s="64"/>
      <c r="C927" s="17"/>
    </row>
    <row r="928" customFormat="false" ht="15" hidden="false" customHeight="false" outlineLevel="0" collapsed="false">
      <c r="A928" s="64"/>
      <c r="B928" s="64"/>
      <c r="C928" s="17"/>
    </row>
    <row r="929" customFormat="false" ht="15" hidden="false" customHeight="false" outlineLevel="0" collapsed="false">
      <c r="A929" s="64"/>
      <c r="B929" s="64"/>
      <c r="C929" s="17"/>
    </row>
    <row r="930" customFormat="false" ht="15" hidden="false" customHeight="false" outlineLevel="0" collapsed="false">
      <c r="A930" s="64"/>
      <c r="B930" s="64"/>
      <c r="C930" s="17"/>
    </row>
    <row r="931" customFormat="false" ht="15" hidden="false" customHeight="false" outlineLevel="0" collapsed="false">
      <c r="A931" s="64"/>
      <c r="B931" s="64"/>
      <c r="C931" s="17"/>
    </row>
    <row r="932" customFormat="false" ht="15" hidden="false" customHeight="false" outlineLevel="0" collapsed="false">
      <c r="A932" s="64"/>
      <c r="B932" s="64"/>
      <c r="C932" s="17"/>
    </row>
    <row r="933" customFormat="false" ht="15" hidden="false" customHeight="false" outlineLevel="0" collapsed="false">
      <c r="A933" s="64"/>
      <c r="B933" s="64"/>
      <c r="C933" s="17"/>
    </row>
    <row r="934" customFormat="false" ht="15" hidden="false" customHeight="false" outlineLevel="0" collapsed="false">
      <c r="A934" s="64"/>
      <c r="B934" s="64"/>
      <c r="C934" s="17"/>
    </row>
    <row r="935" customFormat="false" ht="15" hidden="false" customHeight="false" outlineLevel="0" collapsed="false">
      <c r="A935" s="64"/>
      <c r="B935" s="64"/>
      <c r="C935" s="17"/>
    </row>
    <row r="936" customFormat="false" ht="15" hidden="false" customHeight="false" outlineLevel="0" collapsed="false">
      <c r="A936" s="64"/>
      <c r="B936" s="64"/>
      <c r="C936" s="17"/>
    </row>
    <row r="937" customFormat="false" ht="15" hidden="false" customHeight="false" outlineLevel="0" collapsed="false">
      <c r="A937" s="64"/>
      <c r="B937" s="64"/>
      <c r="C937" s="17"/>
    </row>
    <row r="938" customFormat="false" ht="15" hidden="false" customHeight="false" outlineLevel="0" collapsed="false">
      <c r="A938" s="64"/>
      <c r="B938" s="64"/>
      <c r="C938" s="17"/>
    </row>
    <row r="939" customFormat="false" ht="15" hidden="false" customHeight="false" outlineLevel="0" collapsed="false">
      <c r="A939" s="64"/>
      <c r="B939" s="64"/>
      <c r="C939" s="17"/>
    </row>
    <row r="940" customFormat="false" ht="15" hidden="false" customHeight="false" outlineLevel="0" collapsed="false">
      <c r="A940" s="64"/>
      <c r="B940" s="64"/>
      <c r="C940" s="17"/>
    </row>
    <row r="941" customFormat="false" ht="15" hidden="false" customHeight="false" outlineLevel="0" collapsed="false">
      <c r="A941" s="64"/>
      <c r="B941" s="64"/>
      <c r="C941" s="17"/>
    </row>
    <row r="942" customFormat="false" ht="15" hidden="false" customHeight="false" outlineLevel="0" collapsed="false">
      <c r="A942" s="64"/>
      <c r="B942" s="64"/>
      <c r="C942" s="17"/>
    </row>
    <row r="943" customFormat="false" ht="15" hidden="false" customHeight="false" outlineLevel="0" collapsed="false">
      <c r="A943" s="64"/>
      <c r="B943" s="64"/>
      <c r="C943" s="17"/>
    </row>
    <row r="944" customFormat="false" ht="15" hidden="false" customHeight="false" outlineLevel="0" collapsed="false">
      <c r="A944" s="64"/>
      <c r="B944" s="64"/>
      <c r="C944" s="17"/>
    </row>
    <row r="945" customFormat="false" ht="15" hidden="false" customHeight="false" outlineLevel="0" collapsed="false">
      <c r="A945" s="64"/>
      <c r="B945" s="64"/>
      <c r="C945" s="17"/>
    </row>
    <row r="946" customFormat="false" ht="15" hidden="false" customHeight="false" outlineLevel="0" collapsed="false">
      <c r="A946" s="64"/>
      <c r="B946" s="64"/>
      <c r="C946" s="17"/>
    </row>
    <row r="947" customFormat="false" ht="15" hidden="false" customHeight="false" outlineLevel="0" collapsed="false">
      <c r="A947" s="64"/>
      <c r="B947" s="64"/>
      <c r="C947" s="17"/>
    </row>
    <row r="948" customFormat="false" ht="15" hidden="false" customHeight="false" outlineLevel="0" collapsed="false">
      <c r="A948" s="64"/>
      <c r="B948" s="64"/>
      <c r="C948" s="17"/>
    </row>
    <row r="949" customFormat="false" ht="15" hidden="false" customHeight="false" outlineLevel="0" collapsed="false">
      <c r="A949" s="64"/>
      <c r="B949" s="64"/>
      <c r="C949" s="17"/>
    </row>
    <row r="950" customFormat="false" ht="15" hidden="false" customHeight="false" outlineLevel="0" collapsed="false">
      <c r="A950" s="64"/>
      <c r="B950" s="64"/>
      <c r="C950" s="17"/>
    </row>
    <row r="951" customFormat="false" ht="15" hidden="false" customHeight="false" outlineLevel="0" collapsed="false">
      <c r="A951" s="64"/>
      <c r="B951" s="64"/>
      <c r="C951" s="17"/>
    </row>
    <row r="952" customFormat="false" ht="15" hidden="false" customHeight="false" outlineLevel="0" collapsed="false">
      <c r="A952" s="64"/>
      <c r="B952" s="64"/>
      <c r="C952" s="17"/>
    </row>
    <row r="953" customFormat="false" ht="15" hidden="false" customHeight="false" outlineLevel="0" collapsed="false">
      <c r="A953" s="64"/>
      <c r="B953" s="64"/>
      <c r="C953" s="17"/>
    </row>
    <row r="954" customFormat="false" ht="15" hidden="false" customHeight="false" outlineLevel="0" collapsed="false">
      <c r="A954" s="64"/>
      <c r="B954" s="64"/>
      <c r="C954" s="17"/>
    </row>
    <row r="955" customFormat="false" ht="15" hidden="false" customHeight="false" outlineLevel="0" collapsed="false">
      <c r="A955" s="64"/>
      <c r="B955" s="64"/>
      <c r="C955" s="17"/>
    </row>
    <row r="956" customFormat="false" ht="15" hidden="false" customHeight="false" outlineLevel="0" collapsed="false">
      <c r="A956" s="64"/>
      <c r="B956" s="64"/>
      <c r="C956" s="17"/>
    </row>
    <row r="957" customFormat="false" ht="15" hidden="false" customHeight="false" outlineLevel="0" collapsed="false">
      <c r="A957" s="64"/>
      <c r="B957" s="64"/>
      <c r="C957" s="17"/>
    </row>
    <row r="958" customFormat="false" ht="15" hidden="false" customHeight="false" outlineLevel="0" collapsed="false">
      <c r="A958" s="64"/>
      <c r="B958" s="64"/>
      <c r="C958" s="17"/>
    </row>
    <row r="959" customFormat="false" ht="15" hidden="false" customHeight="false" outlineLevel="0" collapsed="false">
      <c r="A959" s="64"/>
      <c r="B959" s="64"/>
      <c r="C959" s="17"/>
    </row>
    <row r="960" customFormat="false" ht="15" hidden="false" customHeight="false" outlineLevel="0" collapsed="false">
      <c r="A960" s="64"/>
      <c r="B960" s="64"/>
      <c r="C960" s="17"/>
    </row>
    <row r="961" customFormat="false" ht="15" hidden="false" customHeight="false" outlineLevel="0" collapsed="false">
      <c r="A961" s="64"/>
      <c r="B961" s="64"/>
      <c r="C961" s="17"/>
    </row>
    <row r="962" customFormat="false" ht="15" hidden="false" customHeight="false" outlineLevel="0" collapsed="false">
      <c r="A962" s="64"/>
      <c r="B962" s="64"/>
      <c r="C962" s="17"/>
    </row>
    <row r="963" customFormat="false" ht="15" hidden="false" customHeight="false" outlineLevel="0" collapsed="false">
      <c r="A963" s="64"/>
      <c r="B963" s="64"/>
      <c r="C963" s="17"/>
    </row>
    <row r="964" customFormat="false" ht="15" hidden="false" customHeight="false" outlineLevel="0" collapsed="false">
      <c r="A964" s="64"/>
      <c r="B964" s="64"/>
      <c r="C964" s="17"/>
    </row>
    <row r="965" customFormat="false" ht="15" hidden="false" customHeight="false" outlineLevel="0" collapsed="false">
      <c r="A965" s="64"/>
      <c r="B965" s="64"/>
      <c r="C965" s="17"/>
    </row>
    <row r="966" customFormat="false" ht="15" hidden="false" customHeight="false" outlineLevel="0" collapsed="false">
      <c r="A966" s="64"/>
      <c r="B966" s="64"/>
      <c r="C966" s="17"/>
    </row>
    <row r="967" customFormat="false" ht="15" hidden="false" customHeight="false" outlineLevel="0" collapsed="false">
      <c r="A967" s="64"/>
      <c r="B967" s="64"/>
      <c r="C967" s="17"/>
    </row>
    <row r="968" customFormat="false" ht="15" hidden="false" customHeight="false" outlineLevel="0" collapsed="false">
      <c r="A968" s="64"/>
      <c r="B968" s="64"/>
      <c r="C968" s="17"/>
    </row>
    <row r="969" customFormat="false" ht="15" hidden="false" customHeight="false" outlineLevel="0" collapsed="false">
      <c r="A969" s="64"/>
      <c r="B969" s="64"/>
      <c r="C969" s="17"/>
    </row>
    <row r="970" customFormat="false" ht="15" hidden="false" customHeight="false" outlineLevel="0" collapsed="false">
      <c r="A970" s="64"/>
      <c r="B970" s="64"/>
      <c r="C970" s="17"/>
    </row>
    <row r="971" customFormat="false" ht="15" hidden="false" customHeight="false" outlineLevel="0" collapsed="false">
      <c r="A971" s="64"/>
      <c r="B971" s="64"/>
      <c r="C971" s="17"/>
    </row>
    <row r="972" customFormat="false" ht="15" hidden="false" customHeight="false" outlineLevel="0" collapsed="false">
      <c r="A972" s="64"/>
      <c r="B972" s="64"/>
      <c r="C972" s="17"/>
    </row>
    <row r="973" customFormat="false" ht="15" hidden="false" customHeight="false" outlineLevel="0" collapsed="false">
      <c r="A973" s="64"/>
      <c r="B973" s="64"/>
      <c r="C973" s="17"/>
    </row>
    <row r="974" customFormat="false" ht="15" hidden="false" customHeight="false" outlineLevel="0" collapsed="false">
      <c r="A974" s="64"/>
      <c r="B974" s="64"/>
      <c r="C974" s="17"/>
    </row>
    <row r="975" customFormat="false" ht="15" hidden="false" customHeight="false" outlineLevel="0" collapsed="false">
      <c r="A975" s="64"/>
      <c r="B975" s="64"/>
      <c r="C975" s="17"/>
    </row>
    <row r="976" customFormat="false" ht="15" hidden="false" customHeight="false" outlineLevel="0" collapsed="false">
      <c r="A976" s="64"/>
      <c r="B976" s="64"/>
      <c r="C976" s="17"/>
    </row>
    <row r="977" customFormat="false" ht="15" hidden="false" customHeight="false" outlineLevel="0" collapsed="false">
      <c r="A977" s="64"/>
      <c r="B977" s="64"/>
      <c r="C977" s="17"/>
    </row>
    <row r="978" customFormat="false" ht="15" hidden="false" customHeight="false" outlineLevel="0" collapsed="false">
      <c r="A978" s="64"/>
      <c r="B978" s="64"/>
      <c r="C978" s="17"/>
    </row>
    <row r="979" customFormat="false" ht="15" hidden="false" customHeight="false" outlineLevel="0" collapsed="false">
      <c r="A979" s="64"/>
      <c r="B979" s="64"/>
      <c r="C979" s="17"/>
    </row>
    <row r="980" customFormat="false" ht="15" hidden="false" customHeight="false" outlineLevel="0" collapsed="false">
      <c r="A980" s="64"/>
      <c r="B980" s="64"/>
      <c r="C980" s="17"/>
    </row>
    <row r="981" customFormat="false" ht="15" hidden="false" customHeight="false" outlineLevel="0" collapsed="false">
      <c r="A981" s="64"/>
      <c r="B981" s="64"/>
      <c r="C981" s="17"/>
    </row>
    <row r="982" customFormat="false" ht="15" hidden="false" customHeight="false" outlineLevel="0" collapsed="false">
      <c r="A982" s="64"/>
      <c r="B982" s="64"/>
      <c r="C982" s="17"/>
    </row>
    <row r="983" customFormat="false" ht="15" hidden="false" customHeight="false" outlineLevel="0" collapsed="false">
      <c r="A983" s="64"/>
      <c r="B983" s="64"/>
      <c r="C983" s="17"/>
    </row>
    <row r="984" customFormat="false" ht="15" hidden="false" customHeight="false" outlineLevel="0" collapsed="false">
      <c r="A984" s="64"/>
      <c r="B984" s="64"/>
      <c r="C984" s="17"/>
    </row>
    <row r="985" customFormat="false" ht="15" hidden="false" customHeight="false" outlineLevel="0" collapsed="false">
      <c r="A985" s="64"/>
      <c r="B985" s="64"/>
      <c r="C985" s="17"/>
    </row>
    <row r="986" customFormat="false" ht="15" hidden="false" customHeight="false" outlineLevel="0" collapsed="false">
      <c r="A986" s="64"/>
      <c r="B986" s="64"/>
      <c r="C986" s="17"/>
    </row>
    <row r="987" customFormat="false" ht="15" hidden="false" customHeight="false" outlineLevel="0" collapsed="false">
      <c r="A987" s="64"/>
      <c r="B987" s="64"/>
      <c r="C987" s="17"/>
    </row>
    <row r="988" customFormat="false" ht="15" hidden="false" customHeight="false" outlineLevel="0" collapsed="false">
      <c r="A988" s="64"/>
      <c r="B988" s="64"/>
      <c r="C988" s="17"/>
    </row>
    <row r="989" customFormat="false" ht="15" hidden="false" customHeight="false" outlineLevel="0" collapsed="false">
      <c r="A989" s="64"/>
      <c r="B989" s="64"/>
      <c r="C989" s="17"/>
    </row>
    <row r="990" customFormat="false" ht="15" hidden="false" customHeight="false" outlineLevel="0" collapsed="false">
      <c r="A990" s="64"/>
      <c r="B990" s="64"/>
      <c r="C990" s="17"/>
    </row>
    <row r="991" customFormat="false" ht="15" hidden="false" customHeight="false" outlineLevel="0" collapsed="false">
      <c r="A991" s="64"/>
      <c r="B991" s="64"/>
      <c r="C991" s="17"/>
    </row>
    <row r="992" customFormat="false" ht="15" hidden="false" customHeight="false" outlineLevel="0" collapsed="false">
      <c r="A992" s="64"/>
      <c r="B992" s="64"/>
      <c r="C992" s="17"/>
    </row>
    <row r="993" customFormat="false" ht="15" hidden="false" customHeight="false" outlineLevel="0" collapsed="false">
      <c r="A993" s="64"/>
      <c r="B993" s="64"/>
      <c r="C993" s="17"/>
    </row>
    <row r="994" customFormat="false" ht="15" hidden="false" customHeight="false" outlineLevel="0" collapsed="false">
      <c r="A994" s="64"/>
      <c r="B994" s="64"/>
      <c r="C994" s="17"/>
    </row>
    <row r="995" customFormat="false" ht="15" hidden="false" customHeight="false" outlineLevel="0" collapsed="false">
      <c r="A995" s="64"/>
      <c r="B995" s="64"/>
      <c r="C995" s="17"/>
    </row>
    <row r="996" customFormat="false" ht="15" hidden="false" customHeight="false" outlineLevel="0" collapsed="false">
      <c r="A996" s="64"/>
      <c r="B996" s="64"/>
      <c r="C996" s="17"/>
    </row>
    <row r="997" customFormat="false" ht="15" hidden="false" customHeight="false" outlineLevel="0" collapsed="false">
      <c r="A997" s="64"/>
      <c r="B997" s="64"/>
      <c r="C997" s="17"/>
    </row>
    <row r="998" customFormat="false" ht="15" hidden="false" customHeight="false" outlineLevel="0" collapsed="false">
      <c r="A998" s="64"/>
      <c r="B998" s="64"/>
      <c r="C998" s="17"/>
    </row>
    <row r="999" customFormat="false" ht="15" hidden="false" customHeight="false" outlineLevel="0" collapsed="false">
      <c r="A999" s="64"/>
      <c r="B999" s="64"/>
      <c r="C999" s="17"/>
    </row>
    <row r="1000" customFormat="false" ht="15" hidden="false" customHeight="false" outlineLevel="0" collapsed="false">
      <c r="A1000" s="64"/>
      <c r="B1000" s="64"/>
      <c r="C1000" s="17"/>
    </row>
    <row r="1001" customFormat="false" ht="15" hidden="false" customHeight="false" outlineLevel="0" collapsed="false">
      <c r="A1001" s="64"/>
      <c r="B1001" s="64"/>
      <c r="C1001" s="17"/>
    </row>
    <row r="1002" customFormat="false" ht="15" hidden="false" customHeight="false" outlineLevel="0" collapsed="false">
      <c r="A1002" s="64"/>
      <c r="B1002" s="64"/>
      <c r="C1002" s="17"/>
    </row>
    <row r="1003" customFormat="false" ht="15" hidden="false" customHeight="false" outlineLevel="0" collapsed="false">
      <c r="A1003" s="64"/>
      <c r="B1003" s="64"/>
      <c r="C1003" s="17"/>
    </row>
    <row r="1004" customFormat="false" ht="15" hidden="false" customHeight="false" outlineLevel="0" collapsed="false">
      <c r="A1004" s="64"/>
      <c r="B1004" s="64"/>
      <c r="C1004" s="17"/>
    </row>
    <row r="1005" customFormat="false" ht="15" hidden="false" customHeight="false" outlineLevel="0" collapsed="false">
      <c r="A1005" s="64"/>
      <c r="B1005" s="64"/>
      <c r="C1005" s="17"/>
    </row>
    <row r="1006" customFormat="false" ht="15" hidden="false" customHeight="false" outlineLevel="0" collapsed="false">
      <c r="A1006" s="64"/>
      <c r="B1006" s="64"/>
      <c r="C1006" s="17"/>
    </row>
    <row r="1007" customFormat="false" ht="15" hidden="false" customHeight="false" outlineLevel="0" collapsed="false">
      <c r="A1007" s="64"/>
      <c r="B1007" s="64"/>
      <c r="C1007" s="17"/>
    </row>
  </sheetData>
  <mergeCells count="5">
    <mergeCell ref="F26:L26"/>
    <mergeCell ref="F37:L37"/>
    <mergeCell ref="F38:L38"/>
    <mergeCell ref="F39:L39"/>
    <mergeCell ref="E40:L40"/>
  </mergeCells>
  <conditionalFormatting sqref="F26:L26">
    <cfRule type="expression" priority="2" aboveAverage="0" equalAverage="0" bottom="0" percent="0" rank="0" text="" dxfId="1">
      <formula>LEFT($F$26,1)="⚠"</formula>
    </cfRule>
    <cfRule type="expression" priority="3" aboveAverage="0" equalAverage="0" bottom="0" percent="0" rank="0" text="" dxfId="0">
      <formula>LEFT($F$26,1)="✓"</formula>
    </cfRule>
  </conditionalFormatting>
  <conditionalFormatting sqref="F37:L37">
    <cfRule type="expression" priority="4" aboveAverage="0" equalAverage="0" bottom="0" percent="0" rank="0" text="" dxfId="0">
      <formula>LEFT(F37,6)="Reject"</formula>
    </cfRule>
    <cfRule type="expression" priority="5" aboveAverage="0" equalAverage="0" bottom="0" percent="0" rank="0" text="" dxfId="1">
      <formula>LEFT(F37,4)="Fail"</formula>
    </cfRule>
  </conditionalFormatting>
  <conditionalFormatting sqref="F38:L38">
    <cfRule type="expression" priority="6" aboveAverage="0" equalAverage="0" bottom="0" percent="0" rank="0" text="" dxfId="0">
      <formula>LEFT(F38,6)="Reject"</formula>
    </cfRule>
    <cfRule type="expression" priority="7" aboveAverage="0" equalAverage="0" bottom="0" percent="0" rank="0" text="" dxfId="1">
      <formula>LEFT(F38,4)="Fail"</formula>
    </cfRule>
  </conditionalFormatting>
  <conditionalFormatting sqref="F39:L39">
    <cfRule type="expression" priority="8" aboveAverage="0" equalAverage="0" bottom="0" percent="0" rank="0" text="" dxfId="0">
      <formula>LEFT(F39,6)="Reject"</formula>
    </cfRule>
    <cfRule type="expression" priority="9" aboveAverage="0" equalAverage="0" bottom="0" percent="0" rank="0" text="" dxfId="1">
      <formula>LEFT(F39,4)="Fail"</formula>
    </cfRule>
  </conditionalFormatting>
  <dataValidations count="1">
    <dataValidation allowBlank="false" error="Choose 0.10, 0.05 or 0.01." errorStyle="stop" operator="between" showDropDown="false" showErrorMessage="false" showInputMessage="false" sqref="F8" type="list">
      <formula1>L_Alpha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true"/>
  </sheetPr>
  <dimension ref="A1:K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10" min="2" style="0" width="13"/>
    <col collapsed="false" customWidth="true" hidden="true" outlineLevel="0" max="11" min="11" style="0" width="13"/>
  </cols>
  <sheetData>
    <row r="1" customFormat="false" ht="17.35" hidden="false" customHeight="false" outlineLevel="0" collapsed="false">
      <c r="A1" s="8" t="s">
        <v>179</v>
      </c>
    </row>
    <row r="2" customFormat="false" ht="15" hidden="false" customHeight="false" outlineLevel="0" collapsed="false">
      <c r="A2" s="9" t="s">
        <v>180</v>
      </c>
    </row>
    <row r="4" customFormat="false" ht="15" hidden="false" customHeight="false" outlineLevel="0" collapsed="false">
      <c r="A4" s="10" t="s">
        <v>55</v>
      </c>
      <c r="B4" s="11"/>
    </row>
    <row r="5" customFormat="false" ht="15" hidden="false" customHeight="false" outlineLevel="0" collapsed="false">
      <c r="A5" s="12" t="s">
        <v>59</v>
      </c>
      <c r="B5" s="14" t="n">
        <v>0.05</v>
      </c>
    </row>
    <row r="7" customFormat="false" ht="30" hidden="false" customHeight="true" outlineLevel="0" collapsed="false">
      <c r="A7" s="19" t="s">
        <v>71</v>
      </c>
      <c r="B7" s="19" t="s">
        <v>72</v>
      </c>
      <c r="C7" s="19" t="s">
        <v>73</v>
      </c>
      <c r="D7" s="19" t="s">
        <v>74</v>
      </c>
      <c r="E7" s="19" t="s">
        <v>75</v>
      </c>
      <c r="F7" s="19" t="s">
        <v>76</v>
      </c>
      <c r="G7" s="19" t="s">
        <v>181</v>
      </c>
      <c r="H7" s="19" t="s">
        <v>182</v>
      </c>
      <c r="I7" s="19" t="s">
        <v>84</v>
      </c>
      <c r="J7" s="19" t="s">
        <v>86</v>
      </c>
    </row>
    <row r="8" customFormat="false" ht="15" hidden="false" customHeight="false" outlineLevel="0" collapsed="false">
      <c r="A8" s="65" t="s">
        <v>183</v>
      </c>
      <c r="B8" s="64" t="n">
        <v>42</v>
      </c>
      <c r="C8" s="74" t="n">
        <v>68.4</v>
      </c>
      <c r="D8" s="74" t="n">
        <v>10.2</v>
      </c>
      <c r="E8" s="22" t="n">
        <f aca="false">IF(AND(B8&gt;1,D8&lt;&gt;""),D8^2,"")</f>
        <v>104.04</v>
      </c>
      <c r="F8" s="22" t="n">
        <f aca="false">IF(E8="","",D8/SQRT(B8))</f>
        <v>1.57389416961334</v>
      </c>
      <c r="G8" s="59" t="n">
        <f aca="false">IF(E8="",0,B8*(C8-$C$16)^2)</f>
        <v>1.36079999999989</v>
      </c>
      <c r="H8" s="59" t="n">
        <f aca="false">IF(E8="",0,(B8-1)*E8)</f>
        <v>4265.64</v>
      </c>
      <c r="I8" s="63" t="n">
        <f aca="false">IF(OR(E8="",E8=0),0,B8/E8)</f>
        <v>0.403690888119954</v>
      </c>
      <c r="J8" s="63" t="n">
        <f aca="false">IF(I8=0,0,(1-I8/$I$16)^2/(B8-1))</f>
        <v>0.0102335066994888</v>
      </c>
      <c r="K8" s="75" t="n">
        <f aca="false">IF(I8=0,0,I8*(C8-$K$16)^2)</f>
        <v>0.392201872450241</v>
      </c>
    </row>
    <row r="9" customFormat="false" ht="15" hidden="false" customHeight="false" outlineLevel="0" collapsed="false">
      <c r="A9" s="65" t="s">
        <v>184</v>
      </c>
      <c r="B9" s="64" t="n">
        <v>38</v>
      </c>
      <c r="C9" s="74" t="n">
        <v>72.9</v>
      </c>
      <c r="D9" s="74" t="n">
        <v>9.1</v>
      </c>
      <c r="E9" s="22" t="n">
        <f aca="false">IF(AND(B9&gt;1,D9&lt;&gt;""),D9^2,"")</f>
        <v>82.81</v>
      </c>
      <c r="F9" s="22" t="n">
        <f aca="false">IF(E9="","",D9/SQRT(B9))</f>
        <v>1.47621493228994</v>
      </c>
      <c r="G9" s="59" t="n">
        <f aca="false">IF(E9="",0,B9*(C9-$C$16)^2)</f>
        <v>709.171200000003</v>
      </c>
      <c r="H9" s="59" t="n">
        <f aca="false">IF(E9="",0,(B9-1)*E9)</f>
        <v>3063.97</v>
      </c>
      <c r="I9" s="63" t="n">
        <f aca="false">IF(OR(E9="",E9=0),0,B9/E9)</f>
        <v>0.458881777563096</v>
      </c>
      <c r="J9" s="63" t="n">
        <f aca="false">IF(I9=0,0,(1-I9/$I$16)^2/(B9-1))</f>
        <v>0.0097163193695273</v>
      </c>
      <c r="K9" s="75" t="n">
        <f aca="false">IF(I9=0,0,I9*(C9-$K$16)^2)</f>
        <v>5.66743507906095</v>
      </c>
    </row>
    <row r="10" customFormat="false" ht="15" hidden="false" customHeight="false" outlineLevel="0" collapsed="false">
      <c r="A10" s="65" t="s">
        <v>185</v>
      </c>
      <c r="B10" s="64" t="n">
        <v>45</v>
      </c>
      <c r="C10" s="74" t="n">
        <v>65.1</v>
      </c>
      <c r="D10" s="74" t="n">
        <v>12.6</v>
      </c>
      <c r="E10" s="22" t="n">
        <f aca="false">IF(AND(B10&gt;1,D10&lt;&gt;""),D10^2,"")</f>
        <v>158.76</v>
      </c>
      <c r="F10" s="22" t="n">
        <f aca="false">IF(E10="","",D10/SQRT(B10))</f>
        <v>1.87829710109982</v>
      </c>
      <c r="G10" s="59" t="n">
        <f aca="false">IF(E10="",0,B10*(C10-$C$16)^2)</f>
        <v>544.968000000001</v>
      </c>
      <c r="H10" s="59" t="n">
        <f aca="false">IF(E10="",0,(B10-1)*E10)</f>
        <v>6985.44</v>
      </c>
      <c r="I10" s="63" t="n">
        <f aca="false">IF(OR(E10="",E10=0),0,B10/E10)</f>
        <v>0.283446712018141</v>
      </c>
      <c r="J10" s="63" t="n">
        <f aca="false">IF(I10=0,0,(1-I10/$I$16)^2/(B10-1))</f>
        <v>0.012875223732376</v>
      </c>
      <c r="K10" s="75" t="n">
        <f aca="false">IF(I10=0,0,I10*(C10-$K$16)^2)</f>
        <v>5.20604999514065</v>
      </c>
    </row>
    <row r="11" customFormat="false" ht="15" hidden="false" customHeight="false" outlineLevel="0" collapsed="false">
      <c r="A11" s="65"/>
      <c r="B11" s="64"/>
      <c r="C11" s="74"/>
      <c r="D11" s="74"/>
      <c r="E11" s="22" t="str">
        <f aca="false">IF(AND(B11&gt;1,D11&lt;&gt;""),D11^2,"")</f>
        <v/>
      </c>
      <c r="F11" s="22" t="str">
        <f aca="false">IF(E11="","",D11/SQRT(B11))</f>
        <v/>
      </c>
      <c r="G11" s="59" t="n">
        <f aca="false">IF(E11="",0,B11*(C11-$C$16)^2)</f>
        <v>0</v>
      </c>
      <c r="H11" s="59" t="n">
        <f aca="false">IF(E11="",0,(B11-1)*E11)</f>
        <v>0</v>
      </c>
      <c r="I11" s="63" t="n">
        <f aca="false">IF(OR(E11="",E11=0),0,B11/E11)</f>
        <v>0</v>
      </c>
      <c r="J11" s="63" t="n">
        <f aca="false">IF(I11=0,0,(1-I11/$I$16)^2/(B11-1))</f>
        <v>0</v>
      </c>
      <c r="K11" s="75" t="n">
        <f aca="false">IF(I11=0,0,I11*(C11-$K$16)^2)</f>
        <v>0</v>
      </c>
    </row>
    <row r="12" customFormat="false" ht="15" hidden="false" customHeight="false" outlineLevel="0" collapsed="false">
      <c r="A12" s="65"/>
      <c r="B12" s="64"/>
      <c r="C12" s="74"/>
      <c r="D12" s="74"/>
      <c r="E12" s="22" t="str">
        <f aca="false">IF(AND(B12&gt;1,D12&lt;&gt;""),D12^2,"")</f>
        <v/>
      </c>
      <c r="F12" s="22" t="str">
        <f aca="false">IF(E12="","",D12/SQRT(B12))</f>
        <v/>
      </c>
      <c r="G12" s="59" t="n">
        <f aca="false">IF(E12="",0,B12*(C12-$C$16)^2)</f>
        <v>0</v>
      </c>
      <c r="H12" s="59" t="n">
        <f aca="false">IF(E12="",0,(B12-1)*E12)</f>
        <v>0</v>
      </c>
      <c r="I12" s="63" t="n">
        <f aca="false">IF(OR(E12="",E12=0),0,B12/E12)</f>
        <v>0</v>
      </c>
      <c r="J12" s="63" t="n">
        <f aca="false">IF(I12=0,0,(1-I12/$I$16)^2/(B12-1))</f>
        <v>0</v>
      </c>
      <c r="K12" s="75" t="n">
        <f aca="false">IF(I12=0,0,I12*(C12-$K$16)^2)</f>
        <v>0</v>
      </c>
    </row>
    <row r="13" customFormat="false" ht="15" hidden="false" customHeight="false" outlineLevel="0" collapsed="false">
      <c r="A13" s="65"/>
      <c r="B13" s="64"/>
      <c r="C13" s="74"/>
      <c r="D13" s="74"/>
      <c r="E13" s="22" t="str">
        <f aca="false">IF(AND(B13&gt;1,D13&lt;&gt;""),D13^2,"")</f>
        <v/>
      </c>
      <c r="F13" s="22" t="str">
        <f aca="false">IF(E13="","",D13/SQRT(B13))</f>
        <v/>
      </c>
      <c r="G13" s="59" t="n">
        <f aca="false">IF(E13="",0,B13*(C13-$C$16)^2)</f>
        <v>0</v>
      </c>
      <c r="H13" s="59" t="n">
        <f aca="false">IF(E13="",0,(B13-1)*E13)</f>
        <v>0</v>
      </c>
      <c r="I13" s="63" t="n">
        <f aca="false">IF(OR(E13="",E13=0),0,B13/E13)</f>
        <v>0</v>
      </c>
      <c r="J13" s="63" t="n">
        <f aca="false">IF(I13=0,0,(1-I13/$I$16)^2/(B13-1))</f>
        <v>0</v>
      </c>
      <c r="K13" s="75" t="n">
        <f aca="false">IF(I13=0,0,I13*(C13-$K$16)^2)</f>
        <v>0</v>
      </c>
    </row>
    <row r="14" customFormat="false" ht="15" hidden="false" customHeight="false" outlineLevel="0" collapsed="false">
      <c r="A14" s="65"/>
      <c r="B14" s="64"/>
      <c r="C14" s="74"/>
      <c r="D14" s="74"/>
      <c r="E14" s="22" t="str">
        <f aca="false">IF(AND(B14&gt;1,D14&lt;&gt;""),D14^2,"")</f>
        <v/>
      </c>
      <c r="F14" s="22" t="str">
        <f aca="false">IF(E14="","",D14/SQRT(B14))</f>
        <v/>
      </c>
      <c r="G14" s="59" t="n">
        <f aca="false">IF(E14="",0,B14*(C14-$C$16)^2)</f>
        <v>0</v>
      </c>
      <c r="H14" s="59" t="n">
        <f aca="false">IF(E14="",0,(B14-1)*E14)</f>
        <v>0</v>
      </c>
      <c r="I14" s="63" t="n">
        <f aca="false">IF(OR(E14="",E14=0),0,B14/E14)</f>
        <v>0</v>
      </c>
      <c r="J14" s="63" t="n">
        <f aca="false">IF(I14=0,0,(1-I14/$I$16)^2/(B14-1))</f>
        <v>0</v>
      </c>
      <c r="K14" s="75" t="n">
        <f aca="false">IF(I14=0,0,I14*(C14-$K$16)^2)</f>
        <v>0</v>
      </c>
    </row>
    <row r="15" customFormat="false" ht="15" hidden="false" customHeight="false" outlineLevel="0" collapsed="false">
      <c r="A15" s="65"/>
      <c r="B15" s="64"/>
      <c r="C15" s="74"/>
      <c r="D15" s="74"/>
      <c r="E15" s="22" t="str">
        <f aca="false">IF(AND(B15&gt;1,D15&lt;&gt;""),D15^2,"")</f>
        <v/>
      </c>
      <c r="F15" s="22" t="str">
        <f aca="false">IF(E15="","",D15/SQRT(B15))</f>
        <v/>
      </c>
      <c r="G15" s="59" t="n">
        <f aca="false">IF(E15="",0,B15*(C15-$C$16)^2)</f>
        <v>0</v>
      </c>
      <c r="H15" s="59" t="n">
        <f aca="false">IF(E15="",0,(B15-1)*E15)</f>
        <v>0</v>
      </c>
      <c r="I15" s="63" t="n">
        <f aca="false">IF(OR(E15="",E15=0),0,B15/E15)</f>
        <v>0</v>
      </c>
      <c r="J15" s="63" t="n">
        <f aca="false">IF(I15=0,0,(1-I15/$I$16)^2/(B15-1))</f>
        <v>0</v>
      </c>
      <c r="K15" s="75" t="n">
        <f aca="false">IF(I15=0,0,I15*(C15-$K$16)^2)</f>
        <v>0</v>
      </c>
    </row>
    <row r="16" customFormat="false" ht="15" hidden="false" customHeight="false" outlineLevel="0" collapsed="false">
      <c r="A16" s="24" t="s">
        <v>186</v>
      </c>
      <c r="B16" s="66" t="n">
        <f aca="false">SUMPRODUCT((E8:E15&lt;&gt;"")*B8:B15)</f>
        <v>125</v>
      </c>
      <c r="C16" s="26" t="n">
        <f aca="false">IF(B16&gt;0,SUMPRODUCT((E8:E15&lt;&gt;"")*B8:B15,C8:C15)/B16,"")</f>
        <v>68.58</v>
      </c>
      <c r="D16" s="71"/>
      <c r="E16" s="71"/>
      <c r="F16" s="71"/>
      <c r="G16" s="26" t="n">
        <f aca="false">SUM(G8:G15)</f>
        <v>1255.5</v>
      </c>
      <c r="H16" s="26" t="n">
        <f aca="false">SUM(H8:H15)</f>
        <v>14315.05</v>
      </c>
      <c r="I16" s="76" t="n">
        <f aca="false">SUM(I8:I15)</f>
        <v>1.14601937770119</v>
      </c>
      <c r="J16" s="76" t="n">
        <f aca="false">SUM(J8:J15)</f>
        <v>0.032825049801392</v>
      </c>
      <c r="K16" s="23" t="n">
        <f aca="false">IF(I16&gt;0,SUMPRODUCT(I8:I15,C8:C15)/I16,0)</f>
        <v>69.3856673205997</v>
      </c>
    </row>
    <row r="17" customFormat="false" ht="15" hidden="false" customHeight="false" outlineLevel="0" collapsed="false">
      <c r="A17" s="27" t="s">
        <v>187</v>
      </c>
      <c r="B17" s="28" t="n">
        <f aca="false">COUNTIF(E8:E15,"&gt;=0")</f>
        <v>3</v>
      </c>
      <c r="C17" s="9" t="s">
        <v>188</v>
      </c>
      <c r="K17" s="23" t="n">
        <f aca="false">SUM(K8:K15)</f>
        <v>11.2656869466518</v>
      </c>
    </row>
    <row r="19" customFormat="false" ht="15" hidden="false" customHeight="false" outlineLevel="0" collapsed="false">
      <c r="A19" s="10" t="s">
        <v>189</v>
      </c>
      <c r="B19" s="11"/>
      <c r="C19" s="11"/>
      <c r="D19" s="11"/>
      <c r="E19" s="11"/>
      <c r="F19" s="11"/>
      <c r="G19" s="11"/>
    </row>
    <row r="20" customFormat="false" ht="30" hidden="false" customHeight="true" outlineLevel="0" collapsed="false">
      <c r="A20" s="19" t="s">
        <v>190</v>
      </c>
      <c r="B20" s="19" t="s">
        <v>95</v>
      </c>
      <c r="C20" s="19" t="s">
        <v>96</v>
      </c>
      <c r="D20" s="19" t="s">
        <v>97</v>
      </c>
      <c r="E20" s="19" t="s">
        <v>98</v>
      </c>
      <c r="F20" s="19" t="s">
        <v>99</v>
      </c>
      <c r="G20" s="19" t="s">
        <v>100</v>
      </c>
    </row>
    <row r="21" customFormat="false" ht="15" hidden="false" customHeight="false" outlineLevel="0" collapsed="false">
      <c r="A21" s="20" t="s">
        <v>101</v>
      </c>
      <c r="B21" s="22" t="n">
        <f aca="false">G16</f>
        <v>1255.5</v>
      </c>
      <c r="C21" s="30" t="n">
        <f aca="false">B17-1</f>
        <v>2</v>
      </c>
      <c r="D21" s="22" t="n">
        <f aca="false">IF(C21&gt;0,B21/C21,"")</f>
        <v>627.750000000002</v>
      </c>
      <c r="E21" s="31" t="n">
        <f aca="false">IF(AND(C21&gt;0,C22&gt;0,D22&gt;0),D21/D22,"")</f>
        <v>5.3499987775104</v>
      </c>
      <c r="F21" s="32" t="n">
        <f aca="false">IF(E21="","",FDIST(E21,C21,C22))</f>
        <v>0.00592684902460066</v>
      </c>
      <c r="G21" s="33" t="n">
        <f aca="false">IF(AND(C21&gt;0,C22&gt;0),FINV(B5,C21,C22),"")</f>
        <v>3.07051215601045</v>
      </c>
    </row>
    <row r="22" customFormat="false" ht="15" hidden="false" customHeight="false" outlineLevel="0" collapsed="false">
      <c r="A22" s="20" t="s">
        <v>191</v>
      </c>
      <c r="B22" s="22" t="n">
        <f aca="false">H16</f>
        <v>14315.05</v>
      </c>
      <c r="C22" s="30" t="n">
        <f aca="false">B16-B17</f>
        <v>122</v>
      </c>
      <c r="D22" s="22" t="n">
        <f aca="false">IF(C22&gt;0,B22/C22,"")</f>
        <v>117.336475409836</v>
      </c>
      <c r="E22" s="33"/>
      <c r="F22" s="34"/>
      <c r="G22" s="33"/>
    </row>
    <row r="23" customFormat="false" ht="15" hidden="false" customHeight="false" outlineLevel="0" collapsed="false">
      <c r="A23" s="24" t="s">
        <v>103</v>
      </c>
      <c r="B23" s="35" t="n">
        <f aca="false">B21+B22</f>
        <v>15570.55</v>
      </c>
      <c r="C23" s="36" t="n">
        <f aca="false">B16-1</f>
        <v>124</v>
      </c>
      <c r="D23" s="35"/>
      <c r="E23" s="37"/>
      <c r="F23" s="38"/>
      <c r="G23" s="37"/>
    </row>
    <row r="24" customFormat="false" ht="15" hidden="false" customHeight="false" outlineLevel="0" collapsed="false">
      <c r="A24" s="20" t="s">
        <v>104</v>
      </c>
      <c r="B24" s="39" t="str">
        <f aca="false">IF(F21="","",IF(F21&lt;B5,"Reject H₀ – at least one group mean differs","Fail to reject H₀ – no significant difference in means"))</f>
        <v>Reject H₀ – at least one group mean differs</v>
      </c>
      <c r="C24" s="39"/>
      <c r="D24" s="39"/>
      <c r="E24" s="39"/>
      <c r="F24" s="39"/>
      <c r="G24" s="39"/>
    </row>
    <row r="26" customFormat="false" ht="15" hidden="false" customHeight="false" outlineLevel="0" collapsed="false">
      <c r="A26" s="10" t="s">
        <v>192</v>
      </c>
      <c r="B26" s="11"/>
      <c r="C26" s="11"/>
      <c r="D26" s="11"/>
    </row>
    <row r="27" customFormat="false" ht="15" hidden="false" customHeight="false" outlineLevel="0" collapsed="false">
      <c r="A27" s="12" t="s">
        <v>193</v>
      </c>
      <c r="B27" s="33" t="n">
        <f aca="false">IF(AND(B17&gt;1,J16&gt;0),(K17/(B17-1))/(1+2*(B17-2)/(B17^2-1)*J16),"")</f>
        <v>5.58699512502118</v>
      </c>
    </row>
    <row r="28" customFormat="false" ht="15" hidden="false" customHeight="false" outlineLevel="0" collapsed="false">
      <c r="A28" s="12" t="s">
        <v>194</v>
      </c>
      <c r="B28" s="30" t="n">
        <f aca="false">IF(B27="","",B17-1)</f>
        <v>2</v>
      </c>
      <c r="C28" s="40" t="n">
        <f aca="false">IF(B27="","",(B17^2-1)/(3*J16))</f>
        <v>81.238769866347</v>
      </c>
    </row>
    <row r="29" customFormat="false" ht="15" hidden="false" customHeight="false" outlineLevel="0" collapsed="false">
      <c r="A29" s="12" t="s">
        <v>117</v>
      </c>
      <c r="B29" s="32" t="n">
        <f aca="false">IF(B27="","",FDIST(B27,B28,C28))</f>
        <v>0.00533339221776022</v>
      </c>
    </row>
    <row r="30" customFormat="false" ht="15" hidden="false" customHeight="false" outlineLevel="0" collapsed="false">
      <c r="A30" s="12" t="s">
        <v>108</v>
      </c>
      <c r="B30" s="31" t="n">
        <f aca="false">IF(B23&gt;0,B21/B23,"")</f>
        <v>0.0806329898430051</v>
      </c>
    </row>
    <row r="31" customFormat="false" ht="15" hidden="false" customHeight="false" outlineLevel="0" collapsed="false">
      <c r="A31" s="12" t="s">
        <v>110</v>
      </c>
      <c r="B31" s="33" t="n">
        <f aca="false">IF(AND(B23&gt;0,D22&lt;&gt;""),MAX(0,(B21-C21*D22)/(B23+D22)),"")</f>
        <v>0.0650710375027534</v>
      </c>
    </row>
    <row r="32" customFormat="false" ht="15" hidden="false" customHeight="false" outlineLevel="0" collapsed="false">
      <c r="A32" s="12" t="s">
        <v>114</v>
      </c>
      <c r="B32" s="21" t="str">
        <f aca="false">IF(B30="","",IF(B30&lt;0.01,"Negligible",IF(B30&lt;0.06,"Small",IF(B30&lt;0.14,"Medium","Large"))))</f>
        <v>Medium</v>
      </c>
    </row>
    <row r="34" customFormat="false" ht="15" hidden="false" customHeight="false" outlineLevel="0" collapsed="false">
      <c r="A34" s="9" t="s">
        <v>195</v>
      </c>
    </row>
  </sheetData>
  <mergeCells count="1">
    <mergeCell ref="B24:G24"/>
  </mergeCells>
  <conditionalFormatting sqref="B24:G24">
    <cfRule type="expression" priority="2" aboveAverage="0" equalAverage="0" bottom="0" percent="0" rank="0" text="" dxfId="0">
      <formula>LEFT(B24,6)="Reject"</formula>
    </cfRule>
    <cfRule type="expression" priority="3" aboveAverage="0" equalAverage="0" bottom="0" percent="0" rank="0" text="" dxfId="1">
      <formula>LEFT(B24,4)="Fail"</formula>
    </cfRule>
  </conditionalFormatting>
  <dataValidations count="1">
    <dataValidation allowBlank="false" error="Choose 0.10, 0.05 or 0.01." errorStyle="stop" operator="between" showDropDown="false" showErrorMessage="false" showInputMessage="false" sqref="B5" type="list">
      <formula1>L_Alpha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55A11"/>
    <pageSetUpPr fitToPage="true"/>
  </sheetPr>
  <dimension ref="A1:V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2" min="2" style="0" width="7.5"/>
  </cols>
  <sheetData>
    <row r="1" customFormat="false" ht="17.35" hidden="false" customHeight="false" outlineLevel="0" collapsed="false">
      <c r="A1" s="8" t="s">
        <v>196</v>
      </c>
    </row>
    <row r="2" customFormat="false" ht="15" hidden="false" customHeight="false" outlineLevel="0" collapsed="false">
      <c r="A2" s="9" t="s">
        <v>197</v>
      </c>
    </row>
    <row r="3" customFormat="false" ht="15" hidden="false" customHeight="true" outlineLevel="0" collapsed="false">
      <c r="A3" s="77"/>
      <c r="B3" s="78" t="s">
        <v>198</v>
      </c>
      <c r="C3" s="78"/>
      <c r="D3" s="78"/>
      <c r="E3" s="78"/>
      <c r="F3" s="78"/>
      <c r="G3" s="78"/>
      <c r="H3" s="78"/>
      <c r="I3" s="49" t="s">
        <v>199</v>
      </c>
      <c r="J3" s="49"/>
      <c r="K3" s="49"/>
      <c r="L3" s="49"/>
      <c r="M3" s="49"/>
      <c r="N3" s="49"/>
      <c r="O3" s="49"/>
      <c r="P3" s="79" t="s">
        <v>200</v>
      </c>
      <c r="Q3" s="79"/>
      <c r="R3" s="79"/>
      <c r="S3" s="79"/>
      <c r="T3" s="79"/>
      <c r="U3" s="79"/>
      <c r="V3" s="79"/>
    </row>
    <row r="4" customFormat="false" ht="15" hidden="false" customHeight="false" outlineLevel="0" collapsed="false">
      <c r="A4" s="19" t="s">
        <v>96</v>
      </c>
      <c r="B4" s="25" t="s">
        <v>201</v>
      </c>
      <c r="C4" s="25" t="s">
        <v>202</v>
      </c>
      <c r="D4" s="25" t="s">
        <v>203</v>
      </c>
      <c r="E4" s="25" t="s">
        <v>204</v>
      </c>
      <c r="F4" s="25" t="s">
        <v>205</v>
      </c>
      <c r="G4" s="25" t="s">
        <v>206</v>
      </c>
      <c r="H4" s="25" t="s">
        <v>207</v>
      </c>
      <c r="I4" s="25" t="s">
        <v>201</v>
      </c>
      <c r="J4" s="25" t="s">
        <v>202</v>
      </c>
      <c r="K4" s="25" t="s">
        <v>203</v>
      </c>
      <c r="L4" s="25" t="s">
        <v>204</v>
      </c>
      <c r="M4" s="25" t="s">
        <v>205</v>
      </c>
      <c r="N4" s="25" t="s">
        <v>206</v>
      </c>
      <c r="O4" s="25" t="s">
        <v>207</v>
      </c>
      <c r="P4" s="25" t="s">
        <v>201</v>
      </c>
      <c r="Q4" s="25" t="s">
        <v>202</v>
      </c>
      <c r="R4" s="25" t="s">
        <v>203</v>
      </c>
      <c r="S4" s="25" t="s">
        <v>204</v>
      </c>
      <c r="T4" s="25" t="s">
        <v>205</v>
      </c>
      <c r="U4" s="25" t="s">
        <v>206</v>
      </c>
      <c r="V4" s="25" t="s">
        <v>207</v>
      </c>
    </row>
    <row r="5" customFormat="false" ht="15" hidden="false" customHeight="false" outlineLevel="0" collapsed="false">
      <c r="A5" s="25" t="n">
        <v>2</v>
      </c>
      <c r="B5" s="33" t="n">
        <v>4.1295</v>
      </c>
      <c r="C5" s="33" t="n">
        <v>5.7326</v>
      </c>
      <c r="D5" s="33" t="n">
        <v>6.7724</v>
      </c>
      <c r="E5" s="33" t="n">
        <v>7.5375</v>
      </c>
      <c r="F5" s="33" t="n">
        <v>8.1391</v>
      </c>
      <c r="G5" s="33" t="n">
        <v>8.6325</v>
      </c>
      <c r="H5" s="33" t="n">
        <v>9.0493</v>
      </c>
      <c r="I5" s="33" t="n">
        <v>6.0849</v>
      </c>
      <c r="J5" s="33" t="n">
        <v>8.3308</v>
      </c>
      <c r="K5" s="33" t="n">
        <v>9.798</v>
      </c>
      <c r="L5" s="33" t="n">
        <v>10.8811</v>
      </c>
      <c r="M5" s="33" t="n">
        <v>11.7343</v>
      </c>
      <c r="N5" s="33" t="n">
        <v>12.4349</v>
      </c>
      <c r="O5" s="33" t="n">
        <v>13.0273</v>
      </c>
      <c r="P5" s="33" t="n">
        <v>14.0358</v>
      </c>
      <c r="Q5" s="33" t="n">
        <v>19.0189</v>
      </c>
      <c r="R5" s="33" t="n">
        <v>22.2937</v>
      </c>
      <c r="S5" s="33" t="n">
        <v>24.7172</v>
      </c>
      <c r="T5" s="33" t="n">
        <v>26.629</v>
      </c>
      <c r="U5" s="33" t="n">
        <v>28.2006</v>
      </c>
      <c r="V5" s="33" t="n">
        <v>29.5301</v>
      </c>
    </row>
    <row r="6" customFormat="false" ht="15" hidden="false" customHeight="false" outlineLevel="0" collapsed="false">
      <c r="A6" s="25" t="n">
        <v>3</v>
      </c>
      <c r="B6" s="33" t="n">
        <v>3.3282</v>
      </c>
      <c r="C6" s="33" t="n">
        <v>4.4674</v>
      </c>
      <c r="D6" s="33" t="n">
        <v>5.199</v>
      </c>
      <c r="E6" s="33" t="n">
        <v>5.7376</v>
      </c>
      <c r="F6" s="33" t="n">
        <v>6.162</v>
      </c>
      <c r="G6" s="33" t="n">
        <v>6.5109</v>
      </c>
      <c r="H6" s="33" t="n">
        <v>6.8064</v>
      </c>
      <c r="I6" s="33" t="n">
        <v>4.5007</v>
      </c>
      <c r="J6" s="33" t="n">
        <v>5.9096</v>
      </c>
      <c r="K6" s="33" t="n">
        <v>6.8245</v>
      </c>
      <c r="L6" s="33" t="n">
        <v>7.5017</v>
      </c>
      <c r="M6" s="33" t="n">
        <v>8.0371</v>
      </c>
      <c r="N6" s="33" t="n">
        <v>8.4783</v>
      </c>
      <c r="O6" s="33" t="n">
        <v>8.8525</v>
      </c>
      <c r="P6" s="33" t="n">
        <v>8.2603</v>
      </c>
      <c r="Q6" s="33" t="n">
        <v>10.6185</v>
      </c>
      <c r="R6" s="33" t="n">
        <v>12.1695</v>
      </c>
      <c r="S6" s="33" t="n">
        <v>13.3243</v>
      </c>
      <c r="T6" s="33" t="n">
        <v>14.2407</v>
      </c>
      <c r="U6" s="33" t="n">
        <v>14.9978</v>
      </c>
      <c r="V6" s="33" t="n">
        <v>15.641</v>
      </c>
    </row>
    <row r="7" customFormat="false" ht="15" hidden="false" customHeight="false" outlineLevel="0" collapsed="false">
      <c r="A7" s="25" t="n">
        <v>4</v>
      </c>
      <c r="B7" s="33" t="n">
        <v>3.0149</v>
      </c>
      <c r="C7" s="33" t="n">
        <v>3.9756</v>
      </c>
      <c r="D7" s="33" t="n">
        <v>4.5863</v>
      </c>
      <c r="E7" s="33" t="n">
        <v>5.0348</v>
      </c>
      <c r="F7" s="33" t="n">
        <v>5.3883</v>
      </c>
      <c r="G7" s="33" t="n">
        <v>5.6791</v>
      </c>
      <c r="H7" s="33" t="n">
        <v>5.9255</v>
      </c>
      <c r="I7" s="33" t="n">
        <v>3.9265</v>
      </c>
      <c r="J7" s="33" t="n">
        <v>5.0402</v>
      </c>
      <c r="K7" s="33" t="n">
        <v>5.7571</v>
      </c>
      <c r="L7" s="33" t="n">
        <v>6.287</v>
      </c>
      <c r="M7" s="33" t="n">
        <v>6.7064</v>
      </c>
      <c r="N7" s="33" t="n">
        <v>7.0526</v>
      </c>
      <c r="O7" s="33" t="n">
        <v>7.3465</v>
      </c>
      <c r="P7" s="33" t="n">
        <v>6.5112</v>
      </c>
      <c r="Q7" s="33" t="n">
        <v>8.1198</v>
      </c>
      <c r="R7" s="33" t="n">
        <v>9.1729</v>
      </c>
      <c r="S7" s="33" t="n">
        <v>9.9583</v>
      </c>
      <c r="T7" s="33" t="n">
        <v>10.5832</v>
      </c>
      <c r="U7" s="33" t="n">
        <v>11.1009</v>
      </c>
      <c r="V7" s="33" t="n">
        <v>11.5418</v>
      </c>
    </row>
    <row r="8" customFormat="false" ht="15" hidden="false" customHeight="false" outlineLevel="0" collapsed="false">
      <c r="A8" s="25" t="n">
        <v>5</v>
      </c>
      <c r="B8" s="33" t="n">
        <v>2.8497</v>
      </c>
      <c r="C8" s="33" t="n">
        <v>3.7171</v>
      </c>
      <c r="D8" s="33" t="n">
        <v>4.2636</v>
      </c>
      <c r="E8" s="33" t="n">
        <v>4.6638</v>
      </c>
      <c r="F8" s="33" t="n">
        <v>4.979</v>
      </c>
      <c r="G8" s="33" t="n">
        <v>5.2382</v>
      </c>
      <c r="H8" s="33" t="n">
        <v>5.4579</v>
      </c>
      <c r="I8" s="33" t="n">
        <v>3.6354</v>
      </c>
      <c r="J8" s="33" t="n">
        <v>4.6017</v>
      </c>
      <c r="K8" s="33" t="n">
        <v>5.2183</v>
      </c>
      <c r="L8" s="33" t="n">
        <v>5.6731</v>
      </c>
      <c r="M8" s="33" t="n">
        <v>6.0329</v>
      </c>
      <c r="N8" s="33" t="n">
        <v>6.3299</v>
      </c>
      <c r="O8" s="33" t="n">
        <v>6.5823</v>
      </c>
      <c r="P8" s="33" t="n">
        <v>5.7023</v>
      </c>
      <c r="Q8" s="33" t="n">
        <v>6.9757</v>
      </c>
      <c r="R8" s="33" t="n">
        <v>7.8042</v>
      </c>
      <c r="S8" s="33" t="n">
        <v>8.4215</v>
      </c>
      <c r="T8" s="33" t="n">
        <v>8.9131</v>
      </c>
      <c r="U8" s="33" t="n">
        <v>9.3209</v>
      </c>
      <c r="V8" s="33" t="n">
        <v>9.6687</v>
      </c>
    </row>
    <row r="9" customFormat="false" ht="15" hidden="false" customHeight="false" outlineLevel="0" collapsed="false">
      <c r="A9" s="25" t="n">
        <v>6</v>
      </c>
      <c r="B9" s="33" t="n">
        <v>2.7481</v>
      </c>
      <c r="C9" s="33" t="n">
        <v>3.5584</v>
      </c>
      <c r="D9" s="33" t="n">
        <v>4.0651</v>
      </c>
      <c r="E9" s="33" t="n">
        <v>4.4352</v>
      </c>
      <c r="F9" s="33" t="n">
        <v>4.7262</v>
      </c>
      <c r="G9" s="33" t="n">
        <v>4.9655</v>
      </c>
      <c r="H9" s="33" t="n">
        <v>5.1683</v>
      </c>
      <c r="I9" s="33" t="n">
        <v>3.4605</v>
      </c>
      <c r="J9" s="33" t="n">
        <v>4.3392</v>
      </c>
      <c r="K9" s="33" t="n">
        <v>4.8956</v>
      </c>
      <c r="L9" s="33" t="n">
        <v>5.3049</v>
      </c>
      <c r="M9" s="33" t="n">
        <v>5.6284</v>
      </c>
      <c r="N9" s="33" t="n">
        <v>5.8953</v>
      </c>
      <c r="O9" s="33" t="n">
        <v>6.1222</v>
      </c>
      <c r="P9" s="33" t="n">
        <v>5.2431</v>
      </c>
      <c r="Q9" s="33" t="n">
        <v>6.3305</v>
      </c>
      <c r="R9" s="33" t="n">
        <v>7.0333</v>
      </c>
      <c r="S9" s="33" t="n">
        <v>7.556</v>
      </c>
      <c r="T9" s="33" t="n">
        <v>7.9723</v>
      </c>
      <c r="U9" s="33" t="n">
        <v>8.3177</v>
      </c>
      <c r="V9" s="33" t="n">
        <v>8.6125</v>
      </c>
    </row>
    <row r="10" customFormat="false" ht="15" hidden="false" customHeight="false" outlineLevel="0" collapsed="false">
      <c r="A10" s="25" t="n">
        <v>7</v>
      </c>
      <c r="B10" s="33" t="n">
        <v>2.6793</v>
      </c>
      <c r="C10" s="33" t="n">
        <v>3.4512</v>
      </c>
      <c r="D10" s="33" t="n">
        <v>3.9309</v>
      </c>
      <c r="E10" s="33" t="n">
        <v>4.2803</v>
      </c>
      <c r="F10" s="33" t="n">
        <v>4.5548</v>
      </c>
      <c r="G10" s="33" t="n">
        <v>4.7803</v>
      </c>
      <c r="H10" s="33" t="n">
        <v>4.9714</v>
      </c>
      <c r="I10" s="33" t="n">
        <v>3.3441</v>
      </c>
      <c r="J10" s="33" t="n">
        <v>4.1649</v>
      </c>
      <c r="K10" s="33" t="n">
        <v>4.6813</v>
      </c>
      <c r="L10" s="33" t="n">
        <v>5.0601</v>
      </c>
      <c r="M10" s="33" t="n">
        <v>5.3591</v>
      </c>
      <c r="N10" s="33" t="n">
        <v>5.6057</v>
      </c>
      <c r="O10" s="33" t="n">
        <v>5.8153</v>
      </c>
      <c r="P10" s="33" t="n">
        <v>4.949</v>
      </c>
      <c r="Q10" s="33" t="n">
        <v>5.9193</v>
      </c>
      <c r="R10" s="33" t="n">
        <v>6.5424</v>
      </c>
      <c r="S10" s="33" t="n">
        <v>7.005</v>
      </c>
      <c r="T10" s="33" t="n">
        <v>7.373</v>
      </c>
      <c r="U10" s="33" t="n">
        <v>7.6784</v>
      </c>
      <c r="V10" s="33" t="n">
        <v>7.939</v>
      </c>
    </row>
    <row r="11" customFormat="false" ht="15" hidden="false" customHeight="false" outlineLevel="0" collapsed="false">
      <c r="A11" s="25" t="n">
        <v>8</v>
      </c>
      <c r="B11" s="33" t="n">
        <v>2.6298</v>
      </c>
      <c r="C11" s="33" t="n">
        <v>3.374</v>
      </c>
      <c r="D11" s="33" t="n">
        <v>3.8342</v>
      </c>
      <c r="E11" s="33" t="n">
        <v>4.1685</v>
      </c>
      <c r="F11" s="33" t="n">
        <v>4.4308</v>
      </c>
      <c r="G11" s="33" t="n">
        <v>4.6462</v>
      </c>
      <c r="H11" s="33" t="n">
        <v>4.8287</v>
      </c>
      <c r="I11" s="33" t="n">
        <v>3.2612</v>
      </c>
      <c r="J11" s="33" t="n">
        <v>4.041</v>
      </c>
      <c r="K11" s="33" t="n">
        <v>4.5288</v>
      </c>
      <c r="L11" s="33" t="n">
        <v>4.8858</v>
      </c>
      <c r="M11" s="33" t="n">
        <v>5.1672</v>
      </c>
      <c r="N11" s="33" t="n">
        <v>5.3991</v>
      </c>
      <c r="O11" s="33" t="n">
        <v>5.5962</v>
      </c>
      <c r="P11" s="33" t="n">
        <v>4.7452</v>
      </c>
      <c r="Q11" s="33" t="n">
        <v>5.6354</v>
      </c>
      <c r="R11" s="33" t="n">
        <v>6.2038</v>
      </c>
      <c r="S11" s="33" t="n">
        <v>6.6248</v>
      </c>
      <c r="T11" s="33" t="n">
        <v>6.9594</v>
      </c>
      <c r="U11" s="33" t="n">
        <v>7.2369</v>
      </c>
      <c r="V11" s="33" t="n">
        <v>7.4738</v>
      </c>
    </row>
    <row r="12" customFormat="false" ht="15" hidden="false" customHeight="false" outlineLevel="0" collapsed="false">
      <c r="A12" s="25" t="n">
        <v>9</v>
      </c>
      <c r="B12" s="33" t="n">
        <v>2.5924</v>
      </c>
      <c r="C12" s="33" t="n">
        <v>3.3158</v>
      </c>
      <c r="D12" s="33" t="n">
        <v>3.7611</v>
      </c>
      <c r="E12" s="33" t="n">
        <v>4.0841</v>
      </c>
      <c r="F12" s="33" t="n">
        <v>4.3371</v>
      </c>
      <c r="G12" s="33" t="n">
        <v>4.5447</v>
      </c>
      <c r="H12" s="33" t="n">
        <v>4.7205</v>
      </c>
      <c r="I12" s="33" t="n">
        <v>3.1992</v>
      </c>
      <c r="J12" s="33" t="n">
        <v>3.9485</v>
      </c>
      <c r="K12" s="33" t="n">
        <v>4.4149</v>
      </c>
      <c r="L12" s="33" t="n">
        <v>4.7554</v>
      </c>
      <c r="M12" s="33" t="n">
        <v>5.0235</v>
      </c>
      <c r="N12" s="33" t="n">
        <v>5.2444</v>
      </c>
      <c r="O12" s="33" t="n">
        <v>5.4319</v>
      </c>
      <c r="P12" s="33" t="n">
        <v>4.596</v>
      </c>
      <c r="Q12" s="33" t="n">
        <v>5.428</v>
      </c>
      <c r="R12" s="33" t="n">
        <v>5.9567</v>
      </c>
      <c r="S12" s="33" t="n">
        <v>6.3473</v>
      </c>
      <c r="T12" s="33" t="n">
        <v>6.6574</v>
      </c>
      <c r="U12" s="33" t="n">
        <v>6.9145</v>
      </c>
      <c r="V12" s="33" t="n">
        <v>7.1339</v>
      </c>
    </row>
    <row r="13" customFormat="false" ht="15" hidden="false" customHeight="false" outlineLevel="0" collapsed="false">
      <c r="A13" s="25" t="n">
        <v>10</v>
      </c>
      <c r="B13" s="33" t="n">
        <v>2.5632</v>
      </c>
      <c r="C13" s="33" t="n">
        <v>3.2703</v>
      </c>
      <c r="D13" s="33" t="n">
        <v>3.7041</v>
      </c>
      <c r="E13" s="33" t="n">
        <v>4.018</v>
      </c>
      <c r="F13" s="33" t="n">
        <v>4.2637</v>
      </c>
      <c r="G13" s="33" t="n">
        <v>4.4652</v>
      </c>
      <c r="H13" s="33" t="n">
        <v>4.6357</v>
      </c>
      <c r="I13" s="33" t="n">
        <v>3.1511</v>
      </c>
      <c r="J13" s="33" t="n">
        <v>3.8768</v>
      </c>
      <c r="K13" s="33" t="n">
        <v>4.3266</v>
      </c>
      <c r="L13" s="33" t="n">
        <v>4.6543</v>
      </c>
      <c r="M13" s="33" t="n">
        <v>4.912</v>
      </c>
      <c r="N13" s="33" t="n">
        <v>5.1242</v>
      </c>
      <c r="O13" s="33" t="n">
        <v>5.3042</v>
      </c>
      <c r="P13" s="33" t="n">
        <v>4.482</v>
      </c>
      <c r="Q13" s="33" t="n">
        <v>5.2702</v>
      </c>
      <c r="R13" s="33" t="n">
        <v>5.7686</v>
      </c>
      <c r="S13" s="33" t="n">
        <v>6.1361</v>
      </c>
      <c r="T13" s="33" t="n">
        <v>6.4275</v>
      </c>
      <c r="U13" s="33" t="n">
        <v>6.669</v>
      </c>
      <c r="V13" s="33" t="n">
        <v>6.8749</v>
      </c>
    </row>
    <row r="14" customFormat="false" ht="15" hidden="false" customHeight="false" outlineLevel="0" collapsed="false">
      <c r="A14" s="25" t="n">
        <v>11</v>
      </c>
      <c r="B14" s="33" t="n">
        <v>2.5398</v>
      </c>
      <c r="C14" s="33" t="n">
        <v>3.2338</v>
      </c>
      <c r="D14" s="33" t="n">
        <v>3.6583</v>
      </c>
      <c r="E14" s="33" t="n">
        <v>3.9649</v>
      </c>
      <c r="F14" s="33" t="n">
        <v>4.2047</v>
      </c>
      <c r="G14" s="33" t="n">
        <v>4.4012</v>
      </c>
      <c r="H14" s="33" t="n">
        <v>4.5674</v>
      </c>
      <c r="I14" s="33" t="n">
        <v>3.1127</v>
      </c>
      <c r="J14" s="33" t="n">
        <v>3.8196</v>
      </c>
      <c r="K14" s="33" t="n">
        <v>4.2561</v>
      </c>
      <c r="L14" s="33" t="n">
        <v>4.5736</v>
      </c>
      <c r="M14" s="33" t="n">
        <v>4.823</v>
      </c>
      <c r="N14" s="33" t="n">
        <v>5.0281</v>
      </c>
      <c r="O14" s="33" t="n">
        <v>5.2021</v>
      </c>
      <c r="P14" s="33" t="n">
        <v>4.3923</v>
      </c>
      <c r="Q14" s="33" t="n">
        <v>5.146</v>
      </c>
      <c r="R14" s="33" t="n">
        <v>5.6208</v>
      </c>
      <c r="S14" s="33" t="n">
        <v>5.9701</v>
      </c>
      <c r="T14" s="33" t="n">
        <v>6.2468</v>
      </c>
      <c r="U14" s="33" t="n">
        <v>6.4759</v>
      </c>
      <c r="V14" s="33" t="n">
        <v>6.6713</v>
      </c>
    </row>
    <row r="15" customFormat="false" ht="15" hidden="false" customHeight="false" outlineLevel="0" collapsed="false">
      <c r="A15" s="25" t="n">
        <v>12</v>
      </c>
      <c r="B15" s="33" t="n">
        <v>2.5205</v>
      </c>
      <c r="C15" s="33" t="n">
        <v>3.2039</v>
      </c>
      <c r="D15" s="33" t="n">
        <v>3.6207</v>
      </c>
      <c r="E15" s="33" t="n">
        <v>3.9214</v>
      </c>
      <c r="F15" s="33" t="n">
        <v>4.1562</v>
      </c>
      <c r="G15" s="33" t="n">
        <v>4.3485</v>
      </c>
      <c r="H15" s="33" t="n">
        <v>4.5112</v>
      </c>
      <c r="I15" s="33" t="n">
        <v>3.0813</v>
      </c>
      <c r="J15" s="33" t="n">
        <v>3.7729</v>
      </c>
      <c r="K15" s="33" t="n">
        <v>4.1987</v>
      </c>
      <c r="L15" s="33" t="n">
        <v>4.5077</v>
      </c>
      <c r="M15" s="33" t="n">
        <v>4.7502</v>
      </c>
      <c r="N15" s="33" t="n">
        <v>4.9496</v>
      </c>
      <c r="O15" s="33" t="n">
        <v>5.1187</v>
      </c>
      <c r="P15" s="33" t="n">
        <v>4.3198</v>
      </c>
      <c r="Q15" s="33" t="n">
        <v>5.0459</v>
      </c>
      <c r="R15" s="33" t="n">
        <v>5.5016</v>
      </c>
      <c r="S15" s="33" t="n">
        <v>5.8363</v>
      </c>
      <c r="T15" s="33" t="n">
        <v>6.1011</v>
      </c>
      <c r="U15" s="33" t="n">
        <v>6.3202</v>
      </c>
      <c r="V15" s="33" t="n">
        <v>6.5069</v>
      </c>
    </row>
    <row r="16" customFormat="false" ht="15" hidden="false" customHeight="false" outlineLevel="0" collapsed="false">
      <c r="A16" s="25" t="n">
        <v>13</v>
      </c>
      <c r="B16" s="33" t="n">
        <v>2.5045</v>
      </c>
      <c r="C16" s="33" t="n">
        <v>3.179</v>
      </c>
      <c r="D16" s="33" t="n">
        <v>3.5893</v>
      </c>
      <c r="E16" s="33" t="n">
        <v>3.8849</v>
      </c>
      <c r="F16" s="33" t="n">
        <v>4.1156</v>
      </c>
      <c r="G16" s="33" t="n">
        <v>4.3045</v>
      </c>
      <c r="H16" s="33" t="n">
        <v>4.4641</v>
      </c>
      <c r="I16" s="33" t="n">
        <v>3.0552</v>
      </c>
      <c r="J16" s="33" t="n">
        <v>3.7341</v>
      </c>
      <c r="K16" s="33" t="n">
        <v>4.1509</v>
      </c>
      <c r="L16" s="33" t="n">
        <v>4.4529</v>
      </c>
      <c r="M16" s="33" t="n">
        <v>4.6897</v>
      </c>
      <c r="N16" s="33" t="n">
        <v>4.8842</v>
      </c>
      <c r="O16" s="33" t="n">
        <v>5.0491</v>
      </c>
      <c r="P16" s="33" t="n">
        <v>4.26</v>
      </c>
      <c r="Q16" s="33" t="n">
        <v>4.9635</v>
      </c>
      <c r="R16" s="33" t="n">
        <v>5.4036</v>
      </c>
      <c r="S16" s="33" t="n">
        <v>5.7262</v>
      </c>
      <c r="T16" s="33" t="n">
        <v>5.9812</v>
      </c>
      <c r="U16" s="33" t="n">
        <v>6.192</v>
      </c>
      <c r="V16" s="33" t="n">
        <v>6.3717</v>
      </c>
    </row>
    <row r="17" customFormat="false" ht="15" hidden="false" customHeight="false" outlineLevel="0" collapsed="false">
      <c r="A17" s="25" t="n">
        <v>14</v>
      </c>
      <c r="B17" s="33" t="n">
        <v>2.4909</v>
      </c>
      <c r="C17" s="33" t="n">
        <v>3.1578</v>
      </c>
      <c r="D17" s="33" t="n">
        <v>3.5627</v>
      </c>
      <c r="E17" s="33" t="n">
        <v>3.854</v>
      </c>
      <c r="F17" s="33" t="n">
        <v>4.0812</v>
      </c>
      <c r="G17" s="33" t="n">
        <v>4.2671</v>
      </c>
      <c r="H17" s="33" t="n">
        <v>4.4241</v>
      </c>
      <c r="I17" s="33" t="n">
        <v>3.0332</v>
      </c>
      <c r="J17" s="33" t="n">
        <v>3.7014</v>
      </c>
      <c r="K17" s="33" t="n">
        <v>4.1105</v>
      </c>
      <c r="L17" s="33" t="n">
        <v>4.4066</v>
      </c>
      <c r="M17" s="33" t="n">
        <v>4.6385</v>
      </c>
      <c r="N17" s="33" t="n">
        <v>4.829</v>
      </c>
      <c r="O17" s="33" t="n">
        <v>4.9903</v>
      </c>
      <c r="P17" s="33" t="n">
        <v>4.2099</v>
      </c>
      <c r="Q17" s="33" t="n">
        <v>4.8945</v>
      </c>
      <c r="R17" s="33" t="n">
        <v>5.3215</v>
      </c>
      <c r="S17" s="33" t="n">
        <v>5.634</v>
      </c>
      <c r="T17" s="33" t="n">
        <v>5.8808</v>
      </c>
      <c r="U17" s="33" t="n">
        <v>6.0847</v>
      </c>
      <c r="V17" s="33" t="n">
        <v>6.2583</v>
      </c>
    </row>
    <row r="18" customFormat="false" ht="15" hidden="false" customHeight="false" outlineLevel="0" collapsed="false">
      <c r="A18" s="25" t="n">
        <v>15</v>
      </c>
      <c r="B18" s="33" t="n">
        <v>2.4792</v>
      </c>
      <c r="C18" s="33" t="n">
        <v>3.1397</v>
      </c>
      <c r="D18" s="33" t="n">
        <v>3.5399</v>
      </c>
      <c r="E18" s="33" t="n">
        <v>3.8275</v>
      </c>
      <c r="F18" s="33" t="n">
        <v>4.0517</v>
      </c>
      <c r="G18" s="33" t="n">
        <v>4.2349</v>
      </c>
      <c r="H18" s="33" t="n">
        <v>4.3897</v>
      </c>
      <c r="I18" s="33" t="n">
        <v>3.0143</v>
      </c>
      <c r="J18" s="33" t="n">
        <v>3.6734</v>
      </c>
      <c r="K18" s="33" t="n">
        <v>4.076</v>
      </c>
      <c r="L18" s="33" t="n">
        <v>4.367</v>
      </c>
      <c r="M18" s="33" t="n">
        <v>4.5947</v>
      </c>
      <c r="N18" s="33" t="n">
        <v>4.7816</v>
      </c>
      <c r="O18" s="33" t="n">
        <v>4.9399</v>
      </c>
      <c r="P18" s="33" t="n">
        <v>4.1673</v>
      </c>
      <c r="Q18" s="33" t="n">
        <v>4.8359</v>
      </c>
      <c r="R18" s="33" t="n">
        <v>5.2518</v>
      </c>
      <c r="S18" s="33" t="n">
        <v>5.5558</v>
      </c>
      <c r="T18" s="33" t="n">
        <v>5.7956</v>
      </c>
      <c r="U18" s="33" t="n">
        <v>5.9936</v>
      </c>
      <c r="V18" s="33" t="n">
        <v>6.1621</v>
      </c>
    </row>
    <row r="19" customFormat="false" ht="15" hidden="false" customHeight="false" outlineLevel="0" collapsed="false">
      <c r="A19" s="25" t="n">
        <v>16</v>
      </c>
      <c r="B19" s="33" t="n">
        <v>2.4691</v>
      </c>
      <c r="C19" s="33" t="n">
        <v>3.124</v>
      </c>
      <c r="D19" s="33" t="n">
        <v>3.5201</v>
      </c>
      <c r="E19" s="33" t="n">
        <v>3.8045</v>
      </c>
      <c r="F19" s="33" t="n">
        <v>4.026</v>
      </c>
      <c r="G19" s="33" t="n">
        <v>4.207</v>
      </c>
      <c r="H19" s="33" t="n">
        <v>4.3598</v>
      </c>
      <c r="I19" s="33" t="n">
        <v>2.998</v>
      </c>
      <c r="J19" s="33" t="n">
        <v>3.6491</v>
      </c>
      <c r="K19" s="33" t="n">
        <v>4.0461</v>
      </c>
      <c r="L19" s="33" t="n">
        <v>4.3327</v>
      </c>
      <c r="M19" s="33" t="n">
        <v>4.5568</v>
      </c>
      <c r="N19" s="33" t="n">
        <v>4.7406</v>
      </c>
      <c r="O19" s="33" t="n">
        <v>4.8962</v>
      </c>
      <c r="P19" s="33" t="n">
        <v>4.1306</v>
      </c>
      <c r="Q19" s="33" t="n">
        <v>4.7855</v>
      </c>
      <c r="R19" s="33" t="n">
        <v>5.1919</v>
      </c>
      <c r="S19" s="33" t="n">
        <v>5.4885</v>
      </c>
      <c r="T19" s="33" t="n">
        <v>5.7223</v>
      </c>
      <c r="U19" s="33" t="n">
        <v>5.9152</v>
      </c>
      <c r="V19" s="33" t="n">
        <v>6.0793</v>
      </c>
    </row>
    <row r="20" customFormat="false" ht="15" hidden="false" customHeight="false" outlineLevel="0" collapsed="false">
      <c r="A20" s="25" t="n">
        <v>17</v>
      </c>
      <c r="B20" s="33" t="n">
        <v>2.4602</v>
      </c>
      <c r="C20" s="33" t="n">
        <v>3.1102</v>
      </c>
      <c r="D20" s="33" t="n">
        <v>3.5027</v>
      </c>
      <c r="E20" s="33" t="n">
        <v>3.7843</v>
      </c>
      <c r="F20" s="33" t="n">
        <v>4.0035</v>
      </c>
      <c r="G20" s="33" t="n">
        <v>4.1825</v>
      </c>
      <c r="H20" s="33" t="n">
        <v>4.3336</v>
      </c>
      <c r="I20" s="33" t="n">
        <v>2.9837</v>
      </c>
      <c r="J20" s="33" t="n">
        <v>3.628</v>
      </c>
      <c r="K20" s="33" t="n">
        <v>4.02</v>
      </c>
      <c r="L20" s="33" t="n">
        <v>4.3027</v>
      </c>
      <c r="M20" s="33" t="n">
        <v>4.5237</v>
      </c>
      <c r="N20" s="33" t="n">
        <v>4.7048</v>
      </c>
      <c r="O20" s="33" t="n">
        <v>4.858</v>
      </c>
      <c r="P20" s="33" t="n">
        <v>4.0987</v>
      </c>
      <c r="Q20" s="33" t="n">
        <v>4.7418</v>
      </c>
      <c r="R20" s="33" t="n">
        <v>5.1399</v>
      </c>
      <c r="S20" s="33" t="n">
        <v>5.4301</v>
      </c>
      <c r="T20" s="33" t="n">
        <v>5.6586</v>
      </c>
      <c r="U20" s="33" t="n">
        <v>5.8471</v>
      </c>
      <c r="V20" s="33" t="n">
        <v>6.0074</v>
      </c>
    </row>
    <row r="21" customFormat="false" ht="15" hidden="false" customHeight="false" outlineLevel="0" collapsed="false">
      <c r="A21" s="25" t="n">
        <v>18</v>
      </c>
      <c r="B21" s="33" t="n">
        <v>2.4523</v>
      </c>
      <c r="C21" s="33" t="n">
        <v>3.098</v>
      </c>
      <c r="D21" s="33" t="n">
        <v>3.4874</v>
      </c>
      <c r="E21" s="33" t="n">
        <v>3.7665</v>
      </c>
      <c r="F21" s="33" t="n">
        <v>3.9836</v>
      </c>
      <c r="G21" s="33" t="n">
        <v>4.1608</v>
      </c>
      <c r="H21" s="33" t="n">
        <v>4.3104</v>
      </c>
      <c r="I21" s="33" t="n">
        <v>2.9712</v>
      </c>
      <c r="J21" s="33" t="n">
        <v>3.6093</v>
      </c>
      <c r="K21" s="33" t="n">
        <v>3.997</v>
      </c>
      <c r="L21" s="33" t="n">
        <v>4.2763</v>
      </c>
      <c r="M21" s="33" t="n">
        <v>4.4944</v>
      </c>
      <c r="N21" s="33" t="n">
        <v>4.6731</v>
      </c>
      <c r="O21" s="33" t="n">
        <v>4.8243</v>
      </c>
      <c r="P21" s="33" t="n">
        <v>4.0707</v>
      </c>
      <c r="Q21" s="33" t="n">
        <v>4.7034</v>
      </c>
      <c r="R21" s="33" t="n">
        <v>5.0942</v>
      </c>
      <c r="S21" s="33" t="n">
        <v>5.3788</v>
      </c>
      <c r="T21" s="33" t="n">
        <v>5.6028</v>
      </c>
      <c r="U21" s="33" t="n">
        <v>5.7874</v>
      </c>
      <c r="V21" s="33" t="n">
        <v>5.9443</v>
      </c>
    </row>
    <row r="22" customFormat="false" ht="15" hidden="false" customHeight="false" outlineLevel="0" collapsed="false">
      <c r="A22" s="25" t="n">
        <v>19</v>
      </c>
      <c r="B22" s="33" t="n">
        <v>2.4454</v>
      </c>
      <c r="C22" s="33" t="n">
        <v>3.0872</v>
      </c>
      <c r="D22" s="33" t="n">
        <v>3.4738</v>
      </c>
      <c r="E22" s="33" t="n">
        <v>3.7506</v>
      </c>
      <c r="F22" s="33" t="n">
        <v>3.9658</v>
      </c>
      <c r="G22" s="33" t="n">
        <v>4.1415</v>
      </c>
      <c r="H22" s="33" t="n">
        <v>4.2897</v>
      </c>
      <c r="I22" s="33" t="n">
        <v>2.96</v>
      </c>
      <c r="J22" s="33" t="n">
        <v>3.5927</v>
      </c>
      <c r="K22" s="33" t="n">
        <v>3.9766</v>
      </c>
      <c r="L22" s="33" t="n">
        <v>4.2528</v>
      </c>
      <c r="M22" s="33" t="n">
        <v>4.4685</v>
      </c>
      <c r="N22" s="33" t="n">
        <v>4.645</v>
      </c>
      <c r="O22" s="33" t="n">
        <v>4.7944</v>
      </c>
      <c r="P22" s="33" t="n">
        <v>4.046</v>
      </c>
      <c r="Q22" s="33" t="n">
        <v>4.6694</v>
      </c>
      <c r="R22" s="33" t="n">
        <v>5.0539</v>
      </c>
      <c r="S22" s="33" t="n">
        <v>5.3336</v>
      </c>
      <c r="T22" s="33" t="n">
        <v>5.5535</v>
      </c>
      <c r="U22" s="33" t="n">
        <v>5.7346</v>
      </c>
      <c r="V22" s="33" t="n">
        <v>5.8886</v>
      </c>
    </row>
    <row r="23" customFormat="false" ht="15" hidden="false" customHeight="false" outlineLevel="0" collapsed="false">
      <c r="A23" s="25" t="n">
        <v>20</v>
      </c>
      <c r="B23" s="33" t="n">
        <v>2.4391</v>
      </c>
      <c r="C23" s="33" t="n">
        <v>3.0775</v>
      </c>
      <c r="D23" s="33" t="n">
        <v>3.4615</v>
      </c>
      <c r="E23" s="33" t="n">
        <v>3.7364</v>
      </c>
      <c r="F23" s="33" t="n">
        <v>3.95</v>
      </c>
      <c r="G23" s="33" t="n">
        <v>4.1243</v>
      </c>
      <c r="H23" s="33" t="n">
        <v>4.2712</v>
      </c>
      <c r="I23" s="33" t="n">
        <v>2.95</v>
      </c>
      <c r="J23" s="33" t="n">
        <v>3.5779</v>
      </c>
      <c r="K23" s="33" t="n">
        <v>3.9583</v>
      </c>
      <c r="L23" s="33" t="n">
        <v>4.2319</v>
      </c>
      <c r="M23" s="33" t="n">
        <v>4.4452</v>
      </c>
      <c r="N23" s="33" t="n">
        <v>4.6199</v>
      </c>
      <c r="O23" s="33" t="n">
        <v>4.7676</v>
      </c>
      <c r="P23" s="33" t="n">
        <v>4.0239</v>
      </c>
      <c r="Q23" s="33" t="n">
        <v>4.6392</v>
      </c>
      <c r="R23" s="33" t="n">
        <v>5.018</v>
      </c>
      <c r="S23" s="33" t="n">
        <v>5.2933</v>
      </c>
      <c r="T23" s="33" t="n">
        <v>5.5095</v>
      </c>
      <c r="U23" s="33" t="n">
        <v>5.6876</v>
      </c>
      <c r="V23" s="33" t="n">
        <v>5.8389</v>
      </c>
    </row>
    <row r="24" customFormat="false" ht="15" hidden="false" customHeight="false" outlineLevel="0" collapsed="false">
      <c r="A24" s="25" t="n">
        <v>21</v>
      </c>
      <c r="B24" s="33" t="n">
        <v>2.4335</v>
      </c>
      <c r="C24" s="33" t="n">
        <v>3.0688</v>
      </c>
      <c r="D24" s="33" t="n">
        <v>3.4505</v>
      </c>
      <c r="E24" s="33" t="n">
        <v>3.7236</v>
      </c>
      <c r="F24" s="33" t="n">
        <v>3.9357</v>
      </c>
      <c r="G24" s="33" t="n">
        <v>4.1087</v>
      </c>
      <c r="H24" s="33" t="n">
        <v>4.2545</v>
      </c>
      <c r="I24" s="33" t="n">
        <v>2.941</v>
      </c>
      <c r="J24" s="33" t="n">
        <v>3.5646</v>
      </c>
      <c r="K24" s="33" t="n">
        <v>3.9419</v>
      </c>
      <c r="L24" s="33" t="n">
        <v>4.213</v>
      </c>
      <c r="M24" s="33" t="n">
        <v>4.4244</v>
      </c>
      <c r="N24" s="33" t="n">
        <v>4.5973</v>
      </c>
      <c r="O24" s="33" t="n">
        <v>4.7435</v>
      </c>
      <c r="P24" s="33" t="n">
        <v>4.0041</v>
      </c>
      <c r="Q24" s="33" t="n">
        <v>4.6122</v>
      </c>
      <c r="R24" s="33" t="n">
        <v>4.9859</v>
      </c>
      <c r="S24" s="33" t="n">
        <v>5.2572</v>
      </c>
      <c r="T24" s="33" t="n">
        <v>5.4702</v>
      </c>
      <c r="U24" s="33" t="n">
        <v>5.6455</v>
      </c>
      <c r="V24" s="33" t="n">
        <v>5.7944</v>
      </c>
    </row>
    <row r="25" customFormat="false" ht="15" hidden="false" customHeight="false" outlineLevel="0" collapsed="false">
      <c r="A25" s="25" t="n">
        <v>22</v>
      </c>
      <c r="B25" s="33" t="n">
        <v>2.4284</v>
      </c>
      <c r="C25" s="33" t="n">
        <v>3.0609</v>
      </c>
      <c r="D25" s="33" t="n">
        <v>3.4406</v>
      </c>
      <c r="E25" s="33" t="n">
        <v>3.712</v>
      </c>
      <c r="F25" s="33" t="n">
        <v>3.9227</v>
      </c>
      <c r="G25" s="33" t="n">
        <v>4.0945</v>
      </c>
      <c r="H25" s="33" t="n">
        <v>4.2394</v>
      </c>
      <c r="I25" s="33" t="n">
        <v>2.9329</v>
      </c>
      <c r="J25" s="33" t="n">
        <v>3.5526</v>
      </c>
      <c r="K25" s="33" t="n">
        <v>3.927</v>
      </c>
      <c r="L25" s="33" t="n">
        <v>4.1959</v>
      </c>
      <c r="M25" s="33" t="n">
        <v>4.4055</v>
      </c>
      <c r="N25" s="33" t="n">
        <v>4.5769</v>
      </c>
      <c r="O25" s="33" t="n">
        <v>4.7217</v>
      </c>
      <c r="P25" s="33" t="n">
        <v>3.9863</v>
      </c>
      <c r="Q25" s="33" t="n">
        <v>4.5878</v>
      </c>
      <c r="R25" s="33" t="n">
        <v>4.9569</v>
      </c>
      <c r="S25" s="33" t="n">
        <v>5.2246</v>
      </c>
      <c r="T25" s="33" t="n">
        <v>5.4348</v>
      </c>
      <c r="U25" s="33" t="n">
        <v>5.6076</v>
      </c>
      <c r="V25" s="33" t="n">
        <v>5.7544</v>
      </c>
    </row>
    <row r="26" customFormat="false" ht="15" hidden="false" customHeight="false" outlineLevel="0" collapsed="false">
      <c r="A26" s="25" t="n">
        <v>23</v>
      </c>
      <c r="B26" s="33" t="n">
        <v>2.4238</v>
      </c>
      <c r="C26" s="33" t="n">
        <v>3.0537</v>
      </c>
      <c r="D26" s="33" t="n">
        <v>3.4315</v>
      </c>
      <c r="E26" s="33" t="n">
        <v>3.7015</v>
      </c>
      <c r="F26" s="33" t="n">
        <v>3.9109</v>
      </c>
      <c r="G26" s="33" t="n">
        <v>4.0817</v>
      </c>
      <c r="H26" s="33" t="n">
        <v>4.2256</v>
      </c>
      <c r="I26" s="33" t="n">
        <v>2.9255</v>
      </c>
      <c r="J26" s="33" t="n">
        <v>3.5417</v>
      </c>
      <c r="K26" s="33" t="n">
        <v>3.9136</v>
      </c>
      <c r="L26" s="33" t="n">
        <v>4.1805</v>
      </c>
      <c r="M26" s="33" t="n">
        <v>4.3883</v>
      </c>
      <c r="N26" s="33" t="n">
        <v>4.5583</v>
      </c>
      <c r="O26" s="33" t="n">
        <v>4.7018</v>
      </c>
      <c r="P26" s="33" t="n">
        <v>3.9702</v>
      </c>
      <c r="Q26" s="33" t="n">
        <v>4.5657</v>
      </c>
      <c r="R26" s="33" t="n">
        <v>4.9307</v>
      </c>
      <c r="S26" s="33" t="n">
        <v>5.1952</v>
      </c>
      <c r="T26" s="33" t="n">
        <v>5.4027</v>
      </c>
      <c r="U26" s="33" t="n">
        <v>5.5733</v>
      </c>
      <c r="V26" s="33" t="n">
        <v>5.7181</v>
      </c>
    </row>
    <row r="27" customFormat="false" ht="15" hidden="false" customHeight="false" outlineLevel="0" collapsed="false">
      <c r="A27" s="25" t="n">
        <v>24</v>
      </c>
      <c r="B27" s="33" t="n">
        <v>2.4196</v>
      </c>
      <c r="C27" s="33" t="n">
        <v>3.0471</v>
      </c>
      <c r="D27" s="33" t="n">
        <v>3.4233</v>
      </c>
      <c r="E27" s="33" t="n">
        <v>3.6918</v>
      </c>
      <c r="F27" s="33" t="n">
        <v>3.9002</v>
      </c>
      <c r="G27" s="33" t="n">
        <v>4.07</v>
      </c>
      <c r="H27" s="33" t="n">
        <v>4.213</v>
      </c>
      <c r="I27" s="33" t="n">
        <v>2.9188</v>
      </c>
      <c r="J27" s="33" t="n">
        <v>3.5317</v>
      </c>
      <c r="K27" s="33" t="n">
        <v>3.9013</v>
      </c>
      <c r="L27" s="33" t="n">
        <v>4.1663</v>
      </c>
      <c r="M27" s="33" t="n">
        <v>4.3727</v>
      </c>
      <c r="N27" s="33" t="n">
        <v>4.5413</v>
      </c>
      <c r="O27" s="33" t="n">
        <v>4.6838</v>
      </c>
      <c r="P27" s="33" t="n">
        <v>3.9555</v>
      </c>
      <c r="Q27" s="33" t="n">
        <v>4.5456</v>
      </c>
      <c r="R27" s="33" t="n">
        <v>4.9068</v>
      </c>
      <c r="S27" s="33" t="n">
        <v>5.1684</v>
      </c>
      <c r="T27" s="33" t="n">
        <v>5.3735</v>
      </c>
      <c r="U27" s="33" t="n">
        <v>5.542</v>
      </c>
      <c r="V27" s="33" t="n">
        <v>5.685</v>
      </c>
    </row>
    <row r="28" customFormat="false" ht="15" hidden="false" customHeight="false" outlineLevel="0" collapsed="false">
      <c r="A28" s="25" t="n">
        <v>25</v>
      </c>
      <c r="B28" s="33" t="n">
        <v>2.4157</v>
      </c>
      <c r="C28" s="33" t="n">
        <v>3.0411</v>
      </c>
      <c r="D28" s="33" t="n">
        <v>3.4157</v>
      </c>
      <c r="E28" s="33" t="n">
        <v>3.683</v>
      </c>
      <c r="F28" s="33" t="n">
        <v>3.8903</v>
      </c>
      <c r="G28" s="33" t="n">
        <v>4.0592</v>
      </c>
      <c r="H28" s="33" t="n">
        <v>4.2014</v>
      </c>
      <c r="I28" s="33" t="n">
        <v>2.9126</v>
      </c>
      <c r="J28" s="33" t="n">
        <v>3.5226</v>
      </c>
      <c r="K28" s="33" t="n">
        <v>3.89</v>
      </c>
      <c r="L28" s="33" t="n">
        <v>4.1534</v>
      </c>
      <c r="M28" s="33" t="n">
        <v>4.3583</v>
      </c>
      <c r="N28" s="33" t="n">
        <v>4.5258</v>
      </c>
      <c r="O28" s="33" t="n">
        <v>4.6672</v>
      </c>
      <c r="P28" s="33" t="n">
        <v>3.942</v>
      </c>
      <c r="Q28" s="33" t="n">
        <v>4.5272</v>
      </c>
      <c r="R28" s="33" t="n">
        <v>4.885</v>
      </c>
      <c r="S28" s="33" t="n">
        <v>5.1439</v>
      </c>
      <c r="T28" s="33" t="n">
        <v>5.3468</v>
      </c>
      <c r="U28" s="33" t="n">
        <v>5.5135</v>
      </c>
      <c r="V28" s="33" t="n">
        <v>5.6549</v>
      </c>
    </row>
    <row r="29" customFormat="false" ht="15" hidden="false" customHeight="false" outlineLevel="0" collapsed="false">
      <c r="A29" s="25" t="n">
        <v>26</v>
      </c>
      <c r="B29" s="33" t="n">
        <v>2.4121</v>
      </c>
      <c r="C29" s="33" t="n">
        <v>3.0356</v>
      </c>
      <c r="D29" s="33" t="n">
        <v>3.4087</v>
      </c>
      <c r="E29" s="33" t="n">
        <v>3.6749</v>
      </c>
      <c r="F29" s="33" t="n">
        <v>3.8812</v>
      </c>
      <c r="G29" s="33" t="n">
        <v>4.0492</v>
      </c>
      <c r="H29" s="33" t="n">
        <v>4.1908</v>
      </c>
      <c r="I29" s="33" t="n">
        <v>2.907</v>
      </c>
      <c r="J29" s="33" t="n">
        <v>3.5142</v>
      </c>
      <c r="K29" s="33" t="n">
        <v>3.8796</v>
      </c>
      <c r="L29" s="33" t="n">
        <v>4.1415</v>
      </c>
      <c r="M29" s="33" t="n">
        <v>4.3451</v>
      </c>
      <c r="N29" s="33" t="n">
        <v>4.5115</v>
      </c>
      <c r="O29" s="33" t="n">
        <v>4.6519</v>
      </c>
      <c r="P29" s="33" t="n">
        <v>3.9297</v>
      </c>
      <c r="Q29" s="33" t="n">
        <v>4.5104</v>
      </c>
      <c r="R29" s="33" t="n">
        <v>4.865</v>
      </c>
      <c r="S29" s="33" t="n">
        <v>5.1215</v>
      </c>
      <c r="T29" s="33" t="n">
        <v>5.3223</v>
      </c>
      <c r="U29" s="33" t="n">
        <v>5.4873</v>
      </c>
      <c r="V29" s="33" t="n">
        <v>5.6272</v>
      </c>
    </row>
    <row r="30" customFormat="false" ht="15" hidden="false" customHeight="false" outlineLevel="0" collapsed="false">
      <c r="A30" s="25" t="n">
        <v>27</v>
      </c>
      <c r="B30" s="33" t="n">
        <v>2.4088</v>
      </c>
      <c r="C30" s="33" t="n">
        <v>3.0305</v>
      </c>
      <c r="D30" s="33" t="n">
        <v>3.4023</v>
      </c>
      <c r="E30" s="33" t="n">
        <v>3.6673</v>
      </c>
      <c r="F30" s="33" t="n">
        <v>3.8728</v>
      </c>
      <c r="G30" s="33" t="n">
        <v>4.0401</v>
      </c>
      <c r="H30" s="33" t="n">
        <v>4.1809</v>
      </c>
      <c r="I30" s="33" t="n">
        <v>2.9017</v>
      </c>
      <c r="J30" s="33" t="n">
        <v>3.5064</v>
      </c>
      <c r="K30" s="33" t="n">
        <v>3.8701</v>
      </c>
      <c r="L30" s="33" t="n">
        <v>4.1305</v>
      </c>
      <c r="M30" s="33" t="n">
        <v>4.3329</v>
      </c>
      <c r="N30" s="33" t="n">
        <v>4.4983</v>
      </c>
      <c r="O30" s="33" t="n">
        <v>4.6378</v>
      </c>
      <c r="P30" s="33" t="n">
        <v>3.9183</v>
      </c>
      <c r="Q30" s="33" t="n">
        <v>4.4948</v>
      </c>
      <c r="R30" s="33" t="n">
        <v>4.8466</v>
      </c>
      <c r="S30" s="33" t="n">
        <v>5.1008</v>
      </c>
      <c r="T30" s="33" t="n">
        <v>5.2998</v>
      </c>
      <c r="U30" s="33" t="n">
        <v>5.4632</v>
      </c>
      <c r="V30" s="33" t="n">
        <v>5.6017</v>
      </c>
    </row>
    <row r="31" customFormat="false" ht="15" hidden="false" customHeight="false" outlineLevel="0" collapsed="false">
      <c r="A31" s="25" t="n">
        <v>28</v>
      </c>
      <c r="B31" s="33" t="n">
        <v>2.4058</v>
      </c>
      <c r="C31" s="33" t="n">
        <v>3.0257</v>
      </c>
      <c r="D31" s="33" t="n">
        <v>3.3963</v>
      </c>
      <c r="E31" s="33" t="n">
        <v>3.6604</v>
      </c>
      <c r="F31" s="33" t="n">
        <v>3.865</v>
      </c>
      <c r="G31" s="33" t="n">
        <v>4.0316</v>
      </c>
      <c r="H31" s="33" t="n">
        <v>4.1718</v>
      </c>
      <c r="I31" s="33" t="n">
        <v>2.8969</v>
      </c>
      <c r="J31" s="33" t="n">
        <v>3.4993</v>
      </c>
      <c r="K31" s="33" t="n">
        <v>3.8612</v>
      </c>
      <c r="L31" s="33" t="n">
        <v>4.1203</v>
      </c>
      <c r="M31" s="33" t="n">
        <v>4.3217</v>
      </c>
      <c r="N31" s="33" t="n">
        <v>4.4861</v>
      </c>
      <c r="O31" s="33" t="n">
        <v>4.6248</v>
      </c>
      <c r="P31" s="33" t="n">
        <v>3.9078</v>
      </c>
      <c r="Q31" s="33" t="n">
        <v>4.4805</v>
      </c>
      <c r="R31" s="33" t="n">
        <v>4.8296</v>
      </c>
      <c r="S31" s="33" t="n">
        <v>5.0817</v>
      </c>
      <c r="T31" s="33" t="n">
        <v>5.279</v>
      </c>
      <c r="U31" s="33" t="n">
        <v>5.4409</v>
      </c>
      <c r="V31" s="33" t="n">
        <v>5.5782</v>
      </c>
    </row>
    <row r="32" customFormat="false" ht="15" hidden="false" customHeight="false" outlineLevel="0" collapsed="false">
      <c r="A32" s="25" t="n">
        <v>29</v>
      </c>
      <c r="B32" s="33" t="n">
        <v>2.4029</v>
      </c>
      <c r="C32" s="33" t="n">
        <v>3.0213</v>
      </c>
      <c r="D32" s="33" t="n">
        <v>3.3907</v>
      </c>
      <c r="E32" s="33" t="n">
        <v>3.6539</v>
      </c>
      <c r="F32" s="33" t="n">
        <v>3.8577</v>
      </c>
      <c r="G32" s="33" t="n">
        <v>4.0237</v>
      </c>
      <c r="H32" s="33" t="n">
        <v>4.1633</v>
      </c>
      <c r="I32" s="33" t="n">
        <v>2.8924</v>
      </c>
      <c r="J32" s="33" t="n">
        <v>3.4926</v>
      </c>
      <c r="K32" s="33" t="n">
        <v>3.853</v>
      </c>
      <c r="L32" s="33" t="n">
        <v>4.1109</v>
      </c>
      <c r="M32" s="33" t="n">
        <v>4.3112</v>
      </c>
      <c r="N32" s="33" t="n">
        <v>4.4747</v>
      </c>
      <c r="O32" s="33" t="n">
        <v>4.6127</v>
      </c>
      <c r="P32" s="33" t="n">
        <v>3.8981</v>
      </c>
      <c r="Q32" s="33" t="n">
        <v>4.4672</v>
      </c>
      <c r="R32" s="33" t="n">
        <v>4.8138</v>
      </c>
      <c r="S32" s="33" t="n">
        <v>5.064</v>
      </c>
      <c r="T32" s="33" t="n">
        <v>5.2597</v>
      </c>
      <c r="U32" s="33" t="n">
        <v>5.4203</v>
      </c>
      <c r="V32" s="33" t="n">
        <v>5.5564</v>
      </c>
    </row>
    <row r="33" customFormat="false" ht="15" hidden="false" customHeight="false" outlineLevel="0" collapsed="false">
      <c r="A33" s="25" t="n">
        <v>30</v>
      </c>
      <c r="B33" s="33" t="n">
        <v>2.4003</v>
      </c>
      <c r="C33" s="33" t="n">
        <v>3.0172</v>
      </c>
      <c r="D33" s="33" t="n">
        <v>3.3856</v>
      </c>
      <c r="E33" s="33" t="n">
        <v>3.6479</v>
      </c>
      <c r="F33" s="33" t="n">
        <v>3.851</v>
      </c>
      <c r="G33" s="33" t="n">
        <v>4.0163</v>
      </c>
      <c r="H33" s="33" t="n">
        <v>4.1554</v>
      </c>
      <c r="I33" s="33" t="n">
        <v>2.8882</v>
      </c>
      <c r="J33" s="33" t="n">
        <v>3.4864</v>
      </c>
      <c r="K33" s="33" t="n">
        <v>3.8454</v>
      </c>
      <c r="L33" s="33" t="n">
        <v>4.1021</v>
      </c>
      <c r="M33" s="33" t="n">
        <v>4.3015</v>
      </c>
      <c r="N33" s="33" t="n">
        <v>4.4642</v>
      </c>
      <c r="O33" s="33" t="n">
        <v>4.6014</v>
      </c>
      <c r="P33" s="33" t="n">
        <v>3.8891</v>
      </c>
      <c r="Q33" s="33" t="n">
        <v>4.4549</v>
      </c>
      <c r="R33" s="33" t="n">
        <v>4.7992</v>
      </c>
      <c r="S33" s="33" t="n">
        <v>5.0476</v>
      </c>
      <c r="T33" s="33" t="n">
        <v>5.2418</v>
      </c>
      <c r="U33" s="33" t="n">
        <v>5.4012</v>
      </c>
      <c r="V33" s="33" t="n">
        <v>5.5361</v>
      </c>
    </row>
    <row r="34" customFormat="false" ht="15" hidden="false" customHeight="false" outlineLevel="0" collapsed="false">
      <c r="A34" s="25" t="n">
        <v>31</v>
      </c>
      <c r="B34" s="33" t="n">
        <v>2.3978</v>
      </c>
      <c r="C34" s="33" t="n">
        <v>3.0134</v>
      </c>
      <c r="D34" s="33" t="n">
        <v>3.3808</v>
      </c>
      <c r="E34" s="33" t="n">
        <v>3.6423</v>
      </c>
      <c r="F34" s="33" t="n">
        <v>3.8447</v>
      </c>
      <c r="G34" s="33" t="n">
        <v>4.0094</v>
      </c>
      <c r="H34" s="33" t="n">
        <v>4.1481</v>
      </c>
      <c r="I34" s="33" t="n">
        <v>2.8843</v>
      </c>
      <c r="J34" s="33" t="n">
        <v>3.4806</v>
      </c>
      <c r="K34" s="33" t="n">
        <v>3.8383</v>
      </c>
      <c r="L34" s="33" t="n">
        <v>4.0939</v>
      </c>
      <c r="M34" s="33" t="n">
        <v>4.2924</v>
      </c>
      <c r="N34" s="33" t="n">
        <v>4.4543</v>
      </c>
      <c r="O34" s="33" t="n">
        <v>4.5909</v>
      </c>
      <c r="P34" s="33" t="n">
        <v>3.8807</v>
      </c>
      <c r="Q34" s="33" t="n">
        <v>4.4434</v>
      </c>
      <c r="R34" s="33" t="n">
        <v>4.7856</v>
      </c>
      <c r="S34" s="33" t="n">
        <v>5.0323</v>
      </c>
      <c r="T34" s="33" t="n">
        <v>5.2252</v>
      </c>
      <c r="U34" s="33" t="n">
        <v>5.3833</v>
      </c>
      <c r="V34" s="33" t="n">
        <v>5.5172</v>
      </c>
    </row>
    <row r="35" customFormat="false" ht="15" hidden="false" customHeight="false" outlineLevel="0" collapsed="false">
      <c r="A35" s="25" t="n">
        <v>32</v>
      </c>
      <c r="B35" s="33" t="n">
        <v>2.3955</v>
      </c>
      <c r="C35" s="33" t="n">
        <v>3.0098</v>
      </c>
      <c r="D35" s="33" t="n">
        <v>3.3762</v>
      </c>
      <c r="E35" s="33" t="n">
        <v>3.637</v>
      </c>
      <c r="F35" s="33" t="n">
        <v>3.8388</v>
      </c>
      <c r="G35" s="33" t="n">
        <v>4.003</v>
      </c>
      <c r="H35" s="33" t="n">
        <v>4.1412</v>
      </c>
      <c r="I35" s="33" t="n">
        <v>2.8807</v>
      </c>
      <c r="J35" s="33" t="n">
        <v>3.4752</v>
      </c>
      <c r="K35" s="33" t="n">
        <v>3.8316</v>
      </c>
      <c r="L35" s="33" t="n">
        <v>4.0862</v>
      </c>
      <c r="M35" s="33" t="n">
        <v>4.2839</v>
      </c>
      <c r="N35" s="33" t="n">
        <v>4.4451</v>
      </c>
      <c r="O35" s="33" t="n">
        <v>4.5811</v>
      </c>
      <c r="P35" s="33" t="n">
        <v>3.8728</v>
      </c>
      <c r="Q35" s="33" t="n">
        <v>4.4327</v>
      </c>
      <c r="R35" s="33" t="n">
        <v>4.7729</v>
      </c>
      <c r="S35" s="33" t="n">
        <v>5.018</v>
      </c>
      <c r="T35" s="33" t="n">
        <v>5.2096</v>
      </c>
      <c r="U35" s="33" t="n">
        <v>5.3667</v>
      </c>
      <c r="V35" s="33" t="n">
        <v>5.4996</v>
      </c>
    </row>
    <row r="36" customFormat="false" ht="15" hidden="false" customHeight="false" outlineLevel="0" collapsed="false">
      <c r="A36" s="25" t="n">
        <v>33</v>
      </c>
      <c r="B36" s="33" t="n">
        <v>2.3934</v>
      </c>
      <c r="C36" s="33" t="n">
        <v>3.0065</v>
      </c>
      <c r="D36" s="33" t="n">
        <v>3.372</v>
      </c>
      <c r="E36" s="33" t="n">
        <v>3.6321</v>
      </c>
      <c r="F36" s="33" t="n">
        <v>3.8333</v>
      </c>
      <c r="G36" s="33" t="n">
        <v>3.997</v>
      </c>
      <c r="H36" s="33" t="n">
        <v>4.1347</v>
      </c>
      <c r="I36" s="33" t="n">
        <v>2.8772</v>
      </c>
      <c r="J36" s="33" t="n">
        <v>3.4702</v>
      </c>
      <c r="K36" s="33" t="n">
        <v>3.8254</v>
      </c>
      <c r="L36" s="33" t="n">
        <v>4.079</v>
      </c>
      <c r="M36" s="33" t="n">
        <v>4.2759</v>
      </c>
      <c r="N36" s="33" t="n">
        <v>4.4365</v>
      </c>
      <c r="O36" s="33" t="n">
        <v>4.5718</v>
      </c>
      <c r="P36" s="33" t="n">
        <v>3.8654</v>
      </c>
      <c r="Q36" s="33" t="n">
        <v>4.4227</v>
      </c>
      <c r="R36" s="33" t="n">
        <v>4.761</v>
      </c>
      <c r="S36" s="33" t="n">
        <v>5.0047</v>
      </c>
      <c r="T36" s="33" t="n">
        <v>5.195</v>
      </c>
      <c r="U36" s="33" t="n">
        <v>5.3511</v>
      </c>
      <c r="V36" s="33" t="n">
        <v>5.4831</v>
      </c>
    </row>
    <row r="37" customFormat="false" ht="15" hidden="false" customHeight="false" outlineLevel="0" collapsed="false">
      <c r="A37" s="25" t="n">
        <v>34</v>
      </c>
      <c r="B37" s="33" t="n">
        <v>2.3913</v>
      </c>
      <c r="C37" s="33" t="n">
        <v>3.0033</v>
      </c>
      <c r="D37" s="33" t="n">
        <v>3.368</v>
      </c>
      <c r="E37" s="33" t="n">
        <v>3.6274</v>
      </c>
      <c r="F37" s="33" t="n">
        <v>3.8281</v>
      </c>
      <c r="G37" s="33" t="n">
        <v>3.9913</v>
      </c>
      <c r="H37" s="33" t="n">
        <v>4.1286</v>
      </c>
      <c r="I37" s="33" t="n">
        <v>2.874</v>
      </c>
      <c r="J37" s="33" t="n">
        <v>3.4654</v>
      </c>
      <c r="K37" s="33" t="n">
        <v>3.8195</v>
      </c>
      <c r="L37" s="33" t="n">
        <v>4.0723</v>
      </c>
      <c r="M37" s="33" t="n">
        <v>4.2684</v>
      </c>
      <c r="N37" s="33" t="n">
        <v>4.4284</v>
      </c>
      <c r="O37" s="33" t="n">
        <v>4.5632</v>
      </c>
      <c r="P37" s="33" t="n">
        <v>3.8585</v>
      </c>
      <c r="Q37" s="33" t="n">
        <v>4.4133</v>
      </c>
      <c r="R37" s="33" t="n">
        <v>4.7498</v>
      </c>
      <c r="S37" s="33" t="n">
        <v>4.9921</v>
      </c>
      <c r="T37" s="33" t="n">
        <v>5.1814</v>
      </c>
      <c r="U37" s="33" t="n">
        <v>5.3364</v>
      </c>
      <c r="V37" s="33" t="n">
        <v>5.4677</v>
      </c>
    </row>
    <row r="38" customFormat="false" ht="15" hidden="false" customHeight="false" outlineLevel="0" collapsed="false">
      <c r="A38" s="25" t="n">
        <v>35</v>
      </c>
      <c r="B38" s="33" t="n">
        <v>2.3894</v>
      </c>
      <c r="C38" s="33" t="n">
        <v>3.0004</v>
      </c>
      <c r="D38" s="33" t="n">
        <v>3.3643</v>
      </c>
      <c r="E38" s="33" t="n">
        <v>3.6231</v>
      </c>
      <c r="F38" s="33" t="n">
        <v>3.8232</v>
      </c>
      <c r="G38" s="33" t="n">
        <v>3.986</v>
      </c>
      <c r="H38" s="33" t="n">
        <v>4.1228</v>
      </c>
      <c r="I38" s="33" t="n">
        <v>2.871</v>
      </c>
      <c r="J38" s="33" t="n">
        <v>3.461</v>
      </c>
      <c r="K38" s="33" t="n">
        <v>3.814</v>
      </c>
      <c r="L38" s="33" t="n">
        <v>4.0659</v>
      </c>
      <c r="M38" s="33" t="n">
        <v>4.2614</v>
      </c>
      <c r="N38" s="33" t="n">
        <v>4.4207</v>
      </c>
      <c r="O38" s="33" t="n">
        <v>4.555</v>
      </c>
      <c r="P38" s="33" t="n">
        <v>3.852</v>
      </c>
      <c r="Q38" s="33" t="n">
        <v>4.4044</v>
      </c>
      <c r="R38" s="33" t="n">
        <v>4.7393</v>
      </c>
      <c r="S38" s="33" t="n">
        <v>4.9804</v>
      </c>
      <c r="T38" s="33" t="n">
        <v>5.1685</v>
      </c>
      <c r="U38" s="33" t="n">
        <v>5.3227</v>
      </c>
      <c r="V38" s="33" t="n">
        <v>5.4532</v>
      </c>
    </row>
    <row r="39" customFormat="false" ht="15" hidden="false" customHeight="false" outlineLevel="0" collapsed="false">
      <c r="A39" s="25" t="n">
        <v>36</v>
      </c>
      <c r="B39" s="33" t="n">
        <v>2.3876</v>
      </c>
      <c r="C39" s="33" t="n">
        <v>2.9976</v>
      </c>
      <c r="D39" s="33" t="n">
        <v>3.3608</v>
      </c>
      <c r="E39" s="33" t="n">
        <v>3.6189</v>
      </c>
      <c r="F39" s="33" t="n">
        <v>3.8186</v>
      </c>
      <c r="G39" s="33" t="n">
        <v>3.9809</v>
      </c>
      <c r="H39" s="33" t="n">
        <v>4.1174</v>
      </c>
      <c r="I39" s="33" t="n">
        <v>2.8682</v>
      </c>
      <c r="J39" s="33" t="n">
        <v>3.4568</v>
      </c>
      <c r="K39" s="33" t="n">
        <v>3.8088</v>
      </c>
      <c r="L39" s="33" t="n">
        <v>4.06</v>
      </c>
      <c r="M39" s="33" t="n">
        <v>4.2548</v>
      </c>
      <c r="N39" s="33" t="n">
        <v>4.4135</v>
      </c>
      <c r="O39" s="33" t="n">
        <v>4.5473</v>
      </c>
      <c r="P39" s="33" t="n">
        <v>3.8459</v>
      </c>
      <c r="Q39" s="33" t="n">
        <v>4.3961</v>
      </c>
      <c r="R39" s="33" t="n">
        <v>4.7294</v>
      </c>
      <c r="S39" s="33" t="n">
        <v>4.9693</v>
      </c>
      <c r="T39" s="33" t="n">
        <v>5.1565</v>
      </c>
      <c r="U39" s="33" t="n">
        <v>5.3098</v>
      </c>
      <c r="V39" s="33" t="n">
        <v>5.4395</v>
      </c>
    </row>
    <row r="40" customFormat="false" ht="15" hidden="false" customHeight="false" outlineLevel="0" collapsed="false">
      <c r="A40" s="25" t="n">
        <v>37</v>
      </c>
      <c r="B40" s="33" t="n">
        <v>2.3859</v>
      </c>
      <c r="C40" s="33" t="n">
        <v>2.9949</v>
      </c>
      <c r="D40" s="33" t="n">
        <v>3.3574</v>
      </c>
      <c r="E40" s="33" t="n">
        <v>3.6151</v>
      </c>
      <c r="F40" s="33" t="n">
        <v>3.8142</v>
      </c>
      <c r="G40" s="33" t="n">
        <v>3.9762</v>
      </c>
      <c r="H40" s="33" t="n">
        <v>4.1123</v>
      </c>
      <c r="I40" s="33" t="n">
        <v>2.8655</v>
      </c>
      <c r="J40" s="33" t="n">
        <v>3.4528</v>
      </c>
      <c r="K40" s="33" t="n">
        <v>3.8039</v>
      </c>
      <c r="L40" s="33" t="n">
        <v>4.0543</v>
      </c>
      <c r="M40" s="33" t="n">
        <v>4.2485</v>
      </c>
      <c r="N40" s="33" t="n">
        <v>4.4068</v>
      </c>
      <c r="O40" s="33" t="n">
        <v>4.5401</v>
      </c>
      <c r="P40" s="33" t="n">
        <v>3.8402</v>
      </c>
      <c r="Q40" s="33" t="n">
        <v>4.3882</v>
      </c>
      <c r="R40" s="33" t="n">
        <v>4.7201</v>
      </c>
      <c r="S40" s="33" t="n">
        <v>4.9588</v>
      </c>
      <c r="T40" s="33" t="n">
        <v>5.1451</v>
      </c>
      <c r="U40" s="33" t="n">
        <v>5.2976</v>
      </c>
      <c r="V40" s="33" t="n">
        <v>5.4266</v>
      </c>
    </row>
    <row r="41" customFormat="false" ht="15" hidden="false" customHeight="false" outlineLevel="0" collapsed="false">
      <c r="A41" s="25" t="n">
        <v>38</v>
      </c>
      <c r="B41" s="33" t="n">
        <v>2.3843</v>
      </c>
      <c r="C41" s="33" t="n">
        <v>2.9924</v>
      </c>
      <c r="D41" s="33" t="n">
        <v>3.3543</v>
      </c>
      <c r="E41" s="33" t="n">
        <v>3.6114</v>
      </c>
      <c r="F41" s="33" t="n">
        <v>3.8101</v>
      </c>
      <c r="G41" s="33" t="n">
        <v>3.9717</v>
      </c>
      <c r="H41" s="33" t="n">
        <v>4.1075</v>
      </c>
      <c r="I41" s="33" t="n">
        <v>2.8629</v>
      </c>
      <c r="J41" s="33" t="n">
        <v>3.449</v>
      </c>
      <c r="K41" s="33" t="n">
        <v>3.7992</v>
      </c>
      <c r="L41" s="33" t="n">
        <v>4.049</v>
      </c>
      <c r="M41" s="33" t="n">
        <v>4.2426</v>
      </c>
      <c r="N41" s="33" t="n">
        <v>4.4003</v>
      </c>
      <c r="O41" s="33" t="n">
        <v>4.5332</v>
      </c>
      <c r="P41" s="33" t="n">
        <v>3.8347</v>
      </c>
      <c r="Q41" s="33" t="n">
        <v>4.3808</v>
      </c>
      <c r="R41" s="33" t="n">
        <v>4.7113</v>
      </c>
      <c r="S41" s="33" t="n">
        <v>4.949</v>
      </c>
      <c r="T41" s="33" t="n">
        <v>5.1343</v>
      </c>
      <c r="U41" s="33" t="n">
        <v>5.2861</v>
      </c>
      <c r="V41" s="33" t="n">
        <v>5.4144</v>
      </c>
    </row>
    <row r="42" customFormat="false" ht="15" hidden="false" customHeight="false" outlineLevel="0" collapsed="false">
      <c r="A42" s="25" t="n">
        <v>39</v>
      </c>
      <c r="B42" s="33" t="n">
        <v>2.3828</v>
      </c>
      <c r="C42" s="33" t="n">
        <v>2.9901</v>
      </c>
      <c r="D42" s="33" t="n">
        <v>3.3513</v>
      </c>
      <c r="E42" s="33" t="n">
        <v>3.6079</v>
      </c>
      <c r="F42" s="33" t="n">
        <v>3.8062</v>
      </c>
      <c r="G42" s="33" t="n">
        <v>3.9674</v>
      </c>
      <c r="H42" s="33" t="n">
        <v>4.1029</v>
      </c>
      <c r="I42" s="33" t="n">
        <v>2.8605</v>
      </c>
      <c r="J42" s="33" t="n">
        <v>3.4455</v>
      </c>
      <c r="K42" s="33" t="n">
        <v>3.7949</v>
      </c>
      <c r="L42" s="33" t="n">
        <v>4.0439</v>
      </c>
      <c r="M42" s="33" t="n">
        <v>4.237</v>
      </c>
      <c r="N42" s="33" t="n">
        <v>4.3942</v>
      </c>
      <c r="O42" s="33" t="n">
        <v>4.5267</v>
      </c>
      <c r="P42" s="33" t="n">
        <v>3.8296</v>
      </c>
      <c r="Q42" s="33" t="n">
        <v>4.3738</v>
      </c>
      <c r="R42" s="33" t="n">
        <v>4.703</v>
      </c>
      <c r="S42" s="33" t="n">
        <v>4.9396</v>
      </c>
      <c r="T42" s="33" t="n">
        <v>5.1241</v>
      </c>
      <c r="U42" s="33" t="n">
        <v>5.2752</v>
      </c>
      <c r="V42" s="33" t="n">
        <v>5.4029</v>
      </c>
    </row>
    <row r="43" customFormat="false" ht="15" hidden="false" customHeight="false" outlineLevel="0" collapsed="false">
      <c r="A43" s="25" t="n">
        <v>40</v>
      </c>
      <c r="B43" s="33" t="n">
        <v>2.3813</v>
      </c>
      <c r="C43" s="33" t="n">
        <v>2.9878</v>
      </c>
      <c r="D43" s="33" t="n">
        <v>3.3485</v>
      </c>
      <c r="E43" s="33" t="n">
        <v>3.6046</v>
      </c>
      <c r="F43" s="33" t="n">
        <v>3.8025</v>
      </c>
      <c r="G43" s="33" t="n">
        <v>3.9633</v>
      </c>
      <c r="H43" s="33" t="n">
        <v>4.0985</v>
      </c>
      <c r="I43" s="33" t="n">
        <v>2.8582</v>
      </c>
      <c r="J43" s="33" t="n">
        <v>3.4421</v>
      </c>
      <c r="K43" s="33" t="n">
        <v>3.7907</v>
      </c>
      <c r="L43" s="33" t="n">
        <v>4.0391</v>
      </c>
      <c r="M43" s="33" t="n">
        <v>4.2316</v>
      </c>
      <c r="N43" s="33" t="n">
        <v>4.3885</v>
      </c>
      <c r="O43" s="33" t="n">
        <v>4.5205</v>
      </c>
      <c r="P43" s="33" t="n">
        <v>3.8247</v>
      </c>
      <c r="Q43" s="33" t="n">
        <v>4.3672</v>
      </c>
      <c r="R43" s="33" t="n">
        <v>4.6951</v>
      </c>
      <c r="S43" s="33" t="n">
        <v>4.9308</v>
      </c>
      <c r="T43" s="33" t="n">
        <v>5.1145</v>
      </c>
      <c r="U43" s="33" t="n">
        <v>5.2648</v>
      </c>
      <c r="V43" s="33" t="n">
        <v>5.392</v>
      </c>
    </row>
    <row r="44" customFormat="false" ht="15" hidden="false" customHeight="false" outlineLevel="0" collapsed="false">
      <c r="A44" s="25" t="n">
        <v>45</v>
      </c>
      <c r="B44" s="33" t="n">
        <v>2.3751</v>
      </c>
      <c r="C44" s="33" t="n">
        <v>2.9781</v>
      </c>
      <c r="D44" s="33" t="n">
        <v>3.3362</v>
      </c>
      <c r="E44" s="33" t="n">
        <v>3.5903</v>
      </c>
      <c r="F44" s="33" t="n">
        <v>3.7865</v>
      </c>
      <c r="G44" s="33" t="n">
        <v>3.9458</v>
      </c>
      <c r="H44" s="33" t="n">
        <v>4.0797</v>
      </c>
      <c r="I44" s="33" t="n">
        <v>2.8484</v>
      </c>
      <c r="J44" s="33" t="n">
        <v>3.4275</v>
      </c>
      <c r="K44" s="33" t="n">
        <v>3.7727</v>
      </c>
      <c r="L44" s="33" t="n">
        <v>4.0184</v>
      </c>
      <c r="M44" s="33" t="n">
        <v>4.2087</v>
      </c>
      <c r="N44" s="33" t="n">
        <v>4.3635</v>
      </c>
      <c r="O44" s="33" t="n">
        <v>4.4939</v>
      </c>
      <c r="P44" s="33" t="n">
        <v>3.8036</v>
      </c>
      <c r="Q44" s="33" t="n">
        <v>4.3385</v>
      </c>
      <c r="R44" s="33" t="n">
        <v>4.6612</v>
      </c>
      <c r="S44" s="33" t="n">
        <v>4.8927</v>
      </c>
      <c r="T44" s="33" t="n">
        <v>5.073</v>
      </c>
      <c r="U44" s="33" t="n">
        <v>5.2204</v>
      </c>
      <c r="V44" s="33" t="n">
        <v>5.345</v>
      </c>
    </row>
    <row r="45" customFormat="false" ht="15" hidden="false" customHeight="false" outlineLevel="0" collapsed="false">
      <c r="A45" s="25" t="n">
        <v>50</v>
      </c>
      <c r="B45" s="33" t="n">
        <v>2.3701</v>
      </c>
      <c r="C45" s="33" t="n">
        <v>2.9704</v>
      </c>
      <c r="D45" s="33" t="n">
        <v>3.3265</v>
      </c>
      <c r="E45" s="33" t="n">
        <v>3.5789</v>
      </c>
      <c r="F45" s="33" t="n">
        <v>3.7737</v>
      </c>
      <c r="G45" s="33" t="n">
        <v>3.9319</v>
      </c>
      <c r="H45" s="33" t="n">
        <v>4.0647</v>
      </c>
      <c r="I45" s="33" t="n">
        <v>2.8405</v>
      </c>
      <c r="J45" s="33" t="n">
        <v>3.4159</v>
      </c>
      <c r="K45" s="33" t="n">
        <v>3.7584</v>
      </c>
      <c r="L45" s="33" t="n">
        <v>4.002</v>
      </c>
      <c r="M45" s="33" t="n">
        <v>4.1904</v>
      </c>
      <c r="N45" s="33" t="n">
        <v>4.3437</v>
      </c>
      <c r="O45" s="33" t="n">
        <v>4.4727</v>
      </c>
      <c r="P45" s="33" t="n">
        <v>3.787</v>
      </c>
      <c r="Q45" s="33" t="n">
        <v>4.3159</v>
      </c>
      <c r="R45" s="33" t="n">
        <v>4.6343</v>
      </c>
      <c r="S45" s="33" t="n">
        <v>4.8625</v>
      </c>
      <c r="T45" s="33" t="n">
        <v>5.0401</v>
      </c>
      <c r="U45" s="33" t="n">
        <v>5.1852</v>
      </c>
      <c r="V45" s="33" t="n">
        <v>5.3078</v>
      </c>
    </row>
    <row r="46" customFormat="false" ht="15" hidden="false" customHeight="false" outlineLevel="0" collapsed="false">
      <c r="A46" s="25" t="n">
        <v>60</v>
      </c>
      <c r="B46" s="33" t="n">
        <v>2.3627</v>
      </c>
      <c r="C46" s="33" t="n">
        <v>2.9589</v>
      </c>
      <c r="D46" s="33" t="n">
        <v>3.3119</v>
      </c>
      <c r="E46" s="33" t="n">
        <v>3.5619</v>
      </c>
      <c r="F46" s="33" t="n">
        <v>3.7546</v>
      </c>
      <c r="G46" s="33" t="n">
        <v>3.911</v>
      </c>
      <c r="H46" s="33" t="n">
        <v>4.0422</v>
      </c>
      <c r="I46" s="33" t="n">
        <v>2.8288</v>
      </c>
      <c r="J46" s="33" t="n">
        <v>3.3987</v>
      </c>
      <c r="K46" s="33" t="n">
        <v>3.7371</v>
      </c>
      <c r="L46" s="33" t="n">
        <v>3.9774</v>
      </c>
      <c r="M46" s="33" t="n">
        <v>4.1632</v>
      </c>
      <c r="N46" s="33" t="n">
        <v>4.3141</v>
      </c>
      <c r="O46" s="33" t="n">
        <v>4.4411</v>
      </c>
      <c r="P46" s="33" t="n">
        <v>3.7622</v>
      </c>
      <c r="Q46" s="33" t="n">
        <v>4.2822</v>
      </c>
      <c r="R46" s="33" t="n">
        <v>4.5944</v>
      </c>
      <c r="S46" s="33" t="n">
        <v>4.8178</v>
      </c>
      <c r="T46" s="33" t="n">
        <v>4.9913</v>
      </c>
      <c r="U46" s="33" t="n">
        <v>5.133</v>
      </c>
      <c r="V46" s="33" t="n">
        <v>5.2525</v>
      </c>
    </row>
    <row r="47" customFormat="false" ht="15" hidden="false" customHeight="false" outlineLevel="0" collapsed="false">
      <c r="A47" s="25" t="n">
        <v>70</v>
      </c>
      <c r="B47" s="33" t="n">
        <v>2.3574</v>
      </c>
      <c r="C47" s="33" t="n">
        <v>2.9507</v>
      </c>
      <c r="D47" s="33" t="n">
        <v>3.3016</v>
      </c>
      <c r="E47" s="33" t="n">
        <v>3.5498</v>
      </c>
      <c r="F47" s="33" t="n">
        <v>3.7411</v>
      </c>
      <c r="G47" s="33" t="n">
        <v>3.8961</v>
      </c>
      <c r="H47" s="33" t="n">
        <v>4.0262</v>
      </c>
      <c r="I47" s="33" t="n">
        <v>2.8206</v>
      </c>
      <c r="J47" s="33" t="n">
        <v>3.3864</v>
      </c>
      <c r="K47" s="33" t="n">
        <v>3.722</v>
      </c>
      <c r="L47" s="33" t="n">
        <v>3.96</v>
      </c>
      <c r="M47" s="33" t="n">
        <v>4.1438</v>
      </c>
      <c r="N47" s="33" t="n">
        <v>4.2932</v>
      </c>
      <c r="O47" s="33" t="n">
        <v>4.4186</v>
      </c>
      <c r="P47" s="33" t="n">
        <v>3.7447</v>
      </c>
      <c r="Q47" s="33" t="n">
        <v>4.2584</v>
      </c>
      <c r="R47" s="33" t="n">
        <v>4.5663</v>
      </c>
      <c r="S47" s="33" t="n">
        <v>4.7862</v>
      </c>
      <c r="T47" s="33" t="n">
        <v>4.9569</v>
      </c>
      <c r="U47" s="33" t="n">
        <v>5.0961</v>
      </c>
      <c r="V47" s="33" t="n">
        <v>5.2135</v>
      </c>
    </row>
    <row r="48" customFormat="false" ht="15" hidden="false" customHeight="false" outlineLevel="0" collapsed="false">
      <c r="A48" s="25" t="n">
        <v>80</v>
      </c>
      <c r="B48" s="33" t="n">
        <v>2.3534</v>
      </c>
      <c r="C48" s="33" t="n">
        <v>2.9446</v>
      </c>
      <c r="D48" s="33" t="n">
        <v>3.2938</v>
      </c>
      <c r="E48" s="33" t="n">
        <v>3.5408</v>
      </c>
      <c r="F48" s="33" t="n">
        <v>3.7309</v>
      </c>
      <c r="G48" s="33" t="n">
        <v>3.885</v>
      </c>
      <c r="H48" s="33" t="n">
        <v>4.0143</v>
      </c>
      <c r="I48" s="33" t="n">
        <v>2.8144</v>
      </c>
      <c r="J48" s="33" t="n">
        <v>3.3773</v>
      </c>
      <c r="K48" s="33" t="n">
        <v>3.7107</v>
      </c>
      <c r="L48" s="33" t="n">
        <v>3.947</v>
      </c>
      <c r="M48" s="33" t="n">
        <v>4.1294</v>
      </c>
      <c r="N48" s="33" t="n">
        <v>4.2775</v>
      </c>
      <c r="O48" s="33" t="n">
        <v>4.4019</v>
      </c>
      <c r="P48" s="33" t="n">
        <v>3.7317</v>
      </c>
      <c r="Q48" s="33" t="n">
        <v>4.2407</v>
      </c>
      <c r="R48" s="33" t="n">
        <v>4.5453</v>
      </c>
      <c r="S48" s="33" t="n">
        <v>4.7627</v>
      </c>
      <c r="T48" s="33" t="n">
        <v>4.9313</v>
      </c>
      <c r="U48" s="33" t="n">
        <v>5.0687</v>
      </c>
      <c r="V48" s="33" t="n">
        <v>5.1845</v>
      </c>
    </row>
    <row r="49" customFormat="false" ht="15" hidden="false" customHeight="false" outlineLevel="0" collapsed="false">
      <c r="A49" s="25" t="n">
        <v>100</v>
      </c>
      <c r="B49" s="33" t="n">
        <v>2.3479</v>
      </c>
      <c r="C49" s="33" t="n">
        <v>2.9361</v>
      </c>
      <c r="D49" s="33" t="n">
        <v>3.2831</v>
      </c>
      <c r="E49" s="33" t="n">
        <v>3.5282</v>
      </c>
      <c r="F49" s="33" t="n">
        <v>3.7168</v>
      </c>
      <c r="G49" s="33" t="n">
        <v>3.8695</v>
      </c>
      <c r="H49" s="33" t="n">
        <v>3.9976</v>
      </c>
      <c r="I49" s="33" t="n">
        <v>2.8058</v>
      </c>
      <c r="J49" s="33" t="n">
        <v>3.3646</v>
      </c>
      <c r="K49" s="33" t="n">
        <v>3.695</v>
      </c>
      <c r="L49" s="33" t="n">
        <v>3.9289</v>
      </c>
      <c r="M49" s="33" t="n">
        <v>4.1093</v>
      </c>
      <c r="N49" s="33" t="n">
        <v>4.2557</v>
      </c>
      <c r="O49" s="33" t="n">
        <v>4.3785</v>
      </c>
      <c r="P49" s="33" t="n">
        <v>3.7136</v>
      </c>
      <c r="Q49" s="33" t="n">
        <v>4.2162</v>
      </c>
      <c r="R49" s="33" t="n">
        <v>4.5163</v>
      </c>
      <c r="S49" s="33" t="n">
        <v>4.7301</v>
      </c>
      <c r="T49" s="33" t="n">
        <v>4.8957</v>
      </c>
      <c r="U49" s="33" t="n">
        <v>5.0306</v>
      </c>
      <c r="V49" s="33" t="n">
        <v>5.1442</v>
      </c>
    </row>
    <row r="50" customFormat="false" ht="15" hidden="false" customHeight="false" outlineLevel="0" collapsed="false">
      <c r="A50" s="25" t="n">
        <v>120</v>
      </c>
      <c r="B50" s="33" t="n">
        <v>2.3443</v>
      </c>
      <c r="C50" s="33" t="n">
        <v>2.9304</v>
      </c>
      <c r="D50" s="33" t="n">
        <v>3.2759</v>
      </c>
      <c r="E50" s="33" t="n">
        <v>3.5198</v>
      </c>
      <c r="F50" s="33" t="n">
        <v>3.7074</v>
      </c>
      <c r="G50" s="33" t="n">
        <v>3.8592</v>
      </c>
      <c r="H50" s="33" t="n">
        <v>3.9865</v>
      </c>
      <c r="I50" s="33" t="n">
        <v>2.8</v>
      </c>
      <c r="J50" s="33" t="n">
        <v>3.3561</v>
      </c>
      <c r="K50" s="33" t="n">
        <v>3.6846</v>
      </c>
      <c r="L50" s="33" t="n">
        <v>3.9169</v>
      </c>
      <c r="M50" s="33" t="n">
        <v>4.096</v>
      </c>
      <c r="N50" s="33" t="n">
        <v>4.2412</v>
      </c>
      <c r="O50" s="33" t="n">
        <v>4.363</v>
      </c>
      <c r="P50" s="33" t="n">
        <v>3.7016</v>
      </c>
      <c r="Q50" s="33" t="n">
        <v>4.1999</v>
      </c>
      <c r="R50" s="33" t="n">
        <v>4.497</v>
      </c>
      <c r="S50" s="33" t="n">
        <v>4.7085</v>
      </c>
      <c r="T50" s="33" t="n">
        <v>4.8722</v>
      </c>
      <c r="U50" s="33" t="n">
        <v>5.0055</v>
      </c>
      <c r="V50" s="33" t="n">
        <v>5.1176</v>
      </c>
    </row>
    <row r="51" customFormat="false" ht="15" hidden="false" customHeight="false" outlineLevel="0" collapsed="false">
      <c r="A51" s="25" t="n">
        <v>150</v>
      </c>
      <c r="B51" s="33" t="n">
        <v>2.3406</v>
      </c>
      <c r="C51" s="33" t="n">
        <v>2.9248</v>
      </c>
      <c r="D51" s="33" t="n">
        <v>3.2688</v>
      </c>
      <c r="E51" s="33" t="n">
        <v>3.5114</v>
      </c>
      <c r="F51" s="33" t="n">
        <v>3.698</v>
      </c>
      <c r="G51" s="33" t="n">
        <v>3.849</v>
      </c>
      <c r="H51" s="33" t="n">
        <v>3.9754</v>
      </c>
      <c r="I51" s="33" t="n">
        <v>2.7944</v>
      </c>
      <c r="J51" s="33" t="n">
        <v>3.3477</v>
      </c>
      <c r="K51" s="33" t="n">
        <v>3.6742</v>
      </c>
      <c r="L51" s="33" t="n">
        <v>3.905</v>
      </c>
      <c r="M51" s="33" t="n">
        <v>4.0827</v>
      </c>
      <c r="N51" s="33" t="n">
        <v>4.2268</v>
      </c>
      <c r="O51" s="33" t="n">
        <v>4.3476</v>
      </c>
      <c r="P51" s="33" t="n">
        <v>3.6897</v>
      </c>
      <c r="Q51" s="33" t="n">
        <v>4.1838</v>
      </c>
      <c r="R51" s="33" t="n">
        <v>4.4779</v>
      </c>
      <c r="S51" s="33" t="n">
        <v>4.6871</v>
      </c>
      <c r="T51" s="33" t="n">
        <v>4.8489</v>
      </c>
      <c r="U51" s="33" t="n">
        <v>4.9805</v>
      </c>
      <c r="V51" s="33" t="n">
        <v>5.0912</v>
      </c>
    </row>
    <row r="52" customFormat="false" ht="15" hidden="false" customHeight="false" outlineLevel="0" collapsed="false">
      <c r="A52" s="25" t="n">
        <v>200</v>
      </c>
      <c r="B52" s="33" t="n">
        <v>2.337</v>
      </c>
      <c r="C52" s="33" t="n">
        <v>2.9191</v>
      </c>
      <c r="D52" s="33" t="n">
        <v>3.2617</v>
      </c>
      <c r="E52" s="33" t="n">
        <v>3.5031</v>
      </c>
      <c r="F52" s="33" t="n">
        <v>3.6886</v>
      </c>
      <c r="G52" s="33" t="n">
        <v>3.8387</v>
      </c>
      <c r="H52" s="33" t="n">
        <v>3.9644</v>
      </c>
      <c r="I52" s="33" t="n">
        <v>2.7887</v>
      </c>
      <c r="J52" s="33" t="n">
        <v>3.3394</v>
      </c>
      <c r="K52" s="33" t="n">
        <v>3.6639</v>
      </c>
      <c r="L52" s="33" t="n">
        <v>3.8931</v>
      </c>
      <c r="M52" s="33" t="n">
        <v>4.0695</v>
      </c>
      <c r="N52" s="33" t="n">
        <v>4.2124</v>
      </c>
      <c r="O52" s="33" t="n">
        <v>4.3322</v>
      </c>
      <c r="P52" s="33" t="n">
        <v>3.6779</v>
      </c>
      <c r="Q52" s="33" t="n">
        <v>4.1678</v>
      </c>
      <c r="R52" s="33" t="n">
        <v>4.459</v>
      </c>
      <c r="S52" s="33" t="n">
        <v>4.6658</v>
      </c>
      <c r="T52" s="33" t="n">
        <v>4.8257</v>
      </c>
      <c r="U52" s="33" t="n">
        <v>4.9556</v>
      </c>
      <c r="V52" s="33" t="n">
        <v>5.0649</v>
      </c>
    </row>
    <row r="53" customFormat="false" ht="15" hidden="false" customHeight="false" outlineLevel="0" collapsed="false">
      <c r="A53" s="25" t="n">
        <v>300</v>
      </c>
      <c r="B53" s="33" t="n">
        <v>2.3334</v>
      </c>
      <c r="C53" s="33" t="n">
        <v>2.9135</v>
      </c>
      <c r="D53" s="33" t="n">
        <v>3.2546</v>
      </c>
      <c r="E53" s="33" t="n">
        <v>3.4948</v>
      </c>
      <c r="F53" s="33" t="n">
        <v>3.6793</v>
      </c>
      <c r="G53" s="33" t="n">
        <v>3.8285</v>
      </c>
      <c r="H53" s="33" t="n">
        <v>3.9533</v>
      </c>
      <c r="I53" s="33" t="n">
        <v>2.783</v>
      </c>
      <c r="J53" s="33" t="n">
        <v>3.331</v>
      </c>
      <c r="K53" s="33" t="n">
        <v>3.6536</v>
      </c>
      <c r="L53" s="33" t="n">
        <v>3.8812</v>
      </c>
      <c r="M53" s="33" t="n">
        <v>4.0563</v>
      </c>
      <c r="N53" s="33" t="n">
        <v>4.198</v>
      </c>
      <c r="O53" s="33" t="n">
        <v>4.3168</v>
      </c>
      <c r="P53" s="33" t="n">
        <v>3.6661</v>
      </c>
      <c r="Q53" s="33" t="n">
        <v>4.1519</v>
      </c>
      <c r="R53" s="33" t="n">
        <v>4.4401</v>
      </c>
      <c r="S53" s="33" t="n">
        <v>4.6447</v>
      </c>
      <c r="T53" s="33" t="n">
        <v>4.8026</v>
      </c>
      <c r="U53" s="33" t="n">
        <v>4.931</v>
      </c>
      <c r="V53" s="33" t="n">
        <v>5.0388</v>
      </c>
    </row>
    <row r="54" customFormat="false" ht="15" hidden="false" customHeight="false" outlineLevel="0" collapsed="false">
      <c r="A54" s="25" t="n">
        <v>500</v>
      </c>
      <c r="B54" s="33" t="n">
        <v>2.3305</v>
      </c>
      <c r="C54" s="33" t="n">
        <v>2.9091</v>
      </c>
      <c r="D54" s="33" t="n">
        <v>3.2489</v>
      </c>
      <c r="E54" s="33" t="n">
        <v>3.4882</v>
      </c>
      <c r="F54" s="33" t="n">
        <v>3.6719</v>
      </c>
      <c r="G54" s="33" t="n">
        <v>3.8203</v>
      </c>
      <c r="H54" s="33" t="n">
        <v>3.9445</v>
      </c>
      <c r="I54" s="33" t="n">
        <v>2.7785</v>
      </c>
      <c r="J54" s="33" t="n">
        <v>3.3244</v>
      </c>
      <c r="K54" s="33" t="n">
        <v>3.6454</v>
      </c>
      <c r="L54" s="33" t="n">
        <v>3.8718</v>
      </c>
      <c r="M54" s="33" t="n">
        <v>4.0458</v>
      </c>
      <c r="N54" s="33" t="n">
        <v>4.1866</v>
      </c>
      <c r="O54" s="33" t="n">
        <v>4.3046</v>
      </c>
      <c r="P54" s="33" t="n">
        <v>3.6567</v>
      </c>
      <c r="Q54" s="33" t="n">
        <v>4.1392</v>
      </c>
      <c r="R54" s="33" t="n">
        <v>4.4251</v>
      </c>
      <c r="S54" s="33" t="n">
        <v>4.6279</v>
      </c>
      <c r="T54" s="33" t="n">
        <v>4.7843</v>
      </c>
      <c r="U54" s="33" t="n">
        <v>4.9114</v>
      </c>
      <c r="V54" s="33" t="n">
        <v>5.0181</v>
      </c>
    </row>
    <row r="55" customFormat="false" ht="15" hidden="false" customHeight="false" outlineLevel="0" collapsed="false">
      <c r="A55" s="25" t="n">
        <v>1000</v>
      </c>
      <c r="B55" s="33" t="n">
        <v>2.3283</v>
      </c>
      <c r="C55" s="33" t="n">
        <v>2.9057</v>
      </c>
      <c r="D55" s="33" t="n">
        <v>3.2447</v>
      </c>
      <c r="E55" s="33" t="n">
        <v>3.4832</v>
      </c>
      <c r="F55" s="33" t="n">
        <v>3.6663</v>
      </c>
      <c r="G55" s="33" t="n">
        <v>3.8142</v>
      </c>
      <c r="H55" s="33" t="n">
        <v>3.9379</v>
      </c>
      <c r="I55" s="33" t="n">
        <v>2.7752</v>
      </c>
      <c r="J55" s="33" t="n">
        <v>3.3194</v>
      </c>
      <c r="K55" s="33" t="n">
        <v>3.6393</v>
      </c>
      <c r="L55" s="33" t="n">
        <v>3.8647</v>
      </c>
      <c r="M55" s="33" t="n">
        <v>4.0379</v>
      </c>
      <c r="N55" s="33" t="n">
        <v>4.1781</v>
      </c>
      <c r="O55" s="33" t="n">
        <v>4.2954</v>
      </c>
      <c r="P55" s="33" t="n">
        <v>3.6497</v>
      </c>
      <c r="Q55" s="33" t="n">
        <v>4.1297</v>
      </c>
      <c r="R55" s="33" t="n">
        <v>4.4139</v>
      </c>
      <c r="S55" s="33" t="n">
        <v>4.6153</v>
      </c>
      <c r="T55" s="33" t="n">
        <v>4.7707</v>
      </c>
      <c r="U55" s="33" t="n">
        <v>4.8967</v>
      </c>
      <c r="V55" s="33" t="n">
        <v>5.0026</v>
      </c>
    </row>
  </sheetData>
  <mergeCells count="3">
    <mergeCell ref="B3:H3"/>
    <mergeCell ref="I3:O3"/>
    <mergeCell ref="P3:V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BFBF"/>
    <pageSetUpPr fitToPage="false"/>
  </sheetPr>
  <dimension ref="A1:A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n">
        <v>0.1</v>
      </c>
    </row>
    <row r="2" customFormat="false" ht="15" hidden="false" customHeight="false" outlineLevel="0" collapsed="false">
      <c r="A2" s="0" t="n">
        <v>0.05</v>
      </c>
    </row>
    <row r="3" customFormat="false" ht="15" hidden="false" customHeight="false" outlineLevel="0" collapsed="false">
      <c r="A3" s="0" t="n">
        <v>0.01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2026-10-29T16:01:16Z</dcterms:created>
  <dc:creator>openpyxl</dc:creator>
  <dc:description/>
  <dc:language>en-US</dc:language>
  <cp:lastModifiedBy/>
  <dcterms:modified xsi:type="dcterms:W3CDTF">2026-10-29T16:01:17Z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